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BEA\"/>
    </mc:Choice>
  </mc:AlternateContent>
  <xr:revisionPtr revIDLastSave="0" documentId="13_ncr:1_{164CA5BB-DEBA-4C4E-97A7-9DFDE542420E}" xr6:coauthVersionLast="47" xr6:coauthVersionMax="47" xr10:uidLastSave="{00000000-0000-0000-0000-000000000000}"/>
  <bookViews>
    <workbookView xWindow="-110" yWindow="-110" windowWidth="19420" windowHeight="10420" firstSheet="2" activeTab="4" xr2:uid="{BCB087B9-3941-47F3-98F1-E7CB8FA87C79}"/>
  </bookViews>
  <sheets>
    <sheet name="io_cost_r (2)" sheetId="9" r:id="rId1"/>
    <sheet name="io_cost_h (3)" sheetId="8" r:id="rId2"/>
    <sheet name="io_cost2 (2)" sheetId="7" r:id="rId3"/>
    <sheet name="freq" sheetId="13" r:id="rId4"/>
    <sheet name="data_transfer_cost_r" sheetId="12" r:id="rId5"/>
    <sheet name="data_transfer_cost_h" sheetId="11" r:id="rId6"/>
    <sheet name="data_transfer_cost2" sheetId="10" r:id="rId7"/>
    <sheet name="Sheet1" sheetId="1" r:id="rId8"/>
  </sheets>
  <definedNames>
    <definedName name="ExternalData_1" localSheetId="6" hidden="1">data_transfer_cost2!$B$1:$X$6</definedName>
    <definedName name="ExternalData_2" localSheetId="5" hidden="1">data_transfer_cost_h!$B$1:$X$6</definedName>
    <definedName name="ExternalData_3" localSheetId="4" hidden="1">data_transfer_cost_r!$B$1:$X$6</definedName>
    <definedName name="ExternalData_3" localSheetId="2" hidden="1">'io_cost2 (2)'!$B$1:$X$6</definedName>
    <definedName name="ExternalData_4" localSheetId="3" hidden="1">freq!$A$1:$X$7</definedName>
    <definedName name="ExternalData_4" localSheetId="1" hidden="1">'io_cost_h (3)'!$B$1:$X$6</definedName>
    <definedName name="ExternalData_5" localSheetId="0" hidden="1">'io_cost_r (2)'!$B$1:$X$6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2" l="1"/>
  <c r="AA15" i="12"/>
  <c r="AA14" i="12"/>
  <c r="AA13" i="12"/>
  <c r="AA12" i="12"/>
  <c r="AC16" i="12"/>
  <c r="AC15" i="12"/>
  <c r="AC14" i="12"/>
  <c r="AC13" i="12"/>
  <c r="AC12" i="12"/>
  <c r="AE16" i="12"/>
  <c r="AE15" i="12"/>
  <c r="AE14" i="12"/>
  <c r="AE13" i="12"/>
  <c r="AE12" i="12"/>
  <c r="Y11" i="9"/>
  <c r="Y10" i="9"/>
  <c r="Y9" i="9"/>
  <c r="Z11" i="9"/>
  <c r="Z10" i="9"/>
  <c r="Z9" i="9"/>
  <c r="AA11" i="9"/>
  <c r="AA10" i="9"/>
  <c r="AA9" i="9"/>
  <c r="X3" i="10"/>
  <c r="X4" i="10"/>
  <c r="X5" i="10"/>
  <c r="X6" i="10"/>
  <c r="Z5" i="10" s="1"/>
  <c r="X2" i="10"/>
  <c r="Y6" i="10" s="1"/>
  <c r="X3" i="11"/>
  <c r="X4" i="11"/>
  <c r="AA6" i="11" s="1"/>
  <c r="X5" i="11"/>
  <c r="X6" i="11"/>
  <c r="X2" i="11"/>
  <c r="X3" i="12"/>
  <c r="Y5" i="12" s="1"/>
  <c r="X4" i="12"/>
  <c r="X5" i="12"/>
  <c r="X6" i="12"/>
  <c r="X2" i="12"/>
  <c r="Z6" i="12" s="1"/>
  <c r="Z6" i="10"/>
  <c r="Z6" i="11"/>
  <c r="AA5" i="11"/>
  <c r="Y2" i="12"/>
  <c r="Y3" i="12"/>
  <c r="X6" i="8"/>
  <c r="Y6" i="11"/>
  <c r="X3" i="7"/>
  <c r="X4" i="7"/>
  <c r="AA6" i="7" s="1"/>
  <c r="X5" i="7"/>
  <c r="X6" i="7"/>
  <c r="X2" i="7"/>
  <c r="AA5" i="7" s="1"/>
  <c r="X3" i="8"/>
  <c r="Z2" i="8" s="1"/>
  <c r="X4" i="8"/>
  <c r="X5" i="8"/>
  <c r="X2" i="8"/>
  <c r="Y2" i="8" s="1"/>
  <c r="X3" i="9"/>
  <c r="X4" i="9"/>
  <c r="X5" i="9"/>
  <c r="X6" i="9"/>
  <c r="X2" i="9"/>
  <c r="Z3" i="10" l="1"/>
  <c r="Z2" i="10"/>
  <c r="Z4" i="10"/>
  <c r="AA2" i="11"/>
  <c r="AA3" i="11"/>
  <c r="AA4" i="11"/>
  <c r="Y4" i="12"/>
  <c r="Z2" i="12"/>
  <c r="AA2" i="12"/>
  <c r="AA6" i="12"/>
  <c r="Z3" i="12"/>
  <c r="Z4" i="12"/>
  <c r="Z5" i="12"/>
  <c r="Z2" i="9"/>
  <c r="Y2" i="9"/>
  <c r="AA2" i="9"/>
  <c r="AA2" i="8"/>
  <c r="AA6" i="8"/>
  <c r="AA6" i="10"/>
  <c r="AA4" i="10"/>
  <c r="Y2" i="10"/>
  <c r="AA3" i="10"/>
  <c r="Y3" i="10"/>
  <c r="AA5" i="10"/>
  <c r="Y4" i="10"/>
  <c r="Y5" i="10"/>
  <c r="AA2" i="10"/>
  <c r="Z2" i="11"/>
  <c r="Z5" i="11"/>
  <c r="Y2" i="11"/>
  <c r="Z4" i="11"/>
  <c r="Y4" i="11"/>
  <c r="Z3" i="11"/>
  <c r="Y5" i="11"/>
  <c r="Y3" i="11"/>
  <c r="AA3" i="12"/>
  <c r="AA4" i="12"/>
  <c r="AA5" i="12"/>
  <c r="Y6" i="12"/>
  <c r="Z2" i="7"/>
  <c r="AA4" i="7"/>
  <c r="Y2" i="7"/>
  <c r="Z3" i="7"/>
  <c r="Z4" i="7"/>
  <c r="Z5" i="7"/>
  <c r="Z6" i="7"/>
  <c r="AA2" i="7"/>
  <c r="AA3" i="7"/>
  <c r="AA3" i="8"/>
  <c r="Z3" i="8"/>
  <c r="Z6" i="8"/>
  <c r="AA4" i="8"/>
  <c r="Z5" i="8"/>
  <c r="AA5" i="8"/>
  <c r="Z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322929-70F3-4F52-937E-4C93BFF6C063}" keepAlive="1" name="쿼리 - data_transfer_cost_h" description="통합 문서의 'data_transfer_cost_h' 쿼리에 대한 연결입니다." type="5" refreshedVersion="8" background="1" saveData="1">
    <dbPr connection="Provider=Microsoft.Mashup.OleDb.1;Data Source=$Workbook$;Location=data_transfer_cost_h;Extended Properties=&quot;&quot;" command="SELECT * FROM [data_transfer_cost_h]"/>
  </connection>
  <connection id="2" xr16:uid="{6F275939-7775-480E-9B6F-98216C556586}" keepAlive="1" name="쿼리 - data_transfer_cost_r" description="통합 문서의 'data_transfer_cost_r' 쿼리에 대한 연결입니다." type="5" refreshedVersion="8" background="1" saveData="1">
    <dbPr connection="Provider=Microsoft.Mashup.OleDb.1;Data Source=$Workbook$;Location=data_transfer_cost_r;Extended Properties=&quot;&quot;" command="SELECT * FROM [data_transfer_cost_r]"/>
  </connection>
  <connection id="3" xr16:uid="{A4B4EB6C-FC11-4496-9CF6-8CEA9991987A}" keepAlive="1" name="쿼리 - data_transfer_cost2" description="통합 문서의 'data_transfer_cost2' 쿼리에 대한 연결입니다." type="5" refreshedVersion="8" background="1" saveData="1">
    <dbPr connection="Provider=Microsoft.Mashup.OleDb.1;Data Source=$Workbook$;Location=data_transfer_cost2;Extended Properties=&quot;&quot;" command="SELECT * FROM [data_transfer_cost2]"/>
  </connection>
  <connection id="4" xr16:uid="{5C2258DA-0BAA-4134-8240-DF54CA6A618D}" keepAlive="1" name="쿼리 - freq" description="통합 문서의 'freq' 쿼리에 대한 연결입니다." type="5" refreshedVersion="8" background="1" saveData="1">
    <dbPr connection="Provider=Microsoft.Mashup.OleDb.1;Data Source=$Workbook$;Location=freq;Extended Properties=&quot;&quot;" command="SELECT * FROM [freq]"/>
  </connection>
  <connection id="5" xr16:uid="{C50DDFA9-9782-4739-876C-B90EC3A6F01A}" keepAlive="1" name="쿼리 - io_cost" description="통합 문서의 'io_cost' 쿼리에 대한 연결입니다." type="5" refreshedVersion="8" background="1" saveData="1">
    <dbPr connection="Provider=Microsoft.Mashup.OleDb.1;Data Source=$Workbook$;Location=io_cost;Extended Properties=&quot;&quot;" command="SELECT * FROM [io_cost]"/>
  </connection>
  <connection id="6" xr16:uid="{855185F9-E7A5-4ABA-9EF8-9357E1EC3DB6}" keepAlive="1" name="쿼리 - io_cost_h" description="통합 문서의 'io_cost_h' 쿼리에 대한 연결입니다." type="5" refreshedVersion="0" background="1">
    <dbPr connection="Provider=Microsoft.Mashup.OleDb.1;Data Source=$Workbook$;Location=io_cost_h;Extended Properties=&quot;&quot;" command="SELECT * FROM [io_cost_h]"/>
  </connection>
  <connection id="7" xr16:uid="{23BB6337-7D95-48CF-95B1-9663D6AE9B22}" keepAlive="1" name="쿼리 - io_cost_h (2)" description="통합 문서의 'io_cost_h (2)' 쿼리에 대한 연결입니다." type="5" refreshedVersion="0" background="1">
    <dbPr connection="Provider=Microsoft.Mashup.OleDb.1;Data Source=$Workbook$;Location=&quot;io_cost_h (2)&quot;;Extended Properties=&quot;&quot;" command="SELECT * FROM [io_cost_h (2)]"/>
  </connection>
  <connection id="8" xr16:uid="{DE70D15B-7C8D-40DC-8AB4-C9270652553B}" keepAlive="1" name="쿼리 - io_cost_h (3)" description="통합 문서의 'io_cost_h (3)' 쿼리에 대한 연결입니다." type="5" refreshedVersion="8" background="1" saveData="1">
    <dbPr connection="Provider=Microsoft.Mashup.OleDb.1;Data Source=$Workbook$;Location=&quot;io_cost_h (3)&quot;;Extended Properties=&quot;&quot;" command="SELECT * FROM [io_cost_h (3)]"/>
  </connection>
  <connection id="9" xr16:uid="{4504EC02-CAC0-4421-8895-3BB31D62976D}" keepAlive="1" name="쿼리 - io_cost_r" description="통합 문서의 'io_cost_r' 쿼리에 대한 연결입니다." type="5" refreshedVersion="0" background="1">
    <dbPr connection="Provider=Microsoft.Mashup.OleDb.1;Data Source=$Workbook$;Location=io_cost_r;Extended Properties=&quot;&quot;" command="SELECT * FROM [io_cost_r]"/>
  </connection>
  <connection id="10" xr16:uid="{0D9652F4-0EEE-4C38-BB8D-D4F0AB4CCA61}" keepAlive="1" name="쿼리 - io_cost_r (2)" description="통합 문서의 'io_cost_r (2)' 쿼리에 대한 연결입니다." type="5" refreshedVersion="8" background="1" saveData="1">
    <dbPr connection="Provider=Microsoft.Mashup.OleDb.1;Data Source=$Workbook$;Location=&quot;io_cost_r (2)&quot;;Extended Properties=&quot;&quot;" command="SELECT * FROM [io_cost_r (2)]"/>
  </connection>
  <connection id="11" xr16:uid="{C23D50E9-CC94-46B9-A502-783CD462EDFA}" keepAlive="1" name="쿼리 - io_cost2" description="통합 문서의 'io_cost2' 쿼리에 대한 연결입니다." type="5" refreshedVersion="0" background="1">
    <dbPr connection="Provider=Microsoft.Mashup.OleDb.1;Data Source=$Workbook$;Location=io_cost2;Extended Properties=&quot;&quot;" command="SELECT * FROM [io_cost2]"/>
  </connection>
  <connection id="12" xr16:uid="{1BFBF22B-6165-4EBD-AC9F-6958DE25A3A3}" keepAlive="1" name="쿼리 - io_cost2 (2)" description="통합 문서의 'io_cost2 (2)' 쿼리에 대한 연결입니다." type="5" refreshedVersion="8" background="1" saveData="1">
    <dbPr connection="Provider=Microsoft.Mashup.OleDb.1;Data Source=$Workbook$;Location=&quot;io_cost2 (2)&quot;;Extended Properties=&quot;&quot;" command="SELECT * FROM [io_cost2 (2)]"/>
  </connection>
</connections>
</file>

<file path=xl/sharedStrings.xml><?xml version="1.0" encoding="utf-8"?>
<sst xmlns="http://schemas.openxmlformats.org/spreadsheetml/2006/main" count="239" uniqueCount="65">
  <si>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</si>
  <si>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</si>
  <si>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</si>
  <si>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</si>
  <si>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</si>
  <si>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</si>
  <si>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</si>
  <si>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</si>
  <si>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</si>
  <si>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</si>
  <si>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</si>
  <si>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</si>
  <si>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</si>
  <si>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</si>
  <si>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</si>
  <si>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</si>
  <si>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</si>
  <si>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</si>
  <si>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</si>
  <si>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</si>
  <si>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</si>
  <si>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</si>
  <si>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site 1</t>
  </si>
  <si>
    <t>site 2</t>
  </si>
  <si>
    <t>site 3</t>
  </si>
  <si>
    <t>site 4</t>
  </si>
  <si>
    <t>site 5</t>
  </si>
  <si>
    <t>sum</t>
  </si>
  <si>
    <t>* 서비스 실행된 후 쿼리를 실행하기 위해 각 사이트에서 발생한 데이터 접근 횟수</t>
  </si>
  <si>
    <t>total</t>
  </si>
  <si>
    <t>average</t>
  </si>
  <si>
    <t>standard deviation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</si>
  <si>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</si>
  <si>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</si>
  <si>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</si>
  <si>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</si>
  <si>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</si>
  <si>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</si>
  <si>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</si>
  <si>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</si>
  <si>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</si>
  <si>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</si>
  <si>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</si>
  <si>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</si>
  <si>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</si>
  <si>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</si>
  <si>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</si>
  <si>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</si>
  <si>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</si>
  <si>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</si>
  <si>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</si>
  <si>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</si>
  <si>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</si>
  <si>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</si>
  <si>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</si>
  <si>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</si>
  <si>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/>
  </si>
  <si>
    <t>* 얘는 frequency를 다 곱해서 비교하는 이유는 clustered matrix를 만드는 데 중요한 요소 중 하나가 frequency이기 때문. 즉, I/O cost를 줄이는 데에 frequency를 반영했기 때문에 비교할 때도 이를 반영하여 비교하기 위해 곱함.</t>
  </si>
  <si>
    <t xml:space="preserve">* data transfer cost 는 frequency를 반영하지 않음. 그 이유는 각 숫자가 의미하는 바가 각 Site가 query를 요청했을 때 네트워크에서 발생하는 트래픽 양이기 때문. frequency를 반영하는 이유는 병목현상을 알아보기 위함인데 전체 네트워크에서 발생하는 트래픽 양이기 때문에 병목 현상을 알 수 없어 굳이 frequency를 반영할 필요가 없음. </t>
  </si>
  <si>
    <t>total average</t>
  </si>
  <si>
    <t>total I/O cost</t>
  </si>
  <si>
    <t>average cost</t>
  </si>
  <si>
    <t>vertical fragmentation</t>
  </si>
  <si>
    <t>hybrid fragmentation</t>
  </si>
  <si>
    <t>replication vertical fragmentation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</si>
</sst>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3" fontId="1" fillId="2" borderId="2" xfId="1" applyFont="1" applyFill="1" applyBorder="1"/>
    <xf numFmtId="43" fontId="1" fillId="2" borderId="1" xfId="1" applyFont="1" applyFill="1" applyBorder="1"/>
    <xf numFmtId="43" fontId="0" fillId="0" borderId="0" xfId="1" applyFont="1" applyAlignment="1">
      <alignment horizontal="center" vertical="center"/>
    </xf>
    <xf numFmtId="43" fontId="1" fillId="2" borderId="0" xfId="1" applyFont="1" applyFill="1"/>
    <xf numFmtId="43" fontId="0" fillId="0" borderId="3" xfId="1" applyFont="1" applyBorder="1" applyAlignment="1">
      <alignment horizontal="center" vertical="center"/>
    </xf>
    <xf numFmtId="43" fontId="0" fillId="0" borderId="0" xfId="1" applyFont="1" applyAlignment="1"/>
    <xf numFmtId="0" fontId="0" fillId="0" borderId="0" xfId="0" applyNumberFormat="1"/>
    <xf numFmtId="43" fontId="1" fillId="2" borderId="5" xfId="1" applyFont="1" applyFill="1" applyBorder="1"/>
    <xf numFmtId="43" fontId="0" fillId="0" borderId="0" xfId="1" applyFont="1" applyAlignment="1">
      <alignment vertical="center"/>
    </xf>
    <xf numFmtId="43" fontId="0" fillId="0" borderId="3" xfId="1" applyFont="1" applyBorder="1" applyAlignment="1">
      <alignment vertical="center"/>
    </xf>
    <xf numFmtId="43" fontId="1" fillId="2" borderId="2" xfId="1" applyNumberFormat="1" applyFont="1" applyFill="1" applyBorder="1"/>
    <xf numFmtId="43" fontId="0" fillId="0" borderId="0" xfId="1" applyFont="1" applyAlignment="1">
      <alignment horizontal="center"/>
    </xf>
    <xf numFmtId="43" fontId="0" fillId="0" borderId="6" xfId="1" applyFont="1" applyBorder="1" applyAlignment="1">
      <alignment horizontal="center"/>
    </xf>
    <xf numFmtId="43" fontId="1" fillId="2" borderId="2" xfId="1" applyNumberFormat="1" applyFont="1" applyFill="1" applyBorder="1" applyAlignment="1">
      <alignment horizontal="center"/>
    </xf>
    <xf numFmtId="43" fontId="1" fillId="2" borderId="4" xfId="1" applyNumberFormat="1" applyFont="1" applyFill="1" applyBorder="1" applyAlignment="1">
      <alignment horizontal="center"/>
    </xf>
    <xf numFmtId="43" fontId="0" fillId="3" borderId="2" xfId="1" applyNumberFormat="1" applyFont="1" applyFill="1" applyBorder="1"/>
    <xf numFmtId="43" fontId="0" fillId="0" borderId="2" xfId="1" applyNumberFormat="1" applyFont="1" applyBorder="1"/>
  </cellXfs>
  <cellStyles count="2">
    <cellStyle name="쉼표" xfId="1" builtinId="3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'io_cost_r (2)'!$A$2</c:f>
              <c:strCache>
                <c:ptCount val="1"/>
                <c:pt idx="0">
                  <c:v> site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'io_cost_r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'io_cost_r (2)'!$B$2:$W$2</c:f>
              <c:numCache>
                <c:formatCode>_(* #,##0.00_);_(* \(#,##0.00\);_(* "-"??_);_(@_)</c:formatCode>
                <c:ptCount val="22"/>
                <c:pt idx="0">
                  <c:v>366074115</c:v>
                </c:pt>
                <c:pt idx="1">
                  <c:v>480079360</c:v>
                </c:pt>
                <c:pt idx="2">
                  <c:v>235601375</c:v>
                </c:pt>
                <c:pt idx="3">
                  <c:v>0</c:v>
                </c:pt>
                <c:pt idx="4">
                  <c:v>0</c:v>
                </c:pt>
                <c:pt idx="5">
                  <c:v>6001215</c:v>
                </c:pt>
                <c:pt idx="6">
                  <c:v>492099630</c:v>
                </c:pt>
                <c:pt idx="7">
                  <c:v>2670000</c:v>
                </c:pt>
                <c:pt idx="8">
                  <c:v>12002430</c:v>
                </c:pt>
                <c:pt idx="9">
                  <c:v>7500000</c:v>
                </c:pt>
                <c:pt idx="10">
                  <c:v>270054675</c:v>
                </c:pt>
                <c:pt idx="11">
                  <c:v>215136390</c:v>
                </c:pt>
                <c:pt idx="12">
                  <c:v>502774310</c:v>
                </c:pt>
                <c:pt idx="13">
                  <c:v>949773445</c:v>
                </c:pt>
                <c:pt idx="14">
                  <c:v>0</c:v>
                </c:pt>
                <c:pt idx="15">
                  <c:v>577593555</c:v>
                </c:pt>
                <c:pt idx="16">
                  <c:v>30000000</c:v>
                </c:pt>
                <c:pt idx="17">
                  <c:v>1218553190</c:v>
                </c:pt>
                <c:pt idx="18">
                  <c:v>210042525</c:v>
                </c:pt>
                <c:pt idx="19">
                  <c:v>402752680</c:v>
                </c:pt>
                <c:pt idx="20">
                  <c:v>1227561225</c:v>
                </c:pt>
                <c:pt idx="21">
                  <c:v>1013035760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50E-AB85-BD948FA1A8DC}"/>
            </c:ext>
          </c:extLst>
        </c:ser>
        <c:ser>
          <c:idx val="1"/>
          <c:order val="1"/>
          <c:tx>
            <c:strRef>
              <c:f>'io_cost_r (2)'!$A$3</c:f>
              <c:strCache>
                <c:ptCount val="1"/>
                <c:pt idx="0">
                  <c:v> site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'io_cost_r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'io_cost_r (2)'!$B$3:$W$3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622602920</c:v>
                </c:pt>
                <c:pt idx="2">
                  <c:v>820425</c:v>
                </c:pt>
                <c:pt idx="3">
                  <c:v>2167851135</c:v>
                </c:pt>
                <c:pt idx="4">
                  <c:v>0</c:v>
                </c:pt>
                <c:pt idx="5">
                  <c:v>468094770</c:v>
                </c:pt>
                <c:pt idx="6">
                  <c:v>486098415</c:v>
                </c:pt>
                <c:pt idx="7">
                  <c:v>0</c:v>
                </c:pt>
                <c:pt idx="8">
                  <c:v>396080190</c:v>
                </c:pt>
                <c:pt idx="9">
                  <c:v>115500000</c:v>
                </c:pt>
                <c:pt idx="10">
                  <c:v>228046170</c:v>
                </c:pt>
                <c:pt idx="11">
                  <c:v>290550</c:v>
                </c:pt>
                <c:pt idx="12">
                  <c:v>547021590</c:v>
                </c:pt>
                <c:pt idx="13">
                  <c:v>2372155890</c:v>
                </c:pt>
                <c:pt idx="14">
                  <c:v>0</c:v>
                </c:pt>
                <c:pt idx="15">
                  <c:v>315051030</c:v>
                </c:pt>
                <c:pt idx="16">
                  <c:v>1560252720</c:v>
                </c:pt>
                <c:pt idx="17">
                  <c:v>1218543205</c:v>
                </c:pt>
                <c:pt idx="18">
                  <c:v>42008505</c:v>
                </c:pt>
                <c:pt idx="19">
                  <c:v>264494160</c:v>
                </c:pt>
                <c:pt idx="20">
                  <c:v>897059910</c:v>
                </c:pt>
                <c:pt idx="21">
                  <c:v>913526840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E-450E-AB85-BD948FA1A8DC}"/>
            </c:ext>
          </c:extLst>
        </c:ser>
        <c:ser>
          <c:idx val="2"/>
          <c:order val="2"/>
          <c:tx>
            <c:strRef>
              <c:f>'io_cost_r (2)'!$A$4</c:f>
              <c:strCache>
                <c:ptCount val="1"/>
                <c:pt idx="0">
                  <c:v> site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'io_cost_r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'io_cost_r (2)'!$B$4:$W$4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180029760</c:v>
                </c:pt>
                <c:pt idx="2">
                  <c:v>1431950</c:v>
                </c:pt>
                <c:pt idx="3">
                  <c:v>1734351135</c:v>
                </c:pt>
                <c:pt idx="4">
                  <c:v>0</c:v>
                </c:pt>
                <c:pt idx="5">
                  <c:v>1788362070</c:v>
                </c:pt>
                <c:pt idx="6">
                  <c:v>534108135</c:v>
                </c:pt>
                <c:pt idx="7">
                  <c:v>53400000</c:v>
                </c:pt>
                <c:pt idx="8">
                  <c:v>1711535340</c:v>
                </c:pt>
                <c:pt idx="9">
                  <c:v>1131210195</c:v>
                </c:pt>
                <c:pt idx="10">
                  <c:v>1829358425</c:v>
                </c:pt>
                <c:pt idx="11">
                  <c:v>43161225</c:v>
                </c:pt>
                <c:pt idx="12">
                  <c:v>682633650</c:v>
                </c:pt>
                <c:pt idx="13">
                  <c:v>787469965</c:v>
                </c:pt>
                <c:pt idx="14">
                  <c:v>0</c:v>
                </c:pt>
                <c:pt idx="15">
                  <c:v>600097200</c:v>
                </c:pt>
                <c:pt idx="16">
                  <c:v>49500000</c:v>
                </c:pt>
                <c:pt idx="17">
                  <c:v>1120897085</c:v>
                </c:pt>
                <c:pt idx="18">
                  <c:v>1218246645</c:v>
                </c:pt>
                <c:pt idx="19">
                  <c:v>553033680</c:v>
                </c:pt>
                <c:pt idx="20">
                  <c:v>1810560190</c:v>
                </c:pt>
                <c:pt idx="21">
                  <c:v>1816225960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E-450E-AB85-BD948FA1A8DC}"/>
            </c:ext>
          </c:extLst>
        </c:ser>
        <c:ser>
          <c:idx val="3"/>
          <c:order val="3"/>
          <c:tx>
            <c:strRef>
              <c:f>'io_cost_r (2)'!$A$5</c:f>
              <c:strCache>
                <c:ptCount val="1"/>
                <c:pt idx="0">
                  <c:v> site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'io_cost_r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'io_cost_r (2)'!$B$5:$W$5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720119040</c:v>
                </c:pt>
                <c:pt idx="2">
                  <c:v>1431950</c:v>
                </c:pt>
                <c:pt idx="3">
                  <c:v>1734351135</c:v>
                </c:pt>
                <c:pt idx="4">
                  <c:v>0</c:v>
                </c:pt>
                <c:pt idx="5">
                  <c:v>1847962070</c:v>
                </c:pt>
                <c:pt idx="6">
                  <c:v>2001734595</c:v>
                </c:pt>
                <c:pt idx="7">
                  <c:v>53400000</c:v>
                </c:pt>
                <c:pt idx="8">
                  <c:v>564114210</c:v>
                </c:pt>
                <c:pt idx="9">
                  <c:v>37500000</c:v>
                </c:pt>
                <c:pt idx="10">
                  <c:v>582117855</c:v>
                </c:pt>
                <c:pt idx="11">
                  <c:v>44731625</c:v>
                </c:pt>
                <c:pt idx="12">
                  <c:v>661233650</c:v>
                </c:pt>
                <c:pt idx="13">
                  <c:v>885339805</c:v>
                </c:pt>
                <c:pt idx="14">
                  <c:v>0</c:v>
                </c:pt>
                <c:pt idx="15">
                  <c:v>2172945060</c:v>
                </c:pt>
                <c:pt idx="16">
                  <c:v>13500000</c:v>
                </c:pt>
                <c:pt idx="17">
                  <c:v>1098363365</c:v>
                </c:pt>
                <c:pt idx="18">
                  <c:v>1218246645</c:v>
                </c:pt>
                <c:pt idx="19">
                  <c:v>1585413085</c:v>
                </c:pt>
                <c:pt idx="20">
                  <c:v>1023861070</c:v>
                </c:pt>
                <c:pt idx="21">
                  <c:v>921038080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E-450E-AB85-BD948FA1A8DC}"/>
            </c:ext>
          </c:extLst>
        </c:ser>
        <c:ser>
          <c:idx val="4"/>
          <c:order val="4"/>
          <c:tx>
            <c:strRef>
              <c:f>'io_cost_r (2)'!$A$6</c:f>
              <c:strCache>
                <c:ptCount val="1"/>
                <c:pt idx="0">
                  <c:v> site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'io_cost_r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'io_cost_r (2)'!$B$6:$W$6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2792695925</c:v>
                </c:pt>
                <c:pt idx="2">
                  <c:v>1625</c:v>
                </c:pt>
                <c:pt idx="3">
                  <c:v>0</c:v>
                </c:pt>
                <c:pt idx="4">
                  <c:v>439500000</c:v>
                </c:pt>
                <c:pt idx="5">
                  <c:v>522105705</c:v>
                </c:pt>
                <c:pt idx="6">
                  <c:v>0</c:v>
                </c:pt>
                <c:pt idx="7">
                  <c:v>0</c:v>
                </c:pt>
                <c:pt idx="8">
                  <c:v>564114210</c:v>
                </c:pt>
                <c:pt idx="9">
                  <c:v>285450000</c:v>
                </c:pt>
                <c:pt idx="10">
                  <c:v>240048600</c:v>
                </c:pt>
                <c:pt idx="11">
                  <c:v>175</c:v>
                </c:pt>
                <c:pt idx="12">
                  <c:v>1250</c:v>
                </c:pt>
                <c:pt idx="13">
                  <c:v>2475</c:v>
                </c:pt>
                <c:pt idx="14">
                  <c:v>376200000</c:v>
                </c:pt>
                <c:pt idx="15">
                  <c:v>816078975</c:v>
                </c:pt>
                <c:pt idx="16">
                  <c:v>124500000</c:v>
                </c:pt>
                <c:pt idx="17">
                  <c:v>1257422760</c:v>
                </c:pt>
                <c:pt idx="18">
                  <c:v>186037665</c:v>
                </c:pt>
                <c:pt idx="19">
                  <c:v>531619840</c:v>
                </c:pt>
                <c:pt idx="20">
                  <c:v>1076521520</c:v>
                </c:pt>
                <c:pt idx="21">
                  <c:v>540089280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E-450E-AB85-BD948FA1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04848"/>
        <c:axId val="637604016"/>
      </c:barChart>
      <c:catAx>
        <c:axId val="6376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04016"/>
        <c:crosses val="autoZero"/>
        <c:auto val="1"/>
        <c:lblAlgn val="ctr"/>
        <c:lblOffset val="100"/>
        <c:noMultiLvlLbl val="0"/>
      </c:catAx>
      <c:valAx>
        <c:axId val="637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data_transfer_cost_h!$X$2:$X$6</c:f>
              <c:numCache>
                <c:formatCode>_(* #,##0.00_);_(* \(#,##0.00\);_(* "-"??_);_(@_)</c:formatCode>
                <c:ptCount val="5"/>
                <c:pt idx="0">
                  <c:v>259002279.36363637</c:v>
                </c:pt>
                <c:pt idx="1">
                  <c:v>241360444.36363637</c:v>
                </c:pt>
                <c:pt idx="2">
                  <c:v>183664508.04545453</c:v>
                </c:pt>
                <c:pt idx="3">
                  <c:v>201128607.59090909</c:v>
                </c:pt>
                <c:pt idx="4">
                  <c:v>235405364.09090909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CA-4CA0-BD7B-B28E39E7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53552"/>
        <c:axId val="1220357296"/>
      </c:barChart>
      <c:catAx>
        <c:axId val="1220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57296"/>
        <c:crosses val="autoZero"/>
        <c:auto val="1"/>
        <c:lblAlgn val="ctr"/>
        <c:lblOffset val="100"/>
        <c:noMultiLvlLbl val="0"/>
      </c:catAx>
      <c:valAx>
        <c:axId val="12203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data_transfer_cost2!$A$2</c:f>
              <c:strCache>
                <c:ptCount val="1"/>
                <c:pt idx="0">
                  <c:v> site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data_transfer_cost2!$B$1:$W$1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data_transfer_cost2!$B$2:$W$2</c:f>
              <c:numCache>
                <c:formatCode>_(* #,##0.00_);_(* \(#,##0.00\);_(* "-"??_);_(@_)</c:formatCode>
                <c:ptCount val="22"/>
                <c:pt idx="0">
                  <c:v>504102060</c:v>
                </c:pt>
                <c:pt idx="1">
                  <c:v>344310260</c:v>
                </c:pt>
                <c:pt idx="2">
                  <c:v>80725</c:v>
                </c:pt>
                <c:pt idx="3">
                  <c:v>174035235</c:v>
                </c:pt>
                <c:pt idx="4">
                  <c:v>130500000</c:v>
                </c:pt>
                <c:pt idx="5">
                  <c:v>383876545</c:v>
                </c:pt>
                <c:pt idx="6">
                  <c:v>330906825</c:v>
                </c:pt>
                <c:pt idx="7">
                  <c:v>9400000</c:v>
                </c:pt>
                <c:pt idx="8">
                  <c:v>316863180</c:v>
                </c:pt>
                <c:pt idx="9">
                  <c:v>194879160</c:v>
                </c:pt>
                <c:pt idx="10">
                  <c:v>623725145</c:v>
                </c:pt>
                <c:pt idx="11">
                  <c:v>8321070</c:v>
                </c:pt>
                <c:pt idx="12">
                  <c:v>318632690</c:v>
                </c:pt>
                <c:pt idx="13">
                  <c:v>72385305</c:v>
                </c:pt>
                <c:pt idx="14">
                  <c:v>17250000</c:v>
                </c:pt>
                <c:pt idx="15">
                  <c:v>336661965</c:v>
                </c:pt>
                <c:pt idx="16">
                  <c:v>10500000</c:v>
                </c:pt>
                <c:pt idx="17">
                  <c:v>281834530</c:v>
                </c:pt>
                <c:pt idx="18">
                  <c:v>450091125</c:v>
                </c:pt>
                <c:pt idx="19">
                  <c:v>343347550</c:v>
                </c:pt>
                <c:pt idx="20">
                  <c:v>359649110</c:v>
                </c:pt>
                <c:pt idx="21">
                  <c:v>454468205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B-4C2E-B0D0-328360A1A499}"/>
            </c:ext>
          </c:extLst>
        </c:ser>
        <c:ser>
          <c:idx val="1"/>
          <c:order val="1"/>
          <c:tx>
            <c:strRef>
              <c:f>data_transfer_cost2!$A$3</c:f>
              <c:strCache>
                <c:ptCount val="1"/>
                <c:pt idx="0">
                  <c:v> site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data_transfer_cost2!$B$1:$W$1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data_transfer_cost2!$B$3:$W$3</c:f>
              <c:numCache>
                <c:formatCode>_(* #,##0.00_);_(* \(#,##0.00\);_(* "-"??_);_(@_)</c:formatCode>
                <c:ptCount val="22"/>
                <c:pt idx="0">
                  <c:v>510103275</c:v>
                </c:pt>
                <c:pt idx="1">
                  <c:v>344310260</c:v>
                </c:pt>
                <c:pt idx="2">
                  <c:v>22480725</c:v>
                </c:pt>
                <c:pt idx="3">
                  <c:v>178530375</c:v>
                </c:pt>
                <c:pt idx="4">
                  <c:v>130500000</c:v>
                </c:pt>
                <c:pt idx="5">
                  <c:v>311861965</c:v>
                </c:pt>
                <c:pt idx="6">
                  <c:v>330906825</c:v>
                </c:pt>
                <c:pt idx="7">
                  <c:v>6850000</c:v>
                </c:pt>
                <c:pt idx="8">
                  <c:v>144029160</c:v>
                </c:pt>
                <c:pt idx="9">
                  <c:v>50850000</c:v>
                </c:pt>
                <c:pt idx="10">
                  <c:v>240048600</c:v>
                </c:pt>
                <c:pt idx="11">
                  <c:v>32931070</c:v>
                </c:pt>
                <c:pt idx="12">
                  <c:v>148398670</c:v>
                </c:pt>
                <c:pt idx="13">
                  <c:v>163902315</c:v>
                </c:pt>
                <c:pt idx="14">
                  <c:v>17250000</c:v>
                </c:pt>
                <c:pt idx="15">
                  <c:v>336661965</c:v>
                </c:pt>
                <c:pt idx="16">
                  <c:v>123017010</c:v>
                </c:pt>
                <c:pt idx="17">
                  <c:v>281834530</c:v>
                </c:pt>
                <c:pt idx="18">
                  <c:v>306061965</c:v>
                </c:pt>
                <c:pt idx="19">
                  <c:v>343347550</c:v>
                </c:pt>
                <c:pt idx="20">
                  <c:v>287634530</c:v>
                </c:pt>
                <c:pt idx="21">
                  <c:v>293834185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B-4C2E-B0D0-328360A1A499}"/>
            </c:ext>
          </c:extLst>
        </c:ser>
        <c:ser>
          <c:idx val="2"/>
          <c:order val="2"/>
          <c:tx>
            <c:strRef>
              <c:f>data_transfer_cost2!$A$4</c:f>
              <c:strCache>
                <c:ptCount val="1"/>
                <c:pt idx="0">
                  <c:v> site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data_transfer_cost2!$B$1:$W$1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data_transfer_cost2!$B$4:$W$4</c:f>
              <c:numCache>
                <c:formatCode>_(* #,##0.00_);_(* \(#,##0.00\);_(* "-"??_);_(@_)</c:formatCode>
                <c:ptCount val="22"/>
                <c:pt idx="0">
                  <c:v>414083835</c:v>
                </c:pt>
                <c:pt idx="1">
                  <c:v>86560935</c:v>
                </c:pt>
                <c:pt idx="2">
                  <c:v>22400000</c:v>
                </c:pt>
                <c:pt idx="3">
                  <c:v>286552245</c:v>
                </c:pt>
                <c:pt idx="4">
                  <c:v>0</c:v>
                </c:pt>
                <c:pt idx="5">
                  <c:v>143827945</c:v>
                </c:pt>
                <c:pt idx="6">
                  <c:v>66853365</c:v>
                </c:pt>
                <c:pt idx="7">
                  <c:v>10450000</c:v>
                </c:pt>
                <c:pt idx="8">
                  <c:v>172834020</c:v>
                </c:pt>
                <c:pt idx="9">
                  <c:v>178379160</c:v>
                </c:pt>
                <c:pt idx="10">
                  <c:v>383676545</c:v>
                </c:pt>
                <c:pt idx="11">
                  <c:v>34450345</c:v>
                </c:pt>
                <c:pt idx="12">
                  <c:v>0</c:v>
                </c:pt>
                <c:pt idx="13">
                  <c:v>91807010</c:v>
                </c:pt>
                <c:pt idx="14">
                  <c:v>5250000</c:v>
                </c:pt>
                <c:pt idx="15">
                  <c:v>80113365</c:v>
                </c:pt>
                <c:pt idx="16">
                  <c:v>112517010</c:v>
                </c:pt>
                <c:pt idx="17">
                  <c:v>345</c:v>
                </c:pt>
                <c:pt idx="18">
                  <c:v>210042525</c:v>
                </c:pt>
                <c:pt idx="19">
                  <c:v>66013365</c:v>
                </c:pt>
                <c:pt idx="20">
                  <c:v>77814925</c:v>
                </c:pt>
                <c:pt idx="21">
                  <c:v>199034020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B-4C2E-B0D0-328360A1A499}"/>
            </c:ext>
          </c:extLst>
        </c:ser>
        <c:ser>
          <c:idx val="3"/>
          <c:order val="3"/>
          <c:tx>
            <c:strRef>
              <c:f>data_transfer_cost2!$A$5</c:f>
              <c:strCache>
                <c:ptCount val="1"/>
                <c:pt idx="0">
                  <c:v> site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data_transfer_cost2!$B$1:$W$1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data_transfer_cost2!$B$5:$W$5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344310260</c:v>
                </c:pt>
                <c:pt idx="2">
                  <c:v>22480725</c:v>
                </c:pt>
                <c:pt idx="3">
                  <c:v>220538880</c:v>
                </c:pt>
                <c:pt idx="4">
                  <c:v>130500000</c:v>
                </c:pt>
                <c:pt idx="5">
                  <c:v>312063180</c:v>
                </c:pt>
                <c:pt idx="6">
                  <c:v>264053460</c:v>
                </c:pt>
                <c:pt idx="7">
                  <c:v>4650000</c:v>
                </c:pt>
                <c:pt idx="8">
                  <c:v>316863180</c:v>
                </c:pt>
                <c:pt idx="9">
                  <c:v>194879160</c:v>
                </c:pt>
                <c:pt idx="10">
                  <c:v>623725145</c:v>
                </c:pt>
                <c:pt idx="11">
                  <c:v>27890725</c:v>
                </c:pt>
                <c:pt idx="12">
                  <c:v>0</c:v>
                </c:pt>
                <c:pt idx="13">
                  <c:v>163612315</c:v>
                </c:pt>
                <c:pt idx="14">
                  <c:v>17250000</c:v>
                </c:pt>
                <c:pt idx="15">
                  <c:v>256548600</c:v>
                </c:pt>
                <c:pt idx="16">
                  <c:v>123017010</c:v>
                </c:pt>
                <c:pt idx="17">
                  <c:v>281834185</c:v>
                </c:pt>
                <c:pt idx="18">
                  <c:v>384077760</c:v>
                </c:pt>
                <c:pt idx="19">
                  <c:v>277334185</c:v>
                </c:pt>
                <c:pt idx="20">
                  <c:v>353848765</c:v>
                </c:pt>
                <c:pt idx="21">
                  <c:v>473668205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B-4C2E-B0D0-328360A1A499}"/>
            </c:ext>
          </c:extLst>
        </c:ser>
        <c:ser>
          <c:idx val="4"/>
          <c:order val="4"/>
          <c:tx>
            <c:strRef>
              <c:f>data_transfer_cost2!$A$6</c:f>
              <c:strCache>
                <c:ptCount val="1"/>
                <c:pt idx="0">
                  <c:v> site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data_transfer_cost2!$B$1:$W$1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data_transfer_cost2!$B$6:$W$6</c:f>
              <c:numCache>
                <c:formatCode>_(* #,##0.00_);_(* \(#,##0.00\);_(* "-"??_);_(@_)</c:formatCode>
                <c:ptCount val="22"/>
                <c:pt idx="0">
                  <c:v>600121500</c:v>
                </c:pt>
                <c:pt idx="1">
                  <c:v>257749325</c:v>
                </c:pt>
                <c:pt idx="2">
                  <c:v>22480725</c:v>
                </c:pt>
                <c:pt idx="3">
                  <c:v>286552245</c:v>
                </c:pt>
                <c:pt idx="4">
                  <c:v>130500000</c:v>
                </c:pt>
                <c:pt idx="5">
                  <c:v>383876545</c:v>
                </c:pt>
                <c:pt idx="6">
                  <c:v>0</c:v>
                </c:pt>
                <c:pt idx="7">
                  <c:v>10450000</c:v>
                </c:pt>
                <c:pt idx="8">
                  <c:v>316863180</c:v>
                </c:pt>
                <c:pt idx="9">
                  <c:v>160529160</c:v>
                </c:pt>
                <c:pt idx="10">
                  <c:v>623725145</c:v>
                </c:pt>
                <c:pt idx="11">
                  <c:v>34531070</c:v>
                </c:pt>
                <c:pt idx="12">
                  <c:v>328232690</c:v>
                </c:pt>
                <c:pt idx="13">
                  <c:v>163902315</c:v>
                </c:pt>
                <c:pt idx="14">
                  <c:v>12000000</c:v>
                </c:pt>
                <c:pt idx="15">
                  <c:v>336661965</c:v>
                </c:pt>
                <c:pt idx="16">
                  <c:v>123017010</c:v>
                </c:pt>
                <c:pt idx="17">
                  <c:v>281834530</c:v>
                </c:pt>
                <c:pt idx="18">
                  <c:v>450091125</c:v>
                </c:pt>
                <c:pt idx="19">
                  <c:v>343347550</c:v>
                </c:pt>
                <c:pt idx="20">
                  <c:v>359649110</c:v>
                </c:pt>
                <c:pt idx="21">
                  <c:v>473668205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B-4C2E-B0D0-328360A1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89408"/>
        <c:axId val="565988992"/>
      </c:barChart>
      <c:catAx>
        <c:axId val="565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8992"/>
        <c:crosses val="autoZero"/>
        <c:auto val="1"/>
        <c:lblAlgn val="ctr"/>
        <c:lblOffset val="100"/>
        <c:noMultiLvlLbl val="0"/>
      </c:catAx>
      <c:valAx>
        <c:axId val="5659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data_transfer_cost2!$X$2:$X$6</c:f>
              <c:numCache>
                <c:formatCode>_(* #,##0.00_);_(* \(#,##0.00\);_(* "-"??_);_(@_)</c:formatCode>
                <c:ptCount val="5"/>
                <c:pt idx="0">
                  <c:v>257537303.86363637</c:v>
                </c:pt>
                <c:pt idx="1">
                  <c:v>209333862.5</c:v>
                </c:pt>
                <c:pt idx="2">
                  <c:v>120120952.72727273</c:v>
                </c:pt>
                <c:pt idx="3">
                  <c:v>217870260.90909091</c:v>
                </c:pt>
                <c:pt idx="4">
                  <c:v>259081063.40909091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8A-4986-9BFA-7D04D1C7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36080"/>
        <c:axId val="1220352720"/>
      </c:barChart>
      <c:catAx>
        <c:axId val="12203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52720"/>
        <c:crosses val="autoZero"/>
        <c:auto val="1"/>
        <c:lblAlgn val="ctr"/>
        <c:lblOffset val="100"/>
        <c:noMultiLvlLbl val="0"/>
      </c:catAx>
      <c:valAx>
        <c:axId val="1220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'io_cost2 (2)'!$X$2:$X$6</c:f>
              <c:numCache>
                <c:formatCode>_(* #,##0.00_);_(* \(#,##0.00\);_(* "-"??_);_(@_)</c:formatCode>
                <c:ptCount val="5"/>
                <c:pt idx="0">
                  <c:v>8054128365</c:v>
                </c:pt>
                <c:pt idx="1">
                  <c:v>14823942730</c:v>
                </c:pt>
                <c:pt idx="2">
                  <c:v>27965161235</c:v>
                </c:pt>
                <c:pt idx="3">
                  <c:v>12569551815</c:v>
                </c:pt>
                <c:pt idx="4">
                  <c:v>3753084045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FEEE-467B-B11F-8D95F16A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57600"/>
        <c:axId val="563256352"/>
      </c:barChart>
      <c:catAx>
        <c:axId val="56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56352"/>
        <c:crosses val="autoZero"/>
        <c:auto val="1"/>
        <c:lblAlgn val="ctr"/>
        <c:lblOffset val="100"/>
        <c:noMultiLvlLbl val="0"/>
      </c:catAx>
      <c:valAx>
        <c:axId val="563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'io_cost_h (3)'!$B$1:$W$1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'io_cost_h (3)'!$B$2:$W$2</c:f>
              <c:numCache>
                <c:formatCode>_(* #,##0.00_);_(* \(#,##0.00\);_(* "-"??_);_(@_)</c:formatCode>
                <c:ptCount val="22"/>
                <c:pt idx="0">
                  <c:v>237648114</c:v>
                </c:pt>
                <c:pt idx="1">
                  <c:v>547590520</c:v>
                </c:pt>
                <c:pt idx="2">
                  <c:v>235133965</c:v>
                </c:pt>
                <c:pt idx="3">
                  <c:v>0</c:v>
                </c:pt>
                <c:pt idx="4">
                  <c:v>0</c:v>
                </c:pt>
                <c:pt idx="5">
                  <c:v>357672414</c:v>
                </c:pt>
                <c:pt idx="6">
                  <c:v>899282151</c:v>
                </c:pt>
                <c:pt idx="7">
                  <c:v>2670000</c:v>
                </c:pt>
                <c:pt idx="8">
                  <c:v>331267068</c:v>
                </c:pt>
                <c:pt idx="9">
                  <c:v>51900000</c:v>
                </c:pt>
                <c:pt idx="10">
                  <c:v>354071685</c:v>
                </c:pt>
                <c:pt idx="11">
                  <c:v>215669955</c:v>
                </c:pt>
                <c:pt idx="12">
                  <c:v>253308990</c:v>
                </c:pt>
                <c:pt idx="13">
                  <c:v>474887644</c:v>
                </c:pt>
                <c:pt idx="14">
                  <c:v>0</c:v>
                </c:pt>
                <c:pt idx="15">
                  <c:v>426069012</c:v>
                </c:pt>
                <c:pt idx="16">
                  <c:v>62400000</c:v>
                </c:pt>
                <c:pt idx="17">
                  <c:v>1207238964</c:v>
                </c:pt>
                <c:pt idx="18">
                  <c:v>243649329</c:v>
                </c:pt>
                <c:pt idx="19">
                  <c:v>713605728</c:v>
                </c:pt>
                <c:pt idx="20">
                  <c:v>888912272</c:v>
                </c:pt>
                <c:pt idx="21">
                  <c:v>1080066768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B8-45F0-A2CB-7CFD3CE002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'io_cost_h (3)'!$B$1:$W$1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'io_cost_h (3)'!$B$3:$W$3</c:f>
              <c:numCache>
                <c:formatCode>_(* #,##0.00_);_(* \(#,##0.00\);_(* "-"??_);_(@_)</c:formatCode>
                <c:ptCount val="22"/>
                <c:pt idx="0">
                  <c:v>1425888684</c:v>
                </c:pt>
                <c:pt idx="1">
                  <c:v>547590520</c:v>
                </c:pt>
                <c:pt idx="2">
                  <c:v>733965</c:v>
                </c:pt>
                <c:pt idx="3">
                  <c:v>2167851135</c:v>
                </c:pt>
                <c:pt idx="4">
                  <c:v>0</c:v>
                </c:pt>
                <c:pt idx="5">
                  <c:v>357672414</c:v>
                </c:pt>
                <c:pt idx="6">
                  <c:v>899282151</c:v>
                </c:pt>
                <c:pt idx="7">
                  <c:v>0</c:v>
                </c:pt>
                <c:pt idx="8">
                  <c:v>331267068</c:v>
                </c:pt>
                <c:pt idx="9">
                  <c:v>51900000</c:v>
                </c:pt>
                <c:pt idx="10">
                  <c:v>354071685</c:v>
                </c:pt>
                <c:pt idx="11">
                  <c:v>533565</c:v>
                </c:pt>
                <c:pt idx="12">
                  <c:v>165308990</c:v>
                </c:pt>
                <c:pt idx="13">
                  <c:v>2845271584</c:v>
                </c:pt>
                <c:pt idx="14">
                  <c:v>0</c:v>
                </c:pt>
                <c:pt idx="15">
                  <c:v>426069012</c:v>
                </c:pt>
                <c:pt idx="16">
                  <c:v>1622652720</c:v>
                </c:pt>
                <c:pt idx="17">
                  <c:v>1207226904</c:v>
                </c:pt>
                <c:pt idx="18">
                  <c:v>243649329</c:v>
                </c:pt>
                <c:pt idx="19">
                  <c:v>713605728</c:v>
                </c:pt>
                <c:pt idx="20">
                  <c:v>888903392</c:v>
                </c:pt>
                <c:pt idx="21">
                  <c:v>852866768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BB8-45F0-A2CB-7CFD3CE002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'io_cost_h (3)'!$B$1:$W$1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'io_cost_h (3)'!$B$4:$W$4</c:f>
              <c:numCache>
                <c:formatCode>_(* #,##0.00_);_(* \(#,##0.00\);_(* "-"??_);_(@_)</c:formatCode>
                <c:ptCount val="22"/>
                <c:pt idx="0">
                  <c:v>1425888684</c:v>
                </c:pt>
                <c:pt idx="1">
                  <c:v>547590520</c:v>
                </c:pt>
                <c:pt idx="2">
                  <c:v>733965</c:v>
                </c:pt>
                <c:pt idx="3">
                  <c:v>1734351135</c:v>
                </c:pt>
                <c:pt idx="4">
                  <c:v>0</c:v>
                </c:pt>
                <c:pt idx="5">
                  <c:v>2146034484</c:v>
                </c:pt>
                <c:pt idx="6">
                  <c:v>899282151</c:v>
                </c:pt>
                <c:pt idx="7">
                  <c:v>53400000</c:v>
                </c:pt>
                <c:pt idx="8">
                  <c:v>2042802408</c:v>
                </c:pt>
                <c:pt idx="9">
                  <c:v>1090110195</c:v>
                </c:pt>
                <c:pt idx="10">
                  <c:v>2183430110</c:v>
                </c:pt>
                <c:pt idx="11">
                  <c:v>43133565</c:v>
                </c:pt>
                <c:pt idx="12">
                  <c:v>847442640</c:v>
                </c:pt>
                <c:pt idx="13">
                  <c:v>474887644</c:v>
                </c:pt>
                <c:pt idx="14">
                  <c:v>0</c:v>
                </c:pt>
                <c:pt idx="15">
                  <c:v>426069012</c:v>
                </c:pt>
                <c:pt idx="16">
                  <c:v>62400000</c:v>
                </c:pt>
                <c:pt idx="17">
                  <c:v>1207226904</c:v>
                </c:pt>
                <c:pt idx="18">
                  <c:v>1461895974</c:v>
                </c:pt>
                <c:pt idx="19">
                  <c:v>713605728</c:v>
                </c:pt>
                <c:pt idx="20">
                  <c:v>2665263032</c:v>
                </c:pt>
                <c:pt idx="21">
                  <c:v>2614011828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BB8-45F0-A2CB-7CFD3CE002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'io_cost_h (3)'!$B$1:$W$1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'io_cost_h (3)'!$B$5:$W$5</c:f>
              <c:numCache>
                <c:formatCode>_(* #,##0.00_);_(* \(#,##0.00\);_(* "-"??_);_(@_)</c:formatCode>
                <c:ptCount val="22"/>
                <c:pt idx="0">
                  <c:v>1425888684</c:v>
                </c:pt>
                <c:pt idx="1">
                  <c:v>547590520</c:v>
                </c:pt>
                <c:pt idx="2">
                  <c:v>733965</c:v>
                </c:pt>
                <c:pt idx="3">
                  <c:v>1734351135</c:v>
                </c:pt>
                <c:pt idx="4">
                  <c:v>0</c:v>
                </c:pt>
                <c:pt idx="5">
                  <c:v>2205634484</c:v>
                </c:pt>
                <c:pt idx="6">
                  <c:v>2901016746</c:v>
                </c:pt>
                <c:pt idx="7">
                  <c:v>53400000</c:v>
                </c:pt>
                <c:pt idx="8">
                  <c:v>331267068</c:v>
                </c:pt>
                <c:pt idx="9">
                  <c:v>51900000</c:v>
                </c:pt>
                <c:pt idx="10">
                  <c:v>354071685</c:v>
                </c:pt>
                <c:pt idx="11">
                  <c:v>45263565</c:v>
                </c:pt>
                <c:pt idx="12">
                  <c:v>826542640</c:v>
                </c:pt>
                <c:pt idx="13">
                  <c:v>478047644</c:v>
                </c:pt>
                <c:pt idx="14">
                  <c:v>0</c:v>
                </c:pt>
                <c:pt idx="15">
                  <c:v>2599014072</c:v>
                </c:pt>
                <c:pt idx="16">
                  <c:v>62400000</c:v>
                </c:pt>
                <c:pt idx="17">
                  <c:v>1207226904</c:v>
                </c:pt>
                <c:pt idx="18">
                  <c:v>1461895974</c:v>
                </c:pt>
                <c:pt idx="19">
                  <c:v>2297926488</c:v>
                </c:pt>
                <c:pt idx="20">
                  <c:v>948103392</c:v>
                </c:pt>
                <c:pt idx="21">
                  <c:v>852866768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BB8-45F0-A2CB-7CFD3CE002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'io_cost_h (3)'!$B$1:$W$1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'io_cost_h (3)'!$B$6:$W$6</c:f>
              <c:numCache>
                <c:formatCode>_(* #,##0.00_);_(* \(#,##0.00\);_(* "-"??_);_(@_)</c:formatCode>
                <c:ptCount val="22"/>
                <c:pt idx="0">
                  <c:v>1425888684</c:v>
                </c:pt>
                <c:pt idx="1">
                  <c:v>3340283995</c:v>
                </c:pt>
                <c:pt idx="2">
                  <c:v>1465</c:v>
                </c:pt>
                <c:pt idx="3">
                  <c:v>0</c:v>
                </c:pt>
                <c:pt idx="4">
                  <c:v>439500000</c:v>
                </c:pt>
                <c:pt idx="5">
                  <c:v>357672414</c:v>
                </c:pt>
                <c:pt idx="6">
                  <c:v>399680919</c:v>
                </c:pt>
                <c:pt idx="7">
                  <c:v>0</c:v>
                </c:pt>
                <c:pt idx="8">
                  <c:v>331267068</c:v>
                </c:pt>
                <c:pt idx="9">
                  <c:v>337350000</c:v>
                </c:pt>
                <c:pt idx="10">
                  <c:v>354071685</c:v>
                </c:pt>
                <c:pt idx="11">
                  <c:v>1065</c:v>
                </c:pt>
                <c:pt idx="12">
                  <c:v>550</c:v>
                </c:pt>
                <c:pt idx="13">
                  <c:v>1580</c:v>
                </c:pt>
                <c:pt idx="14">
                  <c:v>376200000</c:v>
                </c:pt>
                <c:pt idx="15">
                  <c:v>852069012</c:v>
                </c:pt>
                <c:pt idx="16">
                  <c:v>62400000</c:v>
                </c:pt>
                <c:pt idx="17">
                  <c:v>1266399696</c:v>
                </c:pt>
                <c:pt idx="18">
                  <c:v>243649329</c:v>
                </c:pt>
                <c:pt idx="19">
                  <c:v>752465472</c:v>
                </c:pt>
                <c:pt idx="20">
                  <c:v>932473408</c:v>
                </c:pt>
                <c:pt idx="21">
                  <c:v>426070432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BB8-45F0-A2CB-7CFD3CE0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52208"/>
        <c:axId val="635454288"/>
      </c:barChart>
      <c:catAx>
        <c:axId val="6354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4288"/>
        <c:crosses val="autoZero"/>
        <c:auto val="1"/>
        <c:lblAlgn val="ctr"/>
        <c:lblOffset val="100"/>
        <c:noMultiLvlLbl val="0"/>
      </c:catAx>
      <c:valAx>
        <c:axId val="635454288"/>
        <c:scaling>
          <c:orientation val="minMax"/>
          <c:max val="3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'io_cost_h (3)'!$X$2:$X$6</c:f>
              <c:numCache>
                <c:formatCode>_(* #,##0.00_);_(* \(#,##0.00\);_(* "-"??_);_(@_)</c:formatCode>
                <c:ptCount val="5"/>
                <c:pt idx="0">
                  <c:v>8583044579</c:v>
                </c:pt>
                <c:pt idx="1">
                  <c:v>15102345614</c:v>
                </c:pt>
                <c:pt idx="2">
                  <c:v>22639559979</c:v>
                </c:pt>
                <c:pt idx="3">
                  <c:v>20385141734</c:v>
                </c:pt>
                <c:pt idx="4">
                  <c:v>11897446774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96-4736-AE52-518FD06C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76016"/>
        <c:axId val="1220370608"/>
      </c:barChart>
      <c:catAx>
        <c:axId val="12203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0608"/>
        <c:crosses val="autoZero"/>
        <c:auto val="1"/>
        <c:lblAlgn val="ctr"/>
        <c:lblOffset val="100"/>
        <c:noMultiLvlLbl val="0"/>
      </c:catAx>
      <c:valAx>
        <c:axId val="12203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'io_cost2 (2)'!$A$2</c:f>
              <c:strCache>
                <c:ptCount val="1"/>
                <c:pt idx="0">
                  <c:v> site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'io_cost2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'io_cost2 (2)'!$B$2:$W$2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0</c:v>
                </c:pt>
                <c:pt idx="2">
                  <c:v>234400000</c:v>
                </c:pt>
                <c:pt idx="3">
                  <c:v>2167851135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2670000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215130000</c:v>
                </c:pt>
                <c:pt idx="12">
                  <c:v>88000000</c:v>
                </c:pt>
                <c:pt idx="13">
                  <c:v>2370383940</c:v>
                </c:pt>
                <c:pt idx="14">
                  <c:v>0</c:v>
                </c:pt>
                <c:pt idx="15">
                  <c:v>0</c:v>
                </c:pt>
                <c:pt idx="16">
                  <c:v>1560252720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129-8520-AE7604146C79}"/>
            </c:ext>
          </c:extLst>
        </c:ser>
        <c:ser>
          <c:idx val="1"/>
          <c:order val="1"/>
          <c:tx>
            <c:strRef>
              <c:f>'io_cost2 (2)'!$A$3</c:f>
              <c:strCache>
                <c:ptCount val="1"/>
                <c:pt idx="0">
                  <c:v> site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'io_cost2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'io_cost2 (2)'!$B$3:$W$3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0</c:v>
                </c:pt>
                <c:pt idx="2">
                  <c:v>0</c:v>
                </c:pt>
                <c:pt idx="3">
                  <c:v>1734351135</c:v>
                </c:pt>
                <c:pt idx="4">
                  <c:v>0</c:v>
                </c:pt>
                <c:pt idx="5">
                  <c:v>1788362070</c:v>
                </c:pt>
                <c:pt idx="6">
                  <c:v>0</c:v>
                </c:pt>
                <c:pt idx="7">
                  <c:v>53400000</c:v>
                </c:pt>
                <c:pt idx="8">
                  <c:v>1711535340</c:v>
                </c:pt>
                <c:pt idx="9">
                  <c:v>1038210195</c:v>
                </c:pt>
                <c:pt idx="10">
                  <c:v>1829358425</c:v>
                </c:pt>
                <c:pt idx="11">
                  <c:v>42600000</c:v>
                </c:pt>
                <c:pt idx="12">
                  <c:v>682133650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1218246645</c:v>
                </c:pt>
                <c:pt idx="19">
                  <c:v>0</c:v>
                </c:pt>
                <c:pt idx="20">
                  <c:v>1776359640</c:v>
                </c:pt>
                <c:pt idx="21">
                  <c:v>1761145060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F-4129-8520-AE7604146C79}"/>
            </c:ext>
          </c:extLst>
        </c:ser>
        <c:ser>
          <c:idx val="2"/>
          <c:order val="2"/>
          <c:tx>
            <c:strRef>
              <c:f>'io_cost2 (2)'!$A$4</c:f>
              <c:strCache>
                <c:ptCount val="1"/>
                <c:pt idx="0">
                  <c:v> site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'io_cost2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'io_cost2 (2)'!$B$4:$W$4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2792702600</c:v>
                </c:pt>
                <c:pt idx="2">
                  <c:v>2937325</c:v>
                </c:pt>
                <c:pt idx="3">
                  <c:v>0</c:v>
                </c:pt>
                <c:pt idx="4">
                  <c:v>439500000</c:v>
                </c:pt>
                <c:pt idx="5">
                  <c:v>1788362070</c:v>
                </c:pt>
                <c:pt idx="6">
                  <c:v>1998404595</c:v>
                </c:pt>
                <c:pt idx="7">
                  <c:v>0</c:v>
                </c:pt>
                <c:pt idx="8">
                  <c:v>1656335340</c:v>
                </c:pt>
                <c:pt idx="9">
                  <c:v>259500000</c:v>
                </c:pt>
                <c:pt idx="10">
                  <c:v>1770358425</c:v>
                </c:pt>
                <c:pt idx="11">
                  <c:v>2135325</c:v>
                </c:pt>
                <c:pt idx="12">
                  <c:v>661236400</c:v>
                </c:pt>
                <c:pt idx="13">
                  <c:v>1899551840</c:v>
                </c:pt>
                <c:pt idx="14">
                  <c:v>342000000</c:v>
                </c:pt>
                <c:pt idx="15">
                  <c:v>2130345060</c:v>
                </c:pt>
                <c:pt idx="16">
                  <c:v>312000000</c:v>
                </c:pt>
                <c:pt idx="17">
                  <c:v>3079818480</c:v>
                </c:pt>
                <c:pt idx="18">
                  <c:v>1218246645</c:v>
                </c:pt>
                <c:pt idx="19">
                  <c:v>2022567360</c:v>
                </c:pt>
                <c:pt idx="20">
                  <c:v>2267727040</c:v>
                </c:pt>
                <c:pt idx="21">
                  <c:v>2133192160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F-4129-8520-AE7604146C79}"/>
            </c:ext>
          </c:extLst>
        </c:ser>
        <c:ser>
          <c:idx val="3"/>
          <c:order val="3"/>
          <c:tx>
            <c:strRef>
              <c:f>'io_cost2 (2)'!$A$5</c:f>
              <c:strCache>
                <c:ptCount val="1"/>
                <c:pt idx="0">
                  <c:v> site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'io_cost2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'io_cost2 (2)'!$B$5:$W$5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0</c:v>
                </c:pt>
                <c:pt idx="2">
                  <c:v>0</c:v>
                </c:pt>
                <c:pt idx="3">
                  <c:v>1734351135</c:v>
                </c:pt>
                <c:pt idx="4">
                  <c:v>0</c:v>
                </c:pt>
                <c:pt idx="5">
                  <c:v>1847962070</c:v>
                </c:pt>
                <c:pt idx="6">
                  <c:v>2001734595</c:v>
                </c:pt>
                <c:pt idx="7">
                  <c:v>53400000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44736390</c:v>
                </c:pt>
                <c:pt idx="12">
                  <c:v>661233650</c:v>
                </c:pt>
                <c:pt idx="13">
                  <c:v>3160000</c:v>
                </c:pt>
                <c:pt idx="14">
                  <c:v>0</c:v>
                </c:pt>
                <c:pt idx="15">
                  <c:v>2172945060</c:v>
                </c:pt>
                <c:pt idx="16">
                  <c:v>0</c:v>
                </c:pt>
                <c:pt idx="17">
                  <c:v>12060</c:v>
                </c:pt>
                <c:pt idx="18">
                  <c:v>1218246645</c:v>
                </c:pt>
                <c:pt idx="19">
                  <c:v>1584320760</c:v>
                </c:pt>
                <c:pt idx="20">
                  <c:v>59208880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F-4129-8520-AE7604146C79}"/>
            </c:ext>
          </c:extLst>
        </c:ser>
        <c:ser>
          <c:idx val="4"/>
          <c:order val="4"/>
          <c:tx>
            <c:strRef>
              <c:f>'io_cost2 (2)'!$A$6</c:f>
              <c:strCache>
                <c:ptCount val="1"/>
                <c:pt idx="0">
                  <c:v> site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'io_cost2 (2)'!$B$1:$W$1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'io_cost2 (2)'!$B$6:$W$6</c:f>
              <c:numCache>
                <c:formatCode>_(* #,##0.00_);_(* \(#,##0.00\);_(* "-"??_);_(@_)</c:formatCode>
                <c:ptCount val="22"/>
                <c:pt idx="0">
                  <c:v>1188240570</c:v>
                </c:pt>
                <c:pt idx="1">
                  <c:v>2245193475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285450000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34200000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9F-4129-8520-AE760414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76336"/>
        <c:axId val="643679664"/>
      </c:barChart>
      <c:catAx>
        <c:axId val="643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79664"/>
        <c:crosses val="autoZero"/>
        <c:auto val="1"/>
        <c:lblAlgn val="ctr"/>
        <c:lblOffset val="100"/>
        <c:noMultiLvlLbl val="0"/>
      </c:catAx>
      <c:valAx>
        <c:axId val="6436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'io_cost2 (2)'!$X$2:$X$6</c:f>
              <c:numCache>
                <c:formatCode>_(* #,##0.00_);_(* \(#,##0.00\);_(* "-"??_);_(@_)</c:formatCode>
                <c:ptCount val="5"/>
                <c:pt idx="0">
                  <c:v>8054128365</c:v>
                </c:pt>
                <c:pt idx="1">
                  <c:v>14823942730</c:v>
                </c:pt>
                <c:pt idx="2">
                  <c:v>27965161235</c:v>
                </c:pt>
                <c:pt idx="3">
                  <c:v>12569551815</c:v>
                </c:pt>
                <c:pt idx="4">
                  <c:v>3753084045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44-4D8F-9F1B-74B70E0A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95984"/>
        <c:axId val="1220386000"/>
      </c:barChart>
      <c:catAx>
        <c:axId val="12203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86000"/>
        <c:crosses val="autoZero"/>
        <c:auto val="1"/>
        <c:lblAlgn val="ctr"/>
        <c:lblOffset val="100"/>
        <c:noMultiLvlLbl val="0"/>
      </c:catAx>
      <c:valAx>
        <c:axId val="1220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data_transfer_cost_r!$A$2</c:f>
              <c:strCache>
                <c:ptCount val="1"/>
                <c:pt idx="0">
                  <c:v> site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data_transfer_cost_r!$B$1:$W$1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data_transfer_cost_r!$B$2:$W$2</c:f>
              <c:numCache>
                <c:formatCode>_(* #,##0.00_);_(* \(#,##0.00\);_(* "-"??_);_(@_)</c:formatCode>
                <c:ptCount val="22"/>
                <c:pt idx="0">
                  <c:v>414083835</c:v>
                </c:pt>
                <c:pt idx="1">
                  <c:v>99160935</c:v>
                </c:pt>
                <c:pt idx="2">
                  <c:v>0</c:v>
                </c:pt>
                <c:pt idx="3">
                  <c:v>286552245</c:v>
                </c:pt>
                <c:pt idx="4">
                  <c:v>130500000</c:v>
                </c:pt>
                <c:pt idx="5">
                  <c:v>143827945</c:v>
                </c:pt>
                <c:pt idx="6">
                  <c:v>66853365</c:v>
                </c:pt>
                <c:pt idx="7">
                  <c:v>9400000</c:v>
                </c:pt>
                <c:pt idx="8">
                  <c:v>172834020</c:v>
                </c:pt>
                <c:pt idx="9">
                  <c:v>184379160</c:v>
                </c:pt>
                <c:pt idx="10">
                  <c:v>383676545</c:v>
                </c:pt>
                <c:pt idx="11">
                  <c:v>8240000</c:v>
                </c:pt>
                <c:pt idx="12">
                  <c:v>246537385</c:v>
                </c:pt>
                <c:pt idx="13">
                  <c:v>91807010</c:v>
                </c:pt>
                <c:pt idx="14">
                  <c:v>17250000</c:v>
                </c:pt>
                <c:pt idx="15">
                  <c:v>92113365</c:v>
                </c:pt>
                <c:pt idx="16">
                  <c:v>112517010</c:v>
                </c:pt>
                <c:pt idx="17">
                  <c:v>13200000</c:v>
                </c:pt>
                <c:pt idx="18">
                  <c:v>210042525</c:v>
                </c:pt>
                <c:pt idx="19">
                  <c:v>79213365</c:v>
                </c:pt>
                <c:pt idx="20">
                  <c:v>91014580</c:v>
                </c:pt>
                <c:pt idx="21">
                  <c:v>179834020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D-4AC5-9707-85063B860CA9}"/>
            </c:ext>
          </c:extLst>
        </c:ser>
        <c:ser>
          <c:idx val="1"/>
          <c:order val="1"/>
          <c:tx>
            <c:strRef>
              <c:f>data_transfer_cost_r!$A$3</c:f>
              <c:strCache>
                <c:ptCount val="1"/>
                <c:pt idx="0">
                  <c:v> site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data_transfer_cost_r!$B$1:$W$1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data_transfer_cost_r!$B$3:$W$3</c:f>
              <c:numCache>
                <c:formatCode>_(* #,##0.00_);_(* \(#,##0.00\);_(* "-"??_);_(@_)</c:formatCode>
                <c:ptCount val="22"/>
                <c:pt idx="0">
                  <c:v>264053460</c:v>
                </c:pt>
                <c:pt idx="1">
                  <c:v>99160935</c:v>
                </c:pt>
                <c:pt idx="2">
                  <c:v>22400000</c:v>
                </c:pt>
                <c:pt idx="3">
                  <c:v>174035235</c:v>
                </c:pt>
                <c:pt idx="4">
                  <c:v>130500000</c:v>
                </c:pt>
                <c:pt idx="5">
                  <c:v>143827945</c:v>
                </c:pt>
                <c:pt idx="6">
                  <c:v>66853365</c:v>
                </c:pt>
                <c:pt idx="7">
                  <c:v>10450000</c:v>
                </c:pt>
                <c:pt idx="8">
                  <c:v>172834020</c:v>
                </c:pt>
                <c:pt idx="9">
                  <c:v>184379160</c:v>
                </c:pt>
                <c:pt idx="10">
                  <c:v>383676545</c:v>
                </c:pt>
                <c:pt idx="11">
                  <c:v>34450345</c:v>
                </c:pt>
                <c:pt idx="12">
                  <c:v>256137385</c:v>
                </c:pt>
                <c:pt idx="13">
                  <c:v>290000</c:v>
                </c:pt>
                <c:pt idx="14">
                  <c:v>17250000</c:v>
                </c:pt>
                <c:pt idx="15">
                  <c:v>92113365</c:v>
                </c:pt>
                <c:pt idx="16">
                  <c:v>0</c:v>
                </c:pt>
                <c:pt idx="17">
                  <c:v>13200345</c:v>
                </c:pt>
                <c:pt idx="18">
                  <c:v>210042525</c:v>
                </c:pt>
                <c:pt idx="19">
                  <c:v>79213365</c:v>
                </c:pt>
                <c:pt idx="20">
                  <c:v>91014925</c:v>
                </c:pt>
                <c:pt idx="21">
                  <c:v>199034020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D-4AC5-9707-85063B860CA9}"/>
            </c:ext>
          </c:extLst>
        </c:ser>
        <c:ser>
          <c:idx val="2"/>
          <c:order val="2"/>
          <c:tx>
            <c:strRef>
              <c:f>data_transfer_cost_r!$A$4</c:f>
              <c:strCache>
                <c:ptCount val="1"/>
                <c:pt idx="0">
                  <c:v> site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data_transfer_cost_r!$B$1:$W$1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data_transfer_cost_r!$B$4:$W$4</c:f>
              <c:numCache>
                <c:formatCode>_(* #,##0.00_);_(* \(#,##0.00\);_(* "-"??_);_(@_)</c:formatCode>
                <c:ptCount val="22"/>
                <c:pt idx="0">
                  <c:v>270054675</c:v>
                </c:pt>
                <c:pt idx="1">
                  <c:v>99160935</c:v>
                </c:pt>
                <c:pt idx="2">
                  <c:v>22400000</c:v>
                </c:pt>
                <c:pt idx="3">
                  <c:v>178530375</c:v>
                </c:pt>
                <c:pt idx="4">
                  <c:v>130500000</c:v>
                </c:pt>
                <c:pt idx="5">
                  <c:v>71813365</c:v>
                </c:pt>
                <c:pt idx="6">
                  <c:v>66853365</c:v>
                </c:pt>
                <c:pt idx="7">
                  <c:v>6850000</c:v>
                </c:pt>
                <c:pt idx="8">
                  <c:v>0</c:v>
                </c:pt>
                <c:pt idx="9">
                  <c:v>40350000</c:v>
                </c:pt>
                <c:pt idx="10">
                  <c:v>0</c:v>
                </c:pt>
                <c:pt idx="11">
                  <c:v>32850345</c:v>
                </c:pt>
                <c:pt idx="12">
                  <c:v>0</c:v>
                </c:pt>
                <c:pt idx="13">
                  <c:v>91807010</c:v>
                </c:pt>
                <c:pt idx="14">
                  <c:v>17250000</c:v>
                </c:pt>
                <c:pt idx="15">
                  <c:v>92113365</c:v>
                </c:pt>
                <c:pt idx="16">
                  <c:v>112517010</c:v>
                </c:pt>
                <c:pt idx="17">
                  <c:v>13200345</c:v>
                </c:pt>
                <c:pt idx="18">
                  <c:v>66013365</c:v>
                </c:pt>
                <c:pt idx="19">
                  <c:v>79213365</c:v>
                </c:pt>
                <c:pt idx="20">
                  <c:v>19000345</c:v>
                </c:pt>
                <c:pt idx="21">
                  <c:v>19200000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D-4AC5-9707-85063B860CA9}"/>
            </c:ext>
          </c:extLst>
        </c:ser>
        <c:ser>
          <c:idx val="3"/>
          <c:order val="3"/>
          <c:tx>
            <c:strRef>
              <c:f>data_transfer_cost_r!$A$5</c:f>
              <c:strCache>
                <c:ptCount val="1"/>
                <c:pt idx="0">
                  <c:v> site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data_transfer_cost_r!$B$1:$W$1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data_transfer_cost_r!$B$5:$W$5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99160935</c:v>
                </c:pt>
                <c:pt idx="2">
                  <c:v>22400000</c:v>
                </c:pt>
                <c:pt idx="3">
                  <c:v>220538880</c:v>
                </c:pt>
                <c:pt idx="4">
                  <c:v>130500000</c:v>
                </c:pt>
                <c:pt idx="5">
                  <c:v>72014580</c:v>
                </c:pt>
                <c:pt idx="6">
                  <c:v>0</c:v>
                </c:pt>
                <c:pt idx="7">
                  <c:v>4650000</c:v>
                </c:pt>
                <c:pt idx="8">
                  <c:v>172834020</c:v>
                </c:pt>
                <c:pt idx="9">
                  <c:v>184379160</c:v>
                </c:pt>
                <c:pt idx="10">
                  <c:v>383676545</c:v>
                </c:pt>
                <c:pt idx="11">
                  <c:v>27810345</c:v>
                </c:pt>
                <c:pt idx="12">
                  <c:v>0</c:v>
                </c:pt>
                <c:pt idx="13">
                  <c:v>91517010</c:v>
                </c:pt>
                <c:pt idx="14">
                  <c:v>17250000</c:v>
                </c:pt>
                <c:pt idx="15">
                  <c:v>12000000</c:v>
                </c:pt>
                <c:pt idx="16">
                  <c:v>112517010</c:v>
                </c:pt>
                <c:pt idx="17">
                  <c:v>13200345</c:v>
                </c:pt>
                <c:pt idx="18">
                  <c:v>144029160</c:v>
                </c:pt>
                <c:pt idx="19">
                  <c:v>13200000</c:v>
                </c:pt>
                <c:pt idx="20">
                  <c:v>85214925</c:v>
                </c:pt>
                <c:pt idx="21">
                  <c:v>199034020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D-4AC5-9707-85063B860CA9}"/>
            </c:ext>
          </c:extLst>
        </c:ser>
        <c:ser>
          <c:idx val="4"/>
          <c:order val="4"/>
          <c:tx>
            <c:strRef>
              <c:f>data_transfer_cost_r!$A$6</c:f>
              <c:strCache>
                <c:ptCount val="1"/>
                <c:pt idx="0">
                  <c:v> site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data_transfer_cost_r!$B$1:$W$1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data_transfer_cost_r!$B$6:$W$6</c:f>
              <c:numCache>
                <c:formatCode>_(* #,##0.00_);_(* \(#,##0.00\);_(* "-"??_);_(@_)</c:formatCode>
                <c:ptCount val="22"/>
                <c:pt idx="0">
                  <c:v>360072900</c:v>
                </c:pt>
                <c:pt idx="1">
                  <c:v>0</c:v>
                </c:pt>
                <c:pt idx="2">
                  <c:v>22720000</c:v>
                </c:pt>
                <c:pt idx="3">
                  <c:v>286552245</c:v>
                </c:pt>
                <c:pt idx="4">
                  <c:v>0</c:v>
                </c:pt>
                <c:pt idx="5">
                  <c:v>143827945</c:v>
                </c:pt>
                <c:pt idx="6">
                  <c:v>0</c:v>
                </c:pt>
                <c:pt idx="7">
                  <c:v>10450000</c:v>
                </c:pt>
                <c:pt idx="8">
                  <c:v>172834020</c:v>
                </c:pt>
                <c:pt idx="9">
                  <c:v>144029160</c:v>
                </c:pt>
                <c:pt idx="10">
                  <c:v>383676545</c:v>
                </c:pt>
                <c:pt idx="11">
                  <c:v>34690345</c:v>
                </c:pt>
                <c:pt idx="12">
                  <c:v>448456265</c:v>
                </c:pt>
                <c:pt idx="13">
                  <c:v>332135610</c:v>
                </c:pt>
                <c:pt idx="14">
                  <c:v>0</c:v>
                </c:pt>
                <c:pt idx="15">
                  <c:v>80113365</c:v>
                </c:pt>
                <c:pt idx="16">
                  <c:v>112517010</c:v>
                </c:pt>
                <c:pt idx="17">
                  <c:v>288378665</c:v>
                </c:pt>
                <c:pt idx="18">
                  <c:v>210042525</c:v>
                </c:pt>
                <c:pt idx="19">
                  <c:v>306381965</c:v>
                </c:pt>
                <c:pt idx="20">
                  <c:v>318183525</c:v>
                </c:pt>
                <c:pt idx="21">
                  <c:v>439402620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D-4AC5-9707-85063B86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98864"/>
        <c:axId val="562999696"/>
      </c:barChart>
      <c:catAx>
        <c:axId val="5629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99696"/>
        <c:crosses val="autoZero"/>
        <c:auto val="1"/>
        <c:lblAlgn val="ctr"/>
        <c:lblOffset val="100"/>
        <c:noMultiLvlLbl val="0"/>
      </c:catAx>
      <c:valAx>
        <c:axId val="562999696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data_transfer_cost_r!$X$2:$X$6</c:f>
              <c:numCache>
                <c:formatCode>_(* #,##0.00_);_(* \(#,##0.00\);_(* "-"??_);_(@_)</c:formatCode>
                <c:ptCount val="5"/>
                <c:pt idx="0">
                  <c:v>137865332.27272728</c:v>
                </c:pt>
                <c:pt idx="1">
                  <c:v>120223497.27272727</c:v>
                </c:pt>
                <c:pt idx="2">
                  <c:v>64985357.5</c:v>
                </c:pt>
                <c:pt idx="3">
                  <c:v>91178497.045454547</c:v>
                </c:pt>
                <c:pt idx="4">
                  <c:v>186112032.27272728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BC-4ED8-99E5-A926B4C9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029296"/>
        <c:axId val="1254028464"/>
      </c:barChart>
      <c:catAx>
        <c:axId val="12540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28464"/>
        <c:crosses val="autoZero"/>
        <c:auto val="1"/>
        <c:lblAlgn val="ctr"/>
        <c:lblOffset val="100"/>
        <c:noMultiLvlLbl val="0"/>
      </c:catAx>
      <c:valAx>
        <c:axId val="1254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data_transfer_cost_h!$A$2</c:f>
              <c:strCache>
                <c:ptCount val="1"/>
                <c:pt idx="0">
                  <c:v> site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data_transfer_cost_h!$B$1:$W$1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data_transfer_cost_h!$B$2:$W$2</c:f>
              <c:numCache>
                <c:formatCode>_(* #,##0.00_);_(* \(#,##0.00\);_(* "-"??_);_(@_)</c:formatCode>
                <c:ptCount val="22"/>
                <c:pt idx="0">
                  <c:v>606122715</c:v>
                </c:pt>
                <c:pt idx="1">
                  <c:v>299600395</c:v>
                </c:pt>
                <c:pt idx="2">
                  <c:v>60580</c:v>
                </c:pt>
                <c:pt idx="3">
                  <c:v>286552245</c:v>
                </c:pt>
                <c:pt idx="4">
                  <c:v>130500000</c:v>
                </c:pt>
                <c:pt idx="5">
                  <c:v>335866825</c:v>
                </c:pt>
                <c:pt idx="6">
                  <c:v>312903189</c:v>
                </c:pt>
                <c:pt idx="7">
                  <c:v>9400000</c:v>
                </c:pt>
                <c:pt idx="8">
                  <c:v>288057348</c:v>
                </c:pt>
                <c:pt idx="9">
                  <c:v>192779160</c:v>
                </c:pt>
                <c:pt idx="10">
                  <c:v>575715425</c:v>
                </c:pt>
                <c:pt idx="11">
                  <c:v>8300580</c:v>
                </c:pt>
                <c:pt idx="12">
                  <c:v>300608909</c:v>
                </c:pt>
                <c:pt idx="13">
                  <c:v>145878534</c:v>
                </c:pt>
                <c:pt idx="14">
                  <c:v>17250000</c:v>
                </c:pt>
                <c:pt idx="15">
                  <c:v>292552245</c:v>
                </c:pt>
                <c:pt idx="16">
                  <c:v>120917010</c:v>
                </c:pt>
                <c:pt idx="17">
                  <c:v>267710404</c:v>
                </c:pt>
                <c:pt idx="18">
                  <c:v>402081405</c:v>
                </c:pt>
                <c:pt idx="19">
                  <c:v>325323769</c:v>
                </c:pt>
                <c:pt idx="20">
                  <c:v>345524984</c:v>
                </c:pt>
                <c:pt idx="21">
                  <c:v>434344424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3-4C82-979A-16D0398048B0}"/>
            </c:ext>
          </c:extLst>
        </c:ser>
        <c:ser>
          <c:idx val="1"/>
          <c:order val="1"/>
          <c:tx>
            <c:strRef>
              <c:f>data_transfer_cost_h!$A$3</c:f>
              <c:strCache>
                <c:ptCount val="1"/>
                <c:pt idx="0">
                  <c:v> site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data_transfer_cost_h!$B$1:$W$1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data_transfer_cost_h!$B$3:$W$3</c:f>
              <c:numCache>
                <c:formatCode>_(* #,##0.00_);_(* \(#,##0.00\);_(* "-"??_);_(@_)</c:formatCode>
                <c:ptCount val="22"/>
                <c:pt idx="0">
                  <c:v>456092340</c:v>
                </c:pt>
                <c:pt idx="1">
                  <c:v>299600395</c:v>
                </c:pt>
                <c:pt idx="2">
                  <c:v>22460580</c:v>
                </c:pt>
                <c:pt idx="3">
                  <c:v>174035235</c:v>
                </c:pt>
                <c:pt idx="4">
                  <c:v>130500000</c:v>
                </c:pt>
                <c:pt idx="5">
                  <c:v>335866825</c:v>
                </c:pt>
                <c:pt idx="6">
                  <c:v>312903189</c:v>
                </c:pt>
                <c:pt idx="7">
                  <c:v>10450000</c:v>
                </c:pt>
                <c:pt idx="8">
                  <c:v>288057348</c:v>
                </c:pt>
                <c:pt idx="9">
                  <c:v>192779160</c:v>
                </c:pt>
                <c:pt idx="10">
                  <c:v>575715425</c:v>
                </c:pt>
                <c:pt idx="11">
                  <c:v>34510925</c:v>
                </c:pt>
                <c:pt idx="12">
                  <c:v>310208909</c:v>
                </c:pt>
                <c:pt idx="13">
                  <c:v>54361524</c:v>
                </c:pt>
                <c:pt idx="14">
                  <c:v>17250000</c:v>
                </c:pt>
                <c:pt idx="15">
                  <c:v>292552245</c:v>
                </c:pt>
                <c:pt idx="16">
                  <c:v>8400000</c:v>
                </c:pt>
                <c:pt idx="17">
                  <c:v>267710749</c:v>
                </c:pt>
                <c:pt idx="18">
                  <c:v>402081405</c:v>
                </c:pt>
                <c:pt idx="19">
                  <c:v>325323769</c:v>
                </c:pt>
                <c:pt idx="20">
                  <c:v>345525329</c:v>
                </c:pt>
                <c:pt idx="21">
                  <c:v>453544424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3-4C82-979A-16D0398048B0}"/>
            </c:ext>
          </c:extLst>
        </c:ser>
        <c:ser>
          <c:idx val="2"/>
          <c:order val="2"/>
          <c:tx>
            <c:strRef>
              <c:f>data_transfer_cost_h!$A$4</c:f>
              <c:strCache>
                <c:ptCount val="1"/>
                <c:pt idx="0">
                  <c:v> site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data_transfer_cost_h!$B$1:$W$1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data_transfer_cost_h!$B$4:$W$4</c:f>
              <c:numCache>
                <c:formatCode>_(* #,##0.00_);_(* \(#,##0.00\);_(* "-"??_);_(@_)</c:formatCode>
                <c:ptCount val="22"/>
                <c:pt idx="0">
                  <c:v>462093555</c:v>
                </c:pt>
                <c:pt idx="1">
                  <c:v>299600395</c:v>
                </c:pt>
                <c:pt idx="2">
                  <c:v>22460580</c:v>
                </c:pt>
                <c:pt idx="3">
                  <c:v>178530375</c:v>
                </c:pt>
                <c:pt idx="4">
                  <c:v>130500000</c:v>
                </c:pt>
                <c:pt idx="5">
                  <c:v>263852245</c:v>
                </c:pt>
                <c:pt idx="6">
                  <c:v>312903189</c:v>
                </c:pt>
                <c:pt idx="7">
                  <c:v>6850000</c:v>
                </c:pt>
                <c:pt idx="8">
                  <c:v>115223328</c:v>
                </c:pt>
                <c:pt idx="9">
                  <c:v>48750000</c:v>
                </c:pt>
                <c:pt idx="10">
                  <c:v>192038880</c:v>
                </c:pt>
                <c:pt idx="11">
                  <c:v>32910925</c:v>
                </c:pt>
                <c:pt idx="12">
                  <c:v>0</c:v>
                </c:pt>
                <c:pt idx="13">
                  <c:v>145878534</c:v>
                </c:pt>
                <c:pt idx="14">
                  <c:v>17250000</c:v>
                </c:pt>
                <c:pt idx="15">
                  <c:v>292552245</c:v>
                </c:pt>
                <c:pt idx="16">
                  <c:v>120917010</c:v>
                </c:pt>
                <c:pt idx="17">
                  <c:v>267710749</c:v>
                </c:pt>
                <c:pt idx="18">
                  <c:v>258052245</c:v>
                </c:pt>
                <c:pt idx="19">
                  <c:v>325323769</c:v>
                </c:pt>
                <c:pt idx="20">
                  <c:v>273510749</c:v>
                </c:pt>
                <c:pt idx="21">
                  <c:v>273710404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3-4C82-979A-16D0398048B0}"/>
            </c:ext>
          </c:extLst>
        </c:ser>
        <c:ser>
          <c:idx val="3"/>
          <c:order val="3"/>
          <c:tx>
            <c:strRef>
              <c:f>data_transfer_cost_h!$A$5</c:f>
              <c:strCache>
                <c:ptCount val="1"/>
                <c:pt idx="0">
                  <c:v> site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data_transfer_cost_h!$B$1:$W$1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data_transfer_cost_h!$B$5:$W$5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299600395</c:v>
                </c:pt>
                <c:pt idx="2">
                  <c:v>22460580</c:v>
                </c:pt>
                <c:pt idx="3">
                  <c:v>220538880</c:v>
                </c:pt>
                <c:pt idx="4">
                  <c:v>130500000</c:v>
                </c:pt>
                <c:pt idx="5">
                  <c:v>264053460</c:v>
                </c:pt>
                <c:pt idx="6">
                  <c:v>246049824</c:v>
                </c:pt>
                <c:pt idx="7">
                  <c:v>4650000</c:v>
                </c:pt>
                <c:pt idx="8">
                  <c:v>288057348</c:v>
                </c:pt>
                <c:pt idx="9">
                  <c:v>192779160</c:v>
                </c:pt>
                <c:pt idx="10">
                  <c:v>575715425</c:v>
                </c:pt>
                <c:pt idx="11">
                  <c:v>27870925</c:v>
                </c:pt>
                <c:pt idx="12">
                  <c:v>0</c:v>
                </c:pt>
                <c:pt idx="13">
                  <c:v>145588534</c:v>
                </c:pt>
                <c:pt idx="14">
                  <c:v>17250000</c:v>
                </c:pt>
                <c:pt idx="15">
                  <c:v>212438880</c:v>
                </c:pt>
                <c:pt idx="16">
                  <c:v>120917010</c:v>
                </c:pt>
                <c:pt idx="17">
                  <c:v>267710749</c:v>
                </c:pt>
                <c:pt idx="18">
                  <c:v>336068040</c:v>
                </c:pt>
                <c:pt idx="19">
                  <c:v>259310404</c:v>
                </c:pt>
                <c:pt idx="20">
                  <c:v>339725329</c:v>
                </c:pt>
                <c:pt idx="21">
                  <c:v>453544424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3-4C82-979A-16D0398048B0}"/>
            </c:ext>
          </c:extLst>
        </c:ser>
        <c:ser>
          <c:idx val="4"/>
          <c:order val="4"/>
          <c:tx>
            <c:strRef>
              <c:f>data_transfer_cost_h!$A$6</c:f>
              <c:strCache>
                <c:ptCount val="1"/>
                <c:pt idx="0">
                  <c:v> site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data_transfer_cost_h!$B$1:$W$1</c:f>
              <c:strCache>
                <c:ptCount val="22"/>
                <c:pt idx="0">
                  <c:v> query 1 </c:v>
                </c:pt>
                <c:pt idx="1">
                  <c:v> query 2 </c:v>
                </c:pt>
                <c:pt idx="2">
                  <c:v> query 3 </c:v>
                </c:pt>
                <c:pt idx="3">
                  <c:v> query 4 </c:v>
                </c:pt>
                <c:pt idx="4">
                  <c:v> query 5 </c:v>
                </c:pt>
                <c:pt idx="5">
                  <c:v> query 6 </c:v>
                </c:pt>
                <c:pt idx="6">
                  <c:v> query 7 </c:v>
                </c:pt>
                <c:pt idx="7">
                  <c:v> query 8 </c:v>
                </c:pt>
                <c:pt idx="8">
                  <c:v> query 9 </c:v>
                </c:pt>
                <c:pt idx="9">
                  <c:v> query 10 </c:v>
                </c:pt>
                <c:pt idx="10">
                  <c:v> query 11 </c:v>
                </c:pt>
                <c:pt idx="11">
                  <c:v> query 12 </c:v>
                </c:pt>
                <c:pt idx="12">
                  <c:v> query 13 </c:v>
                </c:pt>
                <c:pt idx="13">
                  <c:v> query 14 </c:v>
                </c:pt>
                <c:pt idx="14">
                  <c:v> query 15 </c:v>
                </c:pt>
                <c:pt idx="15">
                  <c:v> query 16 </c:v>
                </c:pt>
                <c:pt idx="16">
                  <c:v> query 17 </c:v>
                </c:pt>
                <c:pt idx="17">
                  <c:v> query 18 </c:v>
                </c:pt>
                <c:pt idx="18">
                  <c:v> query 19 </c:v>
                </c:pt>
                <c:pt idx="19">
                  <c:v> query 20 </c:v>
                </c:pt>
                <c:pt idx="20">
                  <c:v> query 21 </c:v>
                </c:pt>
                <c:pt idx="21">
                  <c:v> query 22 </c:v>
                </c:pt>
              </c:strCache>
            </c:strRef>
          </c:cat>
          <c:val>
            <c:numRef>
              <c:f>data_transfer_cost_h!$B$6:$W$6</c:f>
              <c:numCache>
                <c:formatCode>_(* #,##0.00_);_(* \(#,##0.00\);_(* "-"??_);_(@_)</c:formatCode>
                <c:ptCount val="22"/>
                <c:pt idx="0">
                  <c:v>552111780</c:v>
                </c:pt>
                <c:pt idx="1">
                  <c:v>200439460</c:v>
                </c:pt>
                <c:pt idx="2">
                  <c:v>22480580</c:v>
                </c:pt>
                <c:pt idx="3">
                  <c:v>286552245</c:v>
                </c:pt>
                <c:pt idx="4">
                  <c:v>0</c:v>
                </c:pt>
                <c:pt idx="5">
                  <c:v>335866825</c:v>
                </c:pt>
                <c:pt idx="6">
                  <c:v>0</c:v>
                </c:pt>
                <c:pt idx="7">
                  <c:v>10450000</c:v>
                </c:pt>
                <c:pt idx="8">
                  <c:v>288057348</c:v>
                </c:pt>
                <c:pt idx="9">
                  <c:v>152429160</c:v>
                </c:pt>
                <c:pt idx="10">
                  <c:v>575715425</c:v>
                </c:pt>
                <c:pt idx="11">
                  <c:v>34530925</c:v>
                </c:pt>
                <c:pt idx="12">
                  <c:v>328232557</c:v>
                </c:pt>
                <c:pt idx="13">
                  <c:v>163902182</c:v>
                </c:pt>
                <c:pt idx="14">
                  <c:v>0</c:v>
                </c:pt>
                <c:pt idx="15">
                  <c:v>280552245</c:v>
                </c:pt>
                <c:pt idx="16">
                  <c:v>120917010</c:v>
                </c:pt>
                <c:pt idx="17">
                  <c:v>272534397</c:v>
                </c:pt>
                <c:pt idx="18">
                  <c:v>402081405</c:v>
                </c:pt>
                <c:pt idx="19">
                  <c:v>330147417</c:v>
                </c:pt>
                <c:pt idx="20">
                  <c:v>350348977</c:v>
                </c:pt>
                <c:pt idx="21">
                  <c:v>471568072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3-4C82-979A-16D03980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3776"/>
        <c:axId val="654775024"/>
      </c:barChart>
      <c:catAx>
        <c:axId val="654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5024"/>
        <c:crosses val="autoZero"/>
        <c:auto val="1"/>
        <c:lblAlgn val="ctr"/>
        <c:lblOffset val="100"/>
        <c:noMultiLvlLbl val="0"/>
      </c:catAx>
      <c:valAx>
        <c:axId val="6547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158750</xdr:rowOff>
    </xdr:from>
    <xdr:to>
      <xdr:col>7</xdr:col>
      <xdr:colOff>546100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A57DDA-09EE-C7A8-F159-98A44C230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9</xdr:row>
      <xdr:rowOff>171450</xdr:rowOff>
    </xdr:from>
    <xdr:to>
      <xdr:col>11</xdr:col>
      <xdr:colOff>1066800</xdr:colOff>
      <xdr:row>24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F3B5436-FCEA-51CE-34D4-319EF2A8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7</xdr:row>
      <xdr:rowOff>69850</xdr:rowOff>
    </xdr:from>
    <xdr:to>
      <xdr:col>8</xdr:col>
      <xdr:colOff>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7DE91E-D012-C39B-96E7-B85A5287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7</xdr:row>
      <xdr:rowOff>69850</xdr:rowOff>
    </xdr:from>
    <xdr:to>
      <xdr:col>12</xdr:col>
      <xdr:colOff>939800</xdr:colOff>
      <xdr:row>22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3A0D50-7B2E-604D-4B5B-8AF1EE22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50800</xdr:rowOff>
    </xdr:from>
    <xdr:to>
      <xdr:col>7</xdr:col>
      <xdr:colOff>120650</xdr:colOff>
      <xdr:row>27</xdr:row>
      <xdr:rowOff>31750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E0F2D3-8094-DC93-A5C4-C84D7621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8</xdr:row>
      <xdr:rowOff>0</xdr:rowOff>
    </xdr:from>
    <xdr:to>
      <xdr:col>12</xdr:col>
      <xdr:colOff>393700</xdr:colOff>
      <xdr:row>22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946786-28C4-DEDF-07CC-A1FA9C00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19050</xdr:rowOff>
    </xdr:from>
    <xdr:to>
      <xdr:col>8</xdr:col>
      <xdr:colOff>0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400920-6D38-88B5-47D8-41B4F1C54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23</xdr:col>
      <xdr:colOff>482600</xdr:colOff>
      <xdr:row>23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0B6F0C-D9E8-F69A-74A7-B688F779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25400</xdr:rowOff>
    </xdr:from>
    <xdr:to>
      <xdr:col>7</xdr:col>
      <xdr:colOff>990600</xdr:colOff>
      <xdr:row>24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E46EB9-F66C-94B7-CA2F-E59E9F53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7</xdr:row>
      <xdr:rowOff>6350</xdr:rowOff>
    </xdr:from>
    <xdr:to>
      <xdr:col>23</xdr:col>
      <xdr:colOff>587375</xdr:colOff>
      <xdr:row>21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D7D173-00CB-9CD9-67C4-16E4D71C2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6</xdr:row>
      <xdr:rowOff>19050</xdr:rowOff>
    </xdr:from>
    <xdr:to>
      <xdr:col>8</xdr:col>
      <xdr:colOff>0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FF5873-4ED7-DF98-7AF4-D54E29F41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555625</xdr:colOff>
      <xdr:row>6</xdr:row>
      <xdr:rowOff>107950</xdr:rowOff>
    </xdr:from>
    <xdr:to>
      <xdr:col>23</xdr:col>
      <xdr:colOff>1038225</xdr:colOff>
      <xdr:row>21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E9BAA9C-71A4-3EEB-7397-9EE4EFB8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2117B24-F133-4796-92B5-C7275D1773DF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B83A551F-C347-494E-A806-60FF98D5ED5A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ECE941E2-9F62-42AB-8E8D-8E591DAF715F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E49ABCB-8D5A-484B-ADBE-0528A8097D11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AC3866C-B0AA-4D22-B0EB-924BFECA5E08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940C28-F63D-4588-8AA0-83DDC27C686E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D46092-70A6-465D-9349-8755BC06B178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298915-63CB-419F-8660-BE28EECC7AF7}" name="io_cost_r__2" displayName="io_cost_r__2" ref="B1:X6" tableType="queryTable" totalsRowShown="0" headerRowCellStyle="쉼표" dataCellStyle="쉼표">
  <autoFilter ref="B1:X6" xr:uid="{52298915-63CB-419F-8660-BE28EECC7AF7}"/>
  <tableColumns count="23">
    <tableColumn id="1" xr3:uid="{5E22DF60-9454-4D85-839A-91B0F8161AB0}" uniqueName="1" name="query 1" queryTableFieldId="1" dataCellStyle="쉼표"/>
    <tableColumn id="2" xr3:uid="{C879AA87-5573-4338-8A51-36694F0FDFC8}" uniqueName="2" name="query 2" queryTableFieldId="2" dataCellStyle="쉼표"/>
    <tableColumn id="3" xr3:uid="{060AA06C-B72B-4417-AB0F-9F40ECA29CA1}" uniqueName="3" name="query 3" queryTableFieldId="3" dataCellStyle="쉼표"/>
    <tableColumn id="4" xr3:uid="{8CA2E72C-62E6-4F80-A912-7E10CD72EBC3}" uniqueName="4" name="query 4" queryTableFieldId="4" dataCellStyle="쉼표"/>
    <tableColumn id="5" xr3:uid="{C805D667-DAF7-48B5-8D77-EB0CB82A54F7}" uniqueName="5" name="query 5" queryTableFieldId="5" dataCellStyle="쉼표"/>
    <tableColumn id="6" xr3:uid="{CAACCA52-767E-4AF1-B425-D252D8EA5D57}" uniqueName="6" name="query 6" queryTableFieldId="6" dataCellStyle="쉼표"/>
    <tableColumn id="7" xr3:uid="{B1BC89DB-6F9D-4A29-95C1-48677707F7C9}" uniqueName="7" name="query 7" queryTableFieldId="7" dataCellStyle="쉼표"/>
    <tableColumn id="8" xr3:uid="{47D43281-CD9B-4B76-8480-AFE78AC9C0AB}" uniqueName="8" name="query 8" queryTableFieldId="8" dataCellStyle="쉼표"/>
    <tableColumn id="9" xr3:uid="{6E422805-7B43-4C79-B09F-44A9CEFADA0F}" uniqueName="9" name="query 9" queryTableFieldId="9" dataCellStyle="쉼표"/>
    <tableColumn id="10" xr3:uid="{E1924032-D123-4796-BC13-CC998A23AD3C}" uniqueName="10" name="query 10" queryTableFieldId="10" dataCellStyle="쉼표"/>
    <tableColumn id="11" xr3:uid="{94E365B5-B93F-4FB3-A85C-A507DBDBFE4B}" uniqueName="11" name="query 11" queryTableFieldId="11" dataCellStyle="쉼표"/>
    <tableColumn id="12" xr3:uid="{E0400039-3981-48A5-8B5E-78863DBF6F69}" uniqueName="12" name="query 12" queryTableFieldId="12" dataCellStyle="쉼표"/>
    <tableColumn id="13" xr3:uid="{3A604AD3-939C-46B3-8B9E-55C1E7114C1D}" uniqueName="13" name="query 13" queryTableFieldId="13" dataCellStyle="쉼표"/>
    <tableColumn id="14" xr3:uid="{96CAA3F5-15FA-44B4-8E63-A9CAFE576EB1}" uniqueName="14" name="query 14" queryTableFieldId="14" dataCellStyle="쉼표"/>
    <tableColumn id="15" xr3:uid="{C094E0ED-3500-4BD0-BCC4-D8185292131D}" uniqueName="15" name="query 15" queryTableFieldId="15" dataCellStyle="쉼표"/>
    <tableColumn id="16" xr3:uid="{B09BB7AE-8F8F-421A-B17B-CCA2E6468B19}" uniqueName="16" name="query 16" queryTableFieldId="16" dataCellStyle="쉼표"/>
    <tableColumn id="17" xr3:uid="{627D1523-CFA2-4886-989D-9275C08688B9}" uniqueName="17" name="query 17" queryTableFieldId="17" dataCellStyle="쉼표"/>
    <tableColumn id="18" xr3:uid="{3512B449-A5E6-47DC-8736-18EA082F8097}" uniqueName="18" name="query 18" queryTableFieldId="18" dataCellStyle="쉼표"/>
    <tableColumn id="19" xr3:uid="{D7E7A152-CC20-463E-8F8E-759CD9D17325}" uniqueName="19" name="query 19" queryTableFieldId="19" dataCellStyle="쉼표"/>
    <tableColumn id="20" xr3:uid="{281346CD-B7B4-4858-8F9D-B3062D69687B}" uniqueName="20" name="query 20" queryTableFieldId="20" dataCellStyle="쉼표"/>
    <tableColumn id="21" xr3:uid="{E4FB07F8-35C2-445D-B1E3-CF62B79F1269}" uniqueName="21" name="query 21" queryTableFieldId="21" dataCellStyle="쉼표"/>
    <tableColumn id="22" xr3:uid="{FA387568-1B01-4481-BA6E-49355D43A84A}" uniqueName="22" name="query 22" queryTableFieldId="22" dataCellStyle="쉼표"/>
    <tableColumn id="23" xr3:uid="{C99A7F08-0D8D-4F78-804A-6C41B73095E9}" uniqueName="23" name="sum" queryTableFieldId="23" totalsRowDxfId="12" dataCellStyle="쉼표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8F277E-2766-4FFD-8DCF-E4CBA1D14AFE}" name="표4" displayName="표4" ref="Y8:AA11" totalsRowShown="0" headerRowDxfId="5" dataDxfId="4" tableBorderDxfId="3" headerRowCellStyle="쉼표" dataCellStyle="쉼표">
  <autoFilter ref="Y8:AA11" xr:uid="{838F277E-2766-4FFD-8DCF-E4CBA1D14AFE}"/>
  <tableColumns count="3">
    <tableColumn id="1" xr3:uid="{4988C195-2EEF-4EA2-B6BE-F7DFA7D7B39E}" name="vertical fragmentation" dataDxfId="0" dataCellStyle="쉼표"/>
    <tableColumn id="2" xr3:uid="{879FFFB3-0E6E-4CBB-9E13-8B0AB15A2DFF}" name="hybrid fragmentation" dataDxfId="1" dataCellStyle="쉼표"/>
    <tableColumn id="3" xr3:uid="{69CCB362-DCD7-4DE4-859C-756633665BBE}" name="replication vertical fragmentation" dataDxfId="2" dataCellStyle="쉼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2B0D28-6B6E-4955-9C37-917B5D7CCD1E}" name="io_cost_h__3" displayName="io_cost_h__3" ref="B1:X6" tableType="queryTable" totalsRowShown="0" headerRowCellStyle="쉼표" dataCellStyle="쉼표">
  <autoFilter ref="B1:X6" xr:uid="{7C2B0D28-6B6E-4955-9C37-917B5D7CCD1E}"/>
  <tableColumns count="23">
    <tableColumn id="1" xr3:uid="{31285522-CA80-42E7-A4C4-710392DB9446}" uniqueName="1" name="query 1" queryTableFieldId="1" dataCellStyle="쉼표"/>
    <tableColumn id="2" xr3:uid="{36FC661D-9EA6-4832-BA40-F9CFE32E05C3}" uniqueName="2" name="query 2" queryTableFieldId="2" dataCellStyle="쉼표"/>
    <tableColumn id="3" xr3:uid="{51280DFA-F9CF-4424-9100-5B6E48A5B425}" uniqueName="3" name="query 3" queryTableFieldId="3" dataCellStyle="쉼표"/>
    <tableColumn id="4" xr3:uid="{22C06E84-92A5-4D08-B142-062617FE05CF}" uniqueName="4" name="query 4" queryTableFieldId="4" dataCellStyle="쉼표"/>
    <tableColumn id="5" xr3:uid="{180A7066-3313-4970-BE28-A0F6AFAF29AB}" uniqueName="5" name="query 5" queryTableFieldId="5" dataCellStyle="쉼표"/>
    <tableColumn id="6" xr3:uid="{974ADF68-C577-48F3-B7F1-6A5E86E35A4E}" uniqueName="6" name="query 6" queryTableFieldId="6" dataCellStyle="쉼표"/>
    <tableColumn id="7" xr3:uid="{0E17AA7C-6F14-4B0F-9540-722902D4B43E}" uniqueName="7" name="query 7" queryTableFieldId="7" dataCellStyle="쉼표"/>
    <tableColumn id="8" xr3:uid="{C83B5624-E491-4DAF-9EFB-C14EFA027DF0}" uniqueName="8" name="query 8" queryTableFieldId="8" dataCellStyle="쉼표"/>
    <tableColumn id="9" xr3:uid="{20E93719-62AF-4198-ABB6-3F137D597826}" uniqueName="9" name="query 9" queryTableFieldId="9" dataCellStyle="쉼표"/>
    <tableColumn id="10" xr3:uid="{A39E765A-FD73-4AC8-A1DA-990F8C6F6A6F}" uniqueName="10" name="query 10" queryTableFieldId="10" dataCellStyle="쉼표"/>
    <tableColumn id="11" xr3:uid="{0FE0715A-2F4F-4A6C-8539-A1043DA5F4E6}" uniqueName="11" name="query 11" queryTableFieldId="11" dataCellStyle="쉼표"/>
    <tableColumn id="12" xr3:uid="{B871424E-13ED-439D-BAC5-CA109D08E6D5}" uniqueName="12" name="query 12" queryTableFieldId="12" dataCellStyle="쉼표"/>
    <tableColumn id="13" xr3:uid="{9ECF9FDB-1DAA-4E0F-A8AA-E7EBCF9F0643}" uniqueName="13" name="query 13" queryTableFieldId="13" dataCellStyle="쉼표"/>
    <tableColumn id="14" xr3:uid="{EC91DC0B-BB11-4746-A2C6-3AC35B778627}" uniqueName="14" name="query 14" queryTableFieldId="14" dataCellStyle="쉼표"/>
    <tableColumn id="15" xr3:uid="{EFFB2FB8-22D4-43C2-B35F-F1DD278E01D9}" uniqueName="15" name="query 15" queryTableFieldId="15" dataCellStyle="쉼표"/>
    <tableColumn id="16" xr3:uid="{4E5A5B7A-A682-4036-9441-A5235DB503F7}" uniqueName="16" name="query 16" queryTableFieldId="16" dataCellStyle="쉼표"/>
    <tableColumn id="17" xr3:uid="{BCD1BF7F-3DED-43E7-AC84-7A514F87D387}" uniqueName="17" name="query 17" queryTableFieldId="17" dataCellStyle="쉼표"/>
    <tableColumn id="18" xr3:uid="{F6319C0F-734C-45C8-9E68-3DF0BBBF8F21}" uniqueName="18" name="query 18" queryTableFieldId="18" dataCellStyle="쉼표"/>
    <tableColumn id="19" xr3:uid="{42027007-D855-4592-B4DD-D8A68BAD76D6}" uniqueName="19" name="query 19" queryTableFieldId="19" dataCellStyle="쉼표"/>
    <tableColumn id="20" xr3:uid="{73518B6C-F942-42F9-808F-579559D9AC88}" uniqueName="20" name="query 20" queryTableFieldId="20" dataCellStyle="쉼표"/>
    <tableColumn id="21" xr3:uid="{8E13C43A-28AD-4FE7-AE43-2C17FDB16782}" uniqueName="21" name="query 21" queryTableFieldId="21" dataCellStyle="쉼표"/>
    <tableColumn id="22" xr3:uid="{05035E00-683D-4D35-B844-BBBF890944A6}" uniqueName="22" name="query 22" queryTableFieldId="22" dataCellStyle="쉼표"/>
    <tableColumn id="23" xr3:uid="{697B3A83-0B62-41BE-99F6-19249B33D2A5}" uniqueName="23" name="sum" queryTableFieldId="23" totalsRowDxfId="11" dataCellStyle="쉼표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579002-84A2-448A-A541-18D20FA6D905}" name="io_cost2__2" displayName="io_cost2__2" ref="B1:X6" tableType="queryTable" totalsRowShown="0" headerRowCellStyle="쉼표" dataCellStyle="쉼표">
  <autoFilter ref="B1:X6" xr:uid="{72579002-84A2-448A-A541-18D20FA6D905}"/>
  <tableColumns count="23">
    <tableColumn id="1" xr3:uid="{FA8B2B56-F71B-41F7-817C-FC164739804C}" uniqueName="1" name="query 1" queryTableFieldId="1" dataCellStyle="쉼표"/>
    <tableColumn id="2" xr3:uid="{4F101AF2-6CC9-4ED1-AE99-D488E110520C}" uniqueName="2" name="query 2" queryTableFieldId="2" dataCellStyle="쉼표"/>
    <tableColumn id="3" xr3:uid="{36B75F49-35C6-4F28-8439-A3D91C31BD75}" uniqueName="3" name="query 3" queryTableFieldId="3" dataCellStyle="쉼표"/>
    <tableColumn id="4" xr3:uid="{E08A2B9A-B125-44A9-B8F9-A3E3E770F577}" uniqueName="4" name="query 4" queryTableFieldId="4" dataCellStyle="쉼표"/>
    <tableColumn id="5" xr3:uid="{B37A06ED-EFCD-4DAB-B32E-BB99C954ED1D}" uniqueName="5" name="query 5" queryTableFieldId="5" dataCellStyle="쉼표"/>
    <tableColumn id="6" xr3:uid="{94FD522F-F3D2-4444-8AF5-6C38D48DAB18}" uniqueName="6" name="query 6" queryTableFieldId="6" dataCellStyle="쉼표"/>
    <tableColumn id="7" xr3:uid="{1B705E44-E427-41A8-84CD-F2972CD16B4C}" uniqueName="7" name="query 7" queryTableFieldId="7" dataCellStyle="쉼표"/>
    <tableColumn id="8" xr3:uid="{2D7F6E36-B1A1-4303-B83B-94B1AC568EE8}" uniqueName="8" name="query 8" queryTableFieldId="8" dataCellStyle="쉼표"/>
    <tableColumn id="9" xr3:uid="{3B80EA68-0994-4EC2-A30B-198B2BEC3656}" uniqueName="9" name="query 9" queryTableFieldId="9" dataCellStyle="쉼표"/>
    <tableColumn id="10" xr3:uid="{FF79943F-1321-409E-9D3A-5F0701AE2389}" uniqueName="10" name="query 10" queryTableFieldId="10" dataCellStyle="쉼표"/>
    <tableColumn id="11" xr3:uid="{59A445E4-7B29-4704-8F11-059CE1A1B280}" uniqueName="11" name="query 11" queryTableFieldId="11" dataCellStyle="쉼표"/>
    <tableColumn id="12" xr3:uid="{AF39658E-4AA1-4138-A677-AED2DDD7672E}" uniqueName="12" name="query 12" queryTableFieldId="12" dataCellStyle="쉼표"/>
    <tableColumn id="13" xr3:uid="{1D8F8605-FE24-4664-B4DE-F992A3D9CAE8}" uniqueName="13" name="query 13" queryTableFieldId="13" dataCellStyle="쉼표"/>
    <tableColumn id="14" xr3:uid="{D895E270-EC57-4FF9-B8C6-131A993D6A8E}" uniqueName="14" name="query 14" queryTableFieldId="14" dataCellStyle="쉼표"/>
    <tableColumn id="15" xr3:uid="{E4965A74-660F-46D6-9610-6A5BF839230F}" uniqueName="15" name="query 15" queryTableFieldId="15" dataCellStyle="쉼표"/>
    <tableColumn id="16" xr3:uid="{897A137F-4CB8-4EB9-9FBC-3A4F6C46021B}" uniqueName="16" name="query 16" queryTableFieldId="16" dataCellStyle="쉼표"/>
    <tableColumn id="17" xr3:uid="{B793319E-EF4F-4DF4-9982-00622BCE54AF}" uniqueName="17" name="query 17" queryTableFieldId="17" dataCellStyle="쉼표"/>
    <tableColumn id="18" xr3:uid="{48F6B7D4-4E2E-4E60-916B-4D2D1AE4941A}" uniqueName="18" name="query 18" queryTableFieldId="18" dataCellStyle="쉼표"/>
    <tableColumn id="19" xr3:uid="{845BB6E9-C1EF-4BD1-919F-3CC1F1C45CC9}" uniqueName="19" name="query 19" queryTableFieldId="19" dataCellStyle="쉼표"/>
    <tableColumn id="20" xr3:uid="{D34C8405-FB45-454D-9640-B724211AAB50}" uniqueName="20" name="query 20" queryTableFieldId="20" dataCellStyle="쉼표"/>
    <tableColumn id="21" xr3:uid="{58DA6ECF-990D-4C02-8399-F4BC1A69F3FC}" uniqueName="21" name="query 21" queryTableFieldId="21" dataCellStyle="쉼표"/>
    <tableColumn id="22" xr3:uid="{E56AAF80-7010-493F-B55C-DD93C43A5C8E}" uniqueName="22" name="query 22" queryTableFieldId="22" dataCellStyle="쉼표"/>
    <tableColumn id="23" xr3:uid="{39F69E55-34C6-4EFE-9F02-6A713235504F}" uniqueName="23" name="sum" queryTableFieldId="23" totalsRowDxfId="10" dataCellStyle="쉼표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F8C40-7DF2-46E5-AEBA-47495F06A86D}" name="freq" displayName="freq" ref="A1:X7" tableType="queryTable" totalsRowShown="0">
  <autoFilter ref="A1:X7" xr:uid="{2F9F8C40-7DF2-46E5-AEBA-47495F06A86D}"/>
  <tableColumns count="24">
    <tableColumn id="1" xr3:uid="{04E74690-EAB9-4948-BF58-20988E9F589D}" uniqueName="1" name="Column1" queryTableFieldId="1"/>
    <tableColumn id="2" xr3:uid="{8CCFB500-8AF5-406D-A1B3-84A24839013E}" uniqueName="2" name="Column2" queryTableFieldId="2"/>
    <tableColumn id="3" xr3:uid="{CBAC5499-DA60-4B4E-ACC4-A720C6832EDA}" uniqueName="3" name="Column3" queryTableFieldId="3"/>
    <tableColumn id="4" xr3:uid="{02DA4BCE-7D5C-4F57-AC85-3DE18645EB4E}" uniqueName="4" name="Column4" queryTableFieldId="4"/>
    <tableColumn id="5" xr3:uid="{FAB294CE-3D70-498C-8024-3EB443AA8DF2}" uniqueName="5" name="Column5" queryTableFieldId="5"/>
    <tableColumn id="6" xr3:uid="{6CABDA11-73B4-43C5-BA8F-BEFA231734A8}" uniqueName="6" name="Column6" queryTableFieldId="6"/>
    <tableColumn id="7" xr3:uid="{22FE9BF1-8557-4067-8288-7579A94E3791}" uniqueName="7" name="Column7" queryTableFieldId="7"/>
    <tableColumn id="8" xr3:uid="{5670F789-87A9-4BA5-B841-304CC0B3A3CC}" uniqueName="8" name="Column8" queryTableFieldId="8"/>
    <tableColumn id="9" xr3:uid="{2C33BBAE-62E7-41EB-AE1F-BCD10314174E}" uniqueName="9" name="Column9" queryTableFieldId="9"/>
    <tableColumn id="10" xr3:uid="{F071ED03-D62E-4C70-B681-3CDE2822530C}" uniqueName="10" name="Column10" queryTableFieldId="10"/>
    <tableColumn id="11" xr3:uid="{4C53B6CE-9354-4971-918B-5C142CAED932}" uniqueName="11" name="Column11" queryTableFieldId="11"/>
    <tableColumn id="12" xr3:uid="{CDD971BE-F8FA-4467-BD7A-55AFEF2C3F33}" uniqueName="12" name="Column12" queryTableFieldId="12"/>
    <tableColumn id="13" xr3:uid="{B828BC8F-FC08-4ADF-B697-1E2CAE0F5D58}" uniqueName="13" name="Column13" queryTableFieldId="13"/>
    <tableColumn id="14" xr3:uid="{DD738641-496A-4038-B0AF-8E36B7C868F2}" uniqueName="14" name="Column14" queryTableFieldId="14"/>
    <tableColumn id="15" xr3:uid="{BBFFDFEE-C538-4405-9DA0-ABFD79DEB1CF}" uniqueName="15" name="Column15" queryTableFieldId="15"/>
    <tableColumn id="16" xr3:uid="{83F42C40-790F-43F9-8CD0-37ACDFB08506}" uniqueName="16" name="Column16" queryTableFieldId="16"/>
    <tableColumn id="17" xr3:uid="{879D7112-C91B-4CEE-8CCE-9A73DA095B64}" uniqueName="17" name="Column17" queryTableFieldId="17"/>
    <tableColumn id="18" xr3:uid="{1BE2B910-DD6B-4F81-99A6-437E7E3E047E}" uniqueName="18" name="Column18" queryTableFieldId="18"/>
    <tableColumn id="19" xr3:uid="{6C048540-D013-4B5A-B634-4DA33C0CF79A}" uniqueName="19" name="Column19" queryTableFieldId="19"/>
    <tableColumn id="20" xr3:uid="{0C272724-2BF1-44DF-A8E3-BD8826301E0D}" uniqueName="20" name="Column20" queryTableFieldId="20"/>
    <tableColumn id="21" xr3:uid="{19E80A40-9EDF-4EE8-B419-37A1ADC5AF2B}" uniqueName="21" name="Column21" queryTableFieldId="21"/>
    <tableColumn id="22" xr3:uid="{505B8915-16BA-4D22-A4E4-B31A869F0C60}" uniqueName="22" name="Column22" queryTableFieldId="22"/>
    <tableColumn id="23" xr3:uid="{9F247F63-D467-4C2D-92DA-6D21FBAE8318}" uniqueName="23" name="Column23" queryTableFieldId="23"/>
    <tableColumn id="24" xr3:uid="{2973CBCF-EA46-4D6C-9CBA-A6D5DC1CB20D}" uniqueName="24" name="Column24" queryTableFieldId="24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BDDCC8-E9FA-4F62-AFF3-780CD76A8772}" name="data_transfer_cost_r" displayName="data_transfer_cost_r" ref="B1:X6" tableType="queryTable" totalsRowShown="0" headerRowCellStyle="쉼표" dataCellStyle="쉼표">
  <autoFilter ref="B1:X6" xr:uid="{1CBDDCC8-E9FA-4F62-AFF3-780CD76A8772}"/>
  <tableColumns count="23">
    <tableColumn id="1" xr3:uid="{788611D2-A6BF-4369-8617-7BB0FD3BA710}" uniqueName="1" name="query 1" queryTableFieldId="1" dataCellStyle="쉼표"/>
    <tableColumn id="2" xr3:uid="{73644B3C-45D7-49B6-B5EA-D9F9E0E805CD}" uniqueName="2" name="query 2" queryTableFieldId="2" dataCellStyle="쉼표"/>
    <tableColumn id="3" xr3:uid="{744DC166-6465-4ED1-839A-EDCB1A970655}" uniqueName="3" name="query 3" queryTableFieldId="3" dataCellStyle="쉼표"/>
    <tableColumn id="4" xr3:uid="{2AA17E4F-1C97-4AC0-8BAB-A1098298EB57}" uniqueName="4" name="query 4" queryTableFieldId="4" dataCellStyle="쉼표"/>
    <tableColumn id="5" xr3:uid="{969653A5-4998-465C-BECD-4090FCC6C80C}" uniqueName="5" name="query 5" queryTableFieldId="5" dataCellStyle="쉼표"/>
    <tableColumn id="6" xr3:uid="{6AC8D3F1-8C1F-4D84-8286-705AA1C29CA0}" uniqueName="6" name="query 6" queryTableFieldId="6" dataCellStyle="쉼표"/>
    <tableColumn id="7" xr3:uid="{75F7FCF8-424B-432D-A4D3-8C619D8CD153}" uniqueName="7" name="query 7" queryTableFieldId="7" dataCellStyle="쉼표"/>
    <tableColumn id="8" xr3:uid="{C6140AB1-6D91-40CD-A523-07FB79C02766}" uniqueName="8" name="query 8" queryTableFieldId="8" dataCellStyle="쉼표"/>
    <tableColumn id="9" xr3:uid="{2890D749-2894-4F1A-A3F8-CB92C908A478}" uniqueName="9" name="query 9" queryTableFieldId="9" dataCellStyle="쉼표"/>
    <tableColumn id="10" xr3:uid="{4AFF5AF7-367A-4B67-A5CF-2701A38CAC7C}" uniqueName="10" name="query 10" queryTableFieldId="10" dataCellStyle="쉼표"/>
    <tableColumn id="11" xr3:uid="{DCADAD81-8635-4F21-A2CD-250942CCE5E7}" uniqueName="11" name="query 11" queryTableFieldId="11" dataCellStyle="쉼표"/>
    <tableColumn id="12" xr3:uid="{136F69CB-28D5-4925-BF52-0F3A789A7395}" uniqueName="12" name="query 12" queryTableFieldId="12" dataCellStyle="쉼표"/>
    <tableColumn id="13" xr3:uid="{2B37E4BD-8839-4FA6-918C-DDE7978387C5}" uniqueName="13" name="query 13" queryTableFieldId="13" dataCellStyle="쉼표"/>
    <tableColumn id="14" xr3:uid="{DB0ADED1-9613-41F5-B971-619F966087C2}" uniqueName="14" name="query 14" queryTableFieldId="14" dataCellStyle="쉼표"/>
    <tableColumn id="15" xr3:uid="{21A9E691-52B3-4798-9F35-8FD5D2C8D4D9}" uniqueName="15" name="query 15" queryTableFieldId="15" dataCellStyle="쉼표"/>
    <tableColumn id="16" xr3:uid="{025E757B-36B7-4898-8691-23EB1FD8B704}" uniqueName="16" name="query 16" queryTableFieldId="16" dataCellStyle="쉼표"/>
    <tableColumn id="17" xr3:uid="{5E284AA8-FC6E-4156-8811-196333770BDB}" uniqueName="17" name="query 17" queryTableFieldId="17" dataCellStyle="쉼표"/>
    <tableColumn id="18" xr3:uid="{D132E97B-780F-4810-B915-8A781E9CF95A}" uniqueName="18" name="query 18" queryTableFieldId="18" dataCellStyle="쉼표"/>
    <tableColumn id="19" xr3:uid="{77EBCC03-7791-49E6-9F6B-31E03D0D7D1B}" uniqueName="19" name="query 19" queryTableFieldId="19" dataCellStyle="쉼표"/>
    <tableColumn id="20" xr3:uid="{4526624C-114A-41DF-9A9B-2C7EA1671F48}" uniqueName="20" name="query 20" queryTableFieldId="20" dataCellStyle="쉼표"/>
    <tableColumn id="21" xr3:uid="{2B969C75-74FC-4056-BE1E-6EB38062861E}" uniqueName="21" name="query 21" queryTableFieldId="21" dataCellStyle="쉼표"/>
    <tableColumn id="22" xr3:uid="{A7F0A1D4-5D54-454E-88F5-C035E61F1F15}" uniqueName="22" name="query 22" queryTableFieldId="22" dataCellStyle="쉼표"/>
    <tableColumn id="23" xr3:uid="{3C8C084C-E60A-4B47-8717-C3C05F5C3246}" uniqueName="23" name="average" queryTableFieldId="23" totalsRowDxfId="9" dataCellStyle="쉼표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BFDADF-EDF7-474D-8469-BA6C4731748B}" name="data_transfer_cost_h" displayName="data_transfer_cost_h" ref="B1:X6" tableType="queryTable" totalsRowShown="0" headerRowCellStyle="쉼표" dataCellStyle="쉼표">
  <autoFilter ref="B1:X6" xr:uid="{06BFDADF-EDF7-474D-8469-BA6C4731748B}"/>
  <tableColumns count="23">
    <tableColumn id="1" xr3:uid="{DEFAA1F7-6626-43BC-8C4E-074A7A81D1BA}" uniqueName="1" name="query 1" queryTableFieldId="1" dataCellStyle="쉼표"/>
    <tableColumn id="2" xr3:uid="{51980E47-1D8B-4498-9AD5-FE579BB18F27}" uniqueName="2" name="query 2" queryTableFieldId="2" dataCellStyle="쉼표"/>
    <tableColumn id="3" xr3:uid="{AB90EEB5-DC44-40A3-948A-B941BCF3AA32}" uniqueName="3" name="query 3" queryTableFieldId="3" dataCellStyle="쉼표"/>
    <tableColumn id="4" xr3:uid="{1F6AE3A8-796B-4550-9FAC-48F2CAACD744}" uniqueName="4" name="query 4" queryTableFieldId="4" dataCellStyle="쉼표"/>
    <tableColumn id="5" xr3:uid="{6BF3BC8E-5EBC-4DFB-821F-513686B74861}" uniqueName="5" name="query 5" queryTableFieldId="5" dataCellStyle="쉼표"/>
    <tableColumn id="6" xr3:uid="{E38D2C33-3093-4B8D-99C2-3C09A1DA6D6F}" uniqueName="6" name="query 6" queryTableFieldId="6" dataCellStyle="쉼표"/>
    <tableColumn id="7" xr3:uid="{C34AC59E-30DC-4574-9015-3AED7A5F9094}" uniqueName="7" name="query 7" queryTableFieldId="7" dataCellStyle="쉼표"/>
    <tableColumn id="8" xr3:uid="{27E71149-2CFC-46D8-893B-78A275380392}" uniqueName="8" name="query 8" queryTableFieldId="8" dataCellStyle="쉼표"/>
    <tableColumn id="9" xr3:uid="{57F5E723-553F-436C-87F6-9529970AFA1C}" uniqueName="9" name="query 9" queryTableFieldId="9" dataCellStyle="쉼표"/>
    <tableColumn id="10" xr3:uid="{C6B9B96F-121C-40B6-84A0-43C6DDA27491}" uniqueName="10" name="query 10" queryTableFieldId="10" dataCellStyle="쉼표"/>
    <tableColumn id="11" xr3:uid="{C7B9DCCC-F073-4740-928A-9945982B8FDA}" uniqueName="11" name="query 11" queryTableFieldId="11" dataCellStyle="쉼표"/>
    <tableColumn id="12" xr3:uid="{CEE46EF1-D6FC-4149-B88F-E2517F511D31}" uniqueName="12" name="query 12" queryTableFieldId="12" dataCellStyle="쉼표"/>
    <tableColumn id="13" xr3:uid="{BD83715F-4093-4F7B-8307-CAE959EE93D7}" uniqueName="13" name="query 13" queryTableFieldId="13" dataCellStyle="쉼표"/>
    <tableColumn id="14" xr3:uid="{B0266EDE-96B7-4F53-94FD-49546FC918F7}" uniqueName="14" name="query 14" queryTableFieldId="14" dataCellStyle="쉼표"/>
    <tableColumn id="15" xr3:uid="{9328B9BF-7713-493B-9918-B5C280D6D631}" uniqueName="15" name="query 15" queryTableFieldId="15" dataCellStyle="쉼표"/>
    <tableColumn id="16" xr3:uid="{D49EB6B3-D64B-4A01-A740-5CA79B1D9EC5}" uniqueName="16" name="query 16" queryTableFieldId="16" dataCellStyle="쉼표"/>
    <tableColumn id="17" xr3:uid="{15672FED-7BB8-4951-B930-F34A032326FA}" uniqueName="17" name="query 17" queryTableFieldId="17" dataCellStyle="쉼표"/>
    <tableColumn id="18" xr3:uid="{DF8B270D-4339-4C7E-8E55-C3654388A8E4}" uniqueName="18" name="query 18" queryTableFieldId="18" dataCellStyle="쉼표"/>
    <tableColumn id="19" xr3:uid="{551F2EBD-47C7-4407-997E-09004B4CC455}" uniqueName="19" name="query 19" queryTableFieldId="19" dataCellStyle="쉼표"/>
    <tableColumn id="20" xr3:uid="{E7D18C8D-6640-43D3-A3E9-6E3C32F4C4D1}" uniqueName="20" name="query 20" queryTableFieldId="20" dataCellStyle="쉼표"/>
    <tableColumn id="21" xr3:uid="{5BC4FEB2-3B3A-4920-BEDC-BB5E9A562441}" uniqueName="21" name="query 21" queryTableFieldId="21" dataCellStyle="쉼표"/>
    <tableColumn id="22" xr3:uid="{51386C99-385A-45DD-A144-3301F5B723CF}" uniqueName="22" name="query 22" queryTableFieldId="22" dataCellStyle="쉼표"/>
    <tableColumn id="23" xr3:uid="{B9AC27A4-1E25-4C09-9A81-CF4631EA82EA}" uniqueName="23" name="average" queryTableFieldId="23" totalsRowDxfId="8" dataCellStyle="쉼표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D9A097-82F8-4F9F-9268-9638327FE414}" name="data_transfer_cost2" displayName="data_transfer_cost2" ref="B1:X6" tableType="queryTable" totalsRowShown="0" headerRowCellStyle="쉼표" dataCellStyle="쉼표">
  <autoFilter ref="B1:X6" xr:uid="{78D9A097-82F8-4F9F-9268-9638327FE414}"/>
  <tableColumns count="23">
    <tableColumn id="1" xr3:uid="{16D8C960-B174-40AB-A81E-6D017B3036BF}" uniqueName="1" name="query 1" queryTableFieldId="1" dataCellStyle="쉼표"/>
    <tableColumn id="2" xr3:uid="{B6287FC1-8FDD-44FF-A36F-ED9830B7A464}" uniqueName="2" name="query 2" queryTableFieldId="2" dataCellStyle="쉼표"/>
    <tableColumn id="3" xr3:uid="{B9E6CD78-2068-42D3-A591-09429533B950}" uniqueName="3" name="query 3" queryTableFieldId="3" dataCellStyle="쉼표"/>
    <tableColumn id="4" xr3:uid="{25CC3EDC-2E1D-4D74-A314-90A8E72C369C}" uniqueName="4" name="query 4" queryTableFieldId="4" dataCellStyle="쉼표"/>
    <tableColumn id="5" xr3:uid="{CE259923-92A0-4B4A-BCC0-AC2991A761AD}" uniqueName="5" name="query 5" queryTableFieldId="5" dataCellStyle="쉼표"/>
    <tableColumn id="6" xr3:uid="{E4789F27-0164-4F30-B240-C1EC4A9CEC9A}" uniqueName="6" name="query 6" queryTableFieldId="6" dataCellStyle="쉼표"/>
    <tableColumn id="7" xr3:uid="{2BEF808E-E026-4486-9414-9F2F32E8F23A}" uniqueName="7" name="query 7" queryTableFieldId="7" dataCellStyle="쉼표"/>
    <tableColumn id="8" xr3:uid="{D6CE1A64-548B-4F41-BDBC-9C5FE38ACB2E}" uniqueName="8" name="query 8" queryTableFieldId="8" dataCellStyle="쉼표"/>
    <tableColumn id="9" xr3:uid="{5EC82B5F-AA5E-4043-AE59-BA16245E53C0}" uniqueName="9" name="query 9" queryTableFieldId="9" dataCellStyle="쉼표"/>
    <tableColumn id="10" xr3:uid="{CB5A14EA-BC55-4B48-8102-E991A76CFE1E}" uniqueName="10" name="query 10" queryTableFieldId="10" dataCellStyle="쉼표"/>
    <tableColumn id="11" xr3:uid="{F8DBAAF2-6441-4C61-A3AE-C0B0B6C476B3}" uniqueName="11" name="query 11" queryTableFieldId="11" dataCellStyle="쉼표"/>
    <tableColumn id="12" xr3:uid="{9DED1052-F5F0-487A-9A4E-576AFFAC967E}" uniqueName="12" name="query 12" queryTableFieldId="12" dataCellStyle="쉼표"/>
    <tableColumn id="13" xr3:uid="{33040E23-151A-4C55-BAAD-7538EB04220E}" uniqueName="13" name="query 13" queryTableFieldId="13" dataCellStyle="쉼표"/>
    <tableColumn id="14" xr3:uid="{4C9A5E2D-227F-4F96-B0F2-6E1E21A8A7A3}" uniqueName="14" name="query 14" queryTableFieldId="14" dataCellStyle="쉼표"/>
    <tableColumn id="15" xr3:uid="{E213679B-4802-44C5-936A-A54F0991535E}" uniqueName="15" name="query 15" queryTableFieldId="15" dataCellStyle="쉼표"/>
    <tableColumn id="16" xr3:uid="{C41D32F3-834D-44CE-BEB4-35E2F6BB1A7B}" uniqueName="16" name="query 16" queryTableFieldId="16" dataCellStyle="쉼표"/>
    <tableColumn id="17" xr3:uid="{833A2F02-BCAA-495A-AE98-A068F1FCBBBF}" uniqueName="17" name="query 17" queryTableFieldId="17" dataCellStyle="쉼표"/>
    <tableColumn id="18" xr3:uid="{2453FD39-14C6-4DDD-88B0-DA8440C5F7EE}" uniqueName="18" name="query 18" queryTableFieldId="18" dataCellStyle="쉼표"/>
    <tableColumn id="19" xr3:uid="{290BB54F-5987-45D5-BEEF-F722DD3573ED}" uniqueName="19" name="query 19" queryTableFieldId="19" dataCellStyle="쉼표"/>
    <tableColumn id="20" xr3:uid="{4340C518-C76C-4F24-8DF0-F5DB95F66357}" uniqueName="20" name="query 20" queryTableFieldId="20" dataCellStyle="쉼표"/>
    <tableColumn id="21" xr3:uid="{3D2FC69F-A638-4313-9B48-5D7261F34D49}" uniqueName="21" name="query 21" queryTableFieldId="21" dataCellStyle="쉼표"/>
    <tableColumn id="22" xr3:uid="{50419172-6181-400A-A095-A2B69BD25EED}" uniqueName="22" name="query 22" queryTableFieldId="22" dataCellStyle="쉼표"/>
    <tableColumn id="23" xr3:uid="{22ED9306-CEDA-418F-8623-2AC795D71AA8}" uniqueName="23" name="average" queryTableFieldId="23" totalsRowDxfId="7" dataCellStyle="쉼표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6EF7-2F80-4B76-9051-52288744509E}">
  <dimension ref="A1:AF12"/>
  <sheetViews>
    <sheetView topLeftCell="W1" zoomScaleNormal="100" workbookViewId="0">
      <selection activeCell="X8" sqref="X8:AA11"/>
    </sheetView>
  </sheetViews>
  <sheetFormatPr defaultRowHeight="14.5" x14ac:dyDescent="0.35"/>
  <cols>
    <col min="1" max="1" width="8.7265625" style="1"/>
    <col min="2" max="3" width="16.08984375" style="1" bestFit="1" customWidth="1"/>
    <col min="4" max="4" width="14.6328125" style="1" bestFit="1" customWidth="1"/>
    <col min="5" max="5" width="16.08984375" style="1" bestFit="1" customWidth="1"/>
    <col min="6" max="6" width="14.6328125" style="1" bestFit="1" customWidth="1"/>
    <col min="7" max="8" width="16.08984375" style="1" bestFit="1" customWidth="1"/>
    <col min="9" max="9" width="13.6328125" style="1" bestFit="1" customWidth="1"/>
    <col min="10" max="12" width="16.08984375" style="1" bestFit="1" customWidth="1"/>
    <col min="13" max="14" width="14.6328125" style="1" bestFit="1" customWidth="1"/>
    <col min="15" max="15" width="16.08984375" style="1" bestFit="1" customWidth="1"/>
    <col min="16" max="16" width="14.6328125" style="1" bestFit="1" customWidth="1"/>
    <col min="17" max="23" width="16.08984375" style="1" bestFit="1" customWidth="1"/>
    <col min="24" max="24" width="17.1796875" style="1" bestFit="1" customWidth="1"/>
    <col min="25" max="25" width="22.7265625" style="1" customWidth="1"/>
    <col min="26" max="26" width="22" style="1" customWidth="1"/>
    <col min="27" max="27" width="32.08984375" style="1" customWidth="1"/>
    <col min="28" max="16384" width="8.7265625" style="1"/>
  </cols>
  <sheetData>
    <row r="1" spans="1:3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27</v>
      </c>
      <c r="Y1" s="2" t="s">
        <v>29</v>
      </c>
      <c r="Z1" s="2" t="s">
        <v>30</v>
      </c>
      <c r="AA1" s="2" t="s">
        <v>31</v>
      </c>
    </row>
    <row r="2" spans="1:32" x14ac:dyDescent="0.35">
      <c r="A2" s="3" t="s">
        <v>22</v>
      </c>
      <c r="B2" s="7">
        <v>366074115</v>
      </c>
      <c r="C2" s="7">
        <v>480079360</v>
      </c>
      <c r="D2" s="1">
        <v>235601375</v>
      </c>
      <c r="E2" s="1">
        <v>0</v>
      </c>
      <c r="F2" s="1">
        <v>0</v>
      </c>
      <c r="G2" s="1">
        <v>6001215</v>
      </c>
      <c r="H2" s="1">
        <v>492099630</v>
      </c>
      <c r="I2" s="1">
        <v>2670000</v>
      </c>
      <c r="J2" s="1">
        <v>12002430</v>
      </c>
      <c r="K2" s="1">
        <v>7500000</v>
      </c>
      <c r="L2" s="1">
        <v>270054675</v>
      </c>
      <c r="M2" s="1">
        <v>215136390</v>
      </c>
      <c r="N2" s="1">
        <v>502774310</v>
      </c>
      <c r="O2" s="1">
        <v>949773445</v>
      </c>
      <c r="P2" s="1">
        <v>0</v>
      </c>
      <c r="Q2" s="1">
        <v>577593555</v>
      </c>
      <c r="R2" s="1">
        <v>30000000</v>
      </c>
      <c r="S2" s="1">
        <v>1218553190</v>
      </c>
      <c r="T2" s="1">
        <v>210042525</v>
      </c>
      <c r="U2" s="1">
        <v>402752680</v>
      </c>
      <c r="V2" s="1">
        <v>1227561225</v>
      </c>
      <c r="W2" s="1">
        <v>1013035760</v>
      </c>
      <c r="X2" s="1">
        <f>SUM(io_cost_r__2[[#This Row],[query 1]:[query 22]])</f>
        <v>8219305880</v>
      </c>
      <c r="Y2" s="4">
        <f>SUM(io_cost_r__2[sum])</f>
        <v>70153172440</v>
      </c>
      <c r="Z2" s="4">
        <f>AVERAGE(io_cost_r__2[sum])</f>
        <v>14030634488</v>
      </c>
      <c r="AA2" s="4">
        <f xml:space="preserve"> _xlfn.STDEV.P(io_cost_r__2[sum])</f>
        <v>4126687809.2684288</v>
      </c>
    </row>
    <row r="3" spans="1:32" x14ac:dyDescent="0.35">
      <c r="A3" s="3" t="s">
        <v>23</v>
      </c>
      <c r="B3" s="1">
        <v>1188240570</v>
      </c>
      <c r="C3" s="1">
        <v>622602920</v>
      </c>
      <c r="D3" s="1">
        <v>820425</v>
      </c>
      <c r="E3" s="1">
        <v>2167851135</v>
      </c>
      <c r="F3" s="1">
        <v>0</v>
      </c>
      <c r="G3" s="1">
        <v>468094770</v>
      </c>
      <c r="H3" s="1">
        <v>486098415</v>
      </c>
      <c r="I3" s="1">
        <v>0</v>
      </c>
      <c r="J3" s="1">
        <v>396080190</v>
      </c>
      <c r="K3" s="1">
        <v>115500000</v>
      </c>
      <c r="L3" s="1">
        <v>228046170</v>
      </c>
      <c r="M3" s="1">
        <v>290550</v>
      </c>
      <c r="N3" s="1">
        <v>547021590</v>
      </c>
      <c r="O3" s="1">
        <v>2372155890</v>
      </c>
      <c r="P3" s="1">
        <v>0</v>
      </c>
      <c r="Q3" s="1">
        <v>315051030</v>
      </c>
      <c r="R3" s="1">
        <v>1560252720</v>
      </c>
      <c r="S3" s="1">
        <v>1218543205</v>
      </c>
      <c r="T3" s="1">
        <v>42008505</v>
      </c>
      <c r="U3" s="1">
        <v>264494160</v>
      </c>
      <c r="V3" s="1">
        <v>897059910</v>
      </c>
      <c r="W3" s="1">
        <v>913526840</v>
      </c>
      <c r="X3" s="1">
        <f>SUM(io_cost_r__2[[#This Row],[query 1]:[query 22]])</f>
        <v>13803738995</v>
      </c>
      <c r="Y3" s="4"/>
      <c r="Z3" s="4"/>
      <c r="AA3" s="4"/>
    </row>
    <row r="4" spans="1:32" x14ac:dyDescent="0.35">
      <c r="A4" s="3" t="s">
        <v>24</v>
      </c>
      <c r="B4" s="1">
        <v>1188240570</v>
      </c>
      <c r="C4" s="1">
        <v>180029760</v>
      </c>
      <c r="D4" s="1">
        <v>1431950</v>
      </c>
      <c r="E4" s="1">
        <v>1734351135</v>
      </c>
      <c r="F4" s="1">
        <v>0</v>
      </c>
      <c r="G4" s="1">
        <v>1788362070</v>
      </c>
      <c r="H4" s="1">
        <v>534108135</v>
      </c>
      <c r="I4" s="1">
        <v>53400000</v>
      </c>
      <c r="J4" s="1">
        <v>1711535340</v>
      </c>
      <c r="K4" s="1">
        <v>1131210195</v>
      </c>
      <c r="L4" s="1">
        <v>1829358425</v>
      </c>
      <c r="M4" s="1">
        <v>43161225</v>
      </c>
      <c r="N4" s="1">
        <v>682633650</v>
      </c>
      <c r="O4" s="1">
        <v>787469965</v>
      </c>
      <c r="P4" s="1">
        <v>0</v>
      </c>
      <c r="Q4" s="1">
        <v>600097200</v>
      </c>
      <c r="R4" s="1">
        <v>49500000</v>
      </c>
      <c r="S4" s="1">
        <v>1120897085</v>
      </c>
      <c r="T4" s="1">
        <v>1218246645</v>
      </c>
      <c r="U4" s="1">
        <v>553033680</v>
      </c>
      <c r="V4" s="1">
        <v>1810560190</v>
      </c>
      <c r="W4" s="1">
        <v>1816225960</v>
      </c>
      <c r="X4" s="1">
        <f>SUM(io_cost_r__2[[#This Row],[query 1]:[query 22]])</f>
        <v>18833853180</v>
      </c>
      <c r="Y4" s="4"/>
      <c r="Z4" s="4"/>
      <c r="AA4" s="4"/>
    </row>
    <row r="5" spans="1:32" x14ac:dyDescent="0.35">
      <c r="A5" s="3" t="s">
        <v>25</v>
      </c>
      <c r="B5" s="1">
        <v>1188240570</v>
      </c>
      <c r="C5" s="1">
        <v>720119040</v>
      </c>
      <c r="D5" s="1">
        <v>1431950</v>
      </c>
      <c r="E5" s="1">
        <v>1734351135</v>
      </c>
      <c r="F5" s="1">
        <v>0</v>
      </c>
      <c r="G5" s="1">
        <v>1847962070</v>
      </c>
      <c r="H5" s="1">
        <v>2001734595</v>
      </c>
      <c r="I5" s="1">
        <v>53400000</v>
      </c>
      <c r="J5" s="1">
        <v>564114210</v>
      </c>
      <c r="K5" s="1">
        <v>37500000</v>
      </c>
      <c r="L5" s="1">
        <v>582117855</v>
      </c>
      <c r="M5" s="1">
        <v>44731625</v>
      </c>
      <c r="N5" s="1">
        <v>661233650</v>
      </c>
      <c r="O5" s="1">
        <v>885339805</v>
      </c>
      <c r="P5" s="1">
        <v>0</v>
      </c>
      <c r="Q5" s="1">
        <v>2172945060</v>
      </c>
      <c r="R5" s="1">
        <v>13500000</v>
      </c>
      <c r="S5" s="1">
        <v>1098363365</v>
      </c>
      <c r="T5" s="1">
        <v>1218246645</v>
      </c>
      <c r="U5" s="1">
        <v>1585413085</v>
      </c>
      <c r="V5" s="1">
        <v>1023861070</v>
      </c>
      <c r="W5" s="1">
        <v>921038080</v>
      </c>
      <c r="X5" s="1">
        <f>SUM(io_cost_r__2[[#This Row],[query 1]:[query 22]])</f>
        <v>18355643810</v>
      </c>
      <c r="Y5" s="4"/>
      <c r="Z5" s="4"/>
      <c r="AA5" s="4"/>
    </row>
    <row r="6" spans="1:32" x14ac:dyDescent="0.35">
      <c r="A6" s="3" t="s">
        <v>26</v>
      </c>
      <c r="B6" s="1">
        <v>1188240570</v>
      </c>
      <c r="C6" s="1">
        <v>2792695925</v>
      </c>
      <c r="D6" s="1">
        <v>1625</v>
      </c>
      <c r="E6" s="1">
        <v>0</v>
      </c>
      <c r="F6" s="1">
        <v>439500000</v>
      </c>
      <c r="G6" s="1">
        <v>522105705</v>
      </c>
      <c r="H6" s="1">
        <v>0</v>
      </c>
      <c r="I6" s="1">
        <v>0</v>
      </c>
      <c r="J6" s="1">
        <v>564114210</v>
      </c>
      <c r="K6" s="1">
        <v>285450000</v>
      </c>
      <c r="L6" s="1">
        <v>240048600</v>
      </c>
      <c r="M6" s="1">
        <v>175</v>
      </c>
      <c r="N6" s="1">
        <v>1250</v>
      </c>
      <c r="O6" s="1">
        <v>2475</v>
      </c>
      <c r="P6" s="1">
        <v>376200000</v>
      </c>
      <c r="Q6" s="1">
        <v>816078975</v>
      </c>
      <c r="R6" s="1">
        <v>124500000</v>
      </c>
      <c r="S6" s="1">
        <v>1257422760</v>
      </c>
      <c r="T6" s="1">
        <v>186037665</v>
      </c>
      <c r="U6" s="1">
        <v>531619840</v>
      </c>
      <c r="V6" s="1">
        <v>1076521520</v>
      </c>
      <c r="W6" s="1">
        <v>540089280</v>
      </c>
      <c r="X6" s="1">
        <f>SUM(io_cost_r__2[[#This Row],[query 1]:[query 22]])</f>
        <v>10940630575</v>
      </c>
      <c r="Y6" s="4"/>
      <c r="Z6" s="4"/>
      <c r="AA6" s="4"/>
    </row>
    <row r="7" spans="1:32" x14ac:dyDescent="0.35">
      <c r="A7" s="5"/>
    </row>
    <row r="8" spans="1:32" x14ac:dyDescent="0.35">
      <c r="A8" s="5" t="s">
        <v>28</v>
      </c>
      <c r="I8" s="1" t="s">
        <v>57</v>
      </c>
      <c r="Y8" s="9" t="s">
        <v>62</v>
      </c>
      <c r="Z8" s="9" t="s">
        <v>63</v>
      </c>
      <c r="AA8" s="9" t="s">
        <v>64</v>
      </c>
      <c r="AD8" s="10"/>
      <c r="AE8" s="10"/>
      <c r="AF8" s="10"/>
    </row>
    <row r="9" spans="1:32" x14ac:dyDescent="0.35">
      <c r="X9" s="2" t="s">
        <v>60</v>
      </c>
      <c r="Y9" s="11">
        <f>SUM(io_cost2__2[sum])</f>
        <v>67165868190</v>
      </c>
      <c r="Z9" s="11">
        <f>SUM(io_cost_h__3[sum])</f>
        <v>78607538680</v>
      </c>
      <c r="AA9" s="10">
        <f>SUM(io_cost_r__2[sum])</f>
        <v>70153172440</v>
      </c>
      <c r="AD9" s="10"/>
      <c r="AE9" s="10"/>
      <c r="AF9" s="10"/>
    </row>
    <row r="10" spans="1:32" x14ac:dyDescent="0.35">
      <c r="X10" s="2" t="s">
        <v>61</v>
      </c>
      <c r="Y10" s="11">
        <f>AVERAGE(io_cost2__2[sum])</f>
        <v>13433173638</v>
      </c>
      <c r="Z10" s="11">
        <f xml:space="preserve"> AVERAGE(io_cost_h__3[sum])</f>
        <v>15721507736</v>
      </c>
      <c r="AA10" s="10">
        <f>AVERAGE(io_cost_r__2[sum])</f>
        <v>14030634488</v>
      </c>
      <c r="AD10" s="10"/>
      <c r="AE10" s="10"/>
      <c r="AF10" s="10"/>
    </row>
    <row r="11" spans="1:32" x14ac:dyDescent="0.35">
      <c r="X11" s="2" t="s">
        <v>31</v>
      </c>
      <c r="Y11" s="11">
        <f xml:space="preserve"> _xlfn.STDEV.P(io_cost2__2[sum])</f>
        <v>8203621242.0769005</v>
      </c>
      <c r="Z11" s="11">
        <f xml:space="preserve"> _xlfn.STDEV.P(io_cost_h__3[sum])</f>
        <v>5207175609.1462326</v>
      </c>
      <c r="AA11" s="10">
        <f xml:space="preserve"> _xlfn.STDEV.P(io_cost_r__2[sum])</f>
        <v>4126687809.2684288</v>
      </c>
      <c r="AD11" s="10"/>
      <c r="AE11" s="10"/>
      <c r="AF11" s="10"/>
    </row>
    <row r="12" spans="1:32" x14ac:dyDescent="0.35">
      <c r="AD12" s="10"/>
      <c r="AE12" s="10"/>
      <c r="AF12" s="10"/>
    </row>
  </sheetData>
  <mergeCells count="3">
    <mergeCell ref="Y2:Y6"/>
    <mergeCell ref="Z2:Z6"/>
    <mergeCell ref="AA2:AA6"/>
  </mergeCells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A9AE-5ADD-4EFC-818A-96277C48A723}">
  <sheetPr>
    <pageSetUpPr fitToPage="1"/>
  </sheetPr>
  <dimension ref="A1:AA13"/>
  <sheetViews>
    <sheetView topLeftCell="R1" zoomScaleNormal="100" workbookViewId="0">
      <selection activeCell="Z10" sqref="Z10"/>
    </sheetView>
  </sheetViews>
  <sheetFormatPr defaultRowHeight="14.5" x14ac:dyDescent="0.35"/>
  <cols>
    <col min="1" max="1" width="8.7265625" style="1"/>
    <col min="2" max="2" width="12.453125" style="1" customWidth="1"/>
    <col min="3" max="3" width="16.08984375" style="1" bestFit="1" customWidth="1"/>
    <col min="4" max="4" width="11.81640625" style="1" customWidth="1"/>
    <col min="5" max="5" width="16.08984375" style="1" bestFit="1" customWidth="1"/>
    <col min="6" max="6" width="11.90625" style="1" customWidth="1"/>
    <col min="7" max="8" width="16.08984375" style="1" bestFit="1" customWidth="1"/>
    <col min="9" max="9" width="13.6328125" style="1" bestFit="1" customWidth="1"/>
    <col min="10" max="12" width="16.08984375" style="1" bestFit="1" customWidth="1"/>
    <col min="13" max="14" width="14.6328125" style="1" bestFit="1" customWidth="1"/>
    <col min="15" max="15" width="16.08984375" style="1" bestFit="1" customWidth="1"/>
    <col min="16" max="16" width="14.6328125" style="1" bestFit="1" customWidth="1"/>
    <col min="17" max="23" width="16.08984375" style="1" bestFit="1" customWidth="1"/>
    <col min="24" max="26" width="17.1796875" style="1" bestFit="1" customWidth="1"/>
    <col min="27" max="27" width="16.81640625" style="1" bestFit="1" customWidth="1"/>
    <col min="28" max="16384" width="8.7265625" style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27</v>
      </c>
      <c r="Y1" s="2" t="s">
        <v>29</v>
      </c>
      <c r="Z1" s="2" t="s">
        <v>30</v>
      </c>
      <c r="AA1" s="2" t="s">
        <v>31</v>
      </c>
    </row>
    <row r="2" spans="1:27" x14ac:dyDescent="0.35">
      <c r="A2" s="3" t="s">
        <v>22</v>
      </c>
      <c r="B2" s="1">
        <v>237648114</v>
      </c>
      <c r="C2" s="1">
        <v>547590520</v>
      </c>
      <c r="D2" s="1">
        <v>235133965</v>
      </c>
      <c r="E2" s="1">
        <v>0</v>
      </c>
      <c r="F2" s="1">
        <v>0</v>
      </c>
      <c r="G2" s="1">
        <v>357672414</v>
      </c>
      <c r="H2" s="1">
        <v>899282151</v>
      </c>
      <c r="I2" s="1">
        <v>2670000</v>
      </c>
      <c r="J2" s="1">
        <v>331267068</v>
      </c>
      <c r="K2" s="1">
        <v>51900000</v>
      </c>
      <c r="L2" s="1">
        <v>354071685</v>
      </c>
      <c r="M2" s="1">
        <v>215669955</v>
      </c>
      <c r="N2" s="1">
        <v>253308990</v>
      </c>
      <c r="O2" s="1">
        <v>474887644</v>
      </c>
      <c r="P2" s="1">
        <v>0</v>
      </c>
      <c r="Q2" s="1">
        <v>426069012</v>
      </c>
      <c r="R2" s="1">
        <v>62400000</v>
      </c>
      <c r="S2" s="1">
        <v>1207238964</v>
      </c>
      <c r="T2" s="1">
        <v>243649329</v>
      </c>
      <c r="U2" s="1">
        <v>713605728</v>
      </c>
      <c r="V2" s="1">
        <v>888912272</v>
      </c>
      <c r="W2" s="1">
        <v>1080066768</v>
      </c>
      <c r="X2" s="1">
        <f xml:space="preserve"> SUM(io_cost_h__3[[#This Row],[query 1]:[query 22]])</f>
        <v>8583044579</v>
      </c>
      <c r="Y2" s="6">
        <f>SUM(io_cost_h__3[sum])</f>
        <v>78607538680</v>
      </c>
      <c r="Z2" s="6">
        <f xml:space="preserve"> AVERAGE(io_cost_h__3[sum])</f>
        <v>15721507736</v>
      </c>
      <c r="AA2" s="6">
        <f xml:space="preserve"> _xlfn.STDEV.P(io_cost_h__3[sum])</f>
        <v>5207175609.1462326</v>
      </c>
    </row>
    <row r="3" spans="1:27" x14ac:dyDescent="0.35">
      <c r="A3" s="3" t="s">
        <v>23</v>
      </c>
      <c r="B3" s="1">
        <v>1425888684</v>
      </c>
      <c r="C3" s="1">
        <v>547590520</v>
      </c>
      <c r="D3" s="1">
        <v>733965</v>
      </c>
      <c r="E3" s="1">
        <v>2167851135</v>
      </c>
      <c r="F3" s="1">
        <v>0</v>
      </c>
      <c r="G3" s="1">
        <v>357672414</v>
      </c>
      <c r="H3" s="1">
        <v>899282151</v>
      </c>
      <c r="I3" s="1">
        <v>0</v>
      </c>
      <c r="J3" s="1">
        <v>331267068</v>
      </c>
      <c r="K3" s="1">
        <v>51900000</v>
      </c>
      <c r="L3" s="1">
        <v>354071685</v>
      </c>
      <c r="M3" s="1">
        <v>533565</v>
      </c>
      <c r="N3" s="1">
        <v>165308990</v>
      </c>
      <c r="O3" s="1">
        <v>2845271584</v>
      </c>
      <c r="P3" s="1">
        <v>0</v>
      </c>
      <c r="Q3" s="1">
        <v>426069012</v>
      </c>
      <c r="R3" s="1">
        <v>1622652720</v>
      </c>
      <c r="S3" s="1">
        <v>1207226904</v>
      </c>
      <c r="T3" s="1">
        <v>243649329</v>
      </c>
      <c r="U3" s="1">
        <v>713605728</v>
      </c>
      <c r="V3" s="1">
        <v>888903392</v>
      </c>
      <c r="W3" s="1">
        <v>852866768</v>
      </c>
      <c r="X3" s="1">
        <f xml:space="preserve"> SUM(io_cost_h__3[[#This Row],[query 1]:[query 22]])</f>
        <v>15102345614</v>
      </c>
      <c r="Y3" s="4"/>
      <c r="Z3" s="4">
        <f xml:space="preserve"> AVERAGE(io_cost_h__3[sum])</f>
        <v>15721507736</v>
      </c>
      <c r="AA3" s="4">
        <f xml:space="preserve"> _xlfn.STDEV.P(io_cost_h__3[sum])</f>
        <v>5207175609.1462326</v>
      </c>
    </row>
    <row r="4" spans="1:27" x14ac:dyDescent="0.35">
      <c r="A4" s="3" t="s">
        <v>24</v>
      </c>
      <c r="B4" s="1">
        <v>1425888684</v>
      </c>
      <c r="C4" s="1">
        <v>547590520</v>
      </c>
      <c r="D4" s="1">
        <v>733965</v>
      </c>
      <c r="E4" s="1">
        <v>1734351135</v>
      </c>
      <c r="F4" s="1">
        <v>0</v>
      </c>
      <c r="G4" s="1">
        <v>2146034484</v>
      </c>
      <c r="H4" s="1">
        <v>899282151</v>
      </c>
      <c r="I4" s="1">
        <v>53400000</v>
      </c>
      <c r="J4" s="1">
        <v>2042802408</v>
      </c>
      <c r="K4" s="1">
        <v>1090110195</v>
      </c>
      <c r="L4" s="1">
        <v>2183430110</v>
      </c>
      <c r="M4" s="1">
        <v>43133565</v>
      </c>
      <c r="N4" s="1">
        <v>847442640</v>
      </c>
      <c r="O4" s="1">
        <v>474887644</v>
      </c>
      <c r="P4" s="1">
        <v>0</v>
      </c>
      <c r="Q4" s="1">
        <v>426069012</v>
      </c>
      <c r="R4" s="1">
        <v>62400000</v>
      </c>
      <c r="S4" s="1">
        <v>1207226904</v>
      </c>
      <c r="T4" s="1">
        <v>1461895974</v>
      </c>
      <c r="U4" s="1">
        <v>713605728</v>
      </c>
      <c r="V4" s="1">
        <v>2665263032</v>
      </c>
      <c r="W4" s="1">
        <v>2614011828</v>
      </c>
      <c r="X4" s="1">
        <f xml:space="preserve"> SUM(io_cost_h__3[[#This Row],[query 1]:[query 22]])</f>
        <v>22639559979</v>
      </c>
      <c r="Y4" s="4"/>
      <c r="Z4" s="4">
        <f xml:space="preserve"> AVERAGE(io_cost_h__3[sum])</f>
        <v>15721507736</v>
      </c>
      <c r="AA4" s="4">
        <f xml:space="preserve"> _xlfn.STDEV.P(io_cost_h__3[sum])</f>
        <v>5207175609.1462326</v>
      </c>
    </row>
    <row r="5" spans="1:27" x14ac:dyDescent="0.35">
      <c r="A5" s="3" t="s">
        <v>25</v>
      </c>
      <c r="B5" s="1">
        <v>1425888684</v>
      </c>
      <c r="C5" s="1">
        <v>547590520</v>
      </c>
      <c r="D5" s="1">
        <v>733965</v>
      </c>
      <c r="E5" s="1">
        <v>1734351135</v>
      </c>
      <c r="F5" s="1">
        <v>0</v>
      </c>
      <c r="G5" s="1">
        <v>2205634484</v>
      </c>
      <c r="H5" s="1">
        <v>2901016746</v>
      </c>
      <c r="I5" s="1">
        <v>53400000</v>
      </c>
      <c r="J5" s="1">
        <v>331267068</v>
      </c>
      <c r="K5" s="1">
        <v>51900000</v>
      </c>
      <c r="L5" s="1">
        <v>354071685</v>
      </c>
      <c r="M5" s="1">
        <v>45263565</v>
      </c>
      <c r="N5" s="1">
        <v>826542640</v>
      </c>
      <c r="O5" s="1">
        <v>478047644</v>
      </c>
      <c r="P5" s="1">
        <v>0</v>
      </c>
      <c r="Q5" s="1">
        <v>2599014072</v>
      </c>
      <c r="R5" s="1">
        <v>62400000</v>
      </c>
      <c r="S5" s="1">
        <v>1207226904</v>
      </c>
      <c r="T5" s="1">
        <v>1461895974</v>
      </c>
      <c r="U5" s="1">
        <v>2297926488</v>
      </c>
      <c r="V5" s="1">
        <v>948103392</v>
      </c>
      <c r="W5" s="1">
        <v>852866768</v>
      </c>
      <c r="X5" s="1">
        <f xml:space="preserve"> SUM(io_cost_h__3[[#This Row],[query 1]:[query 22]])</f>
        <v>20385141734</v>
      </c>
      <c r="Y5" s="4"/>
      <c r="Z5" s="4">
        <f xml:space="preserve"> AVERAGE(io_cost_h__3[sum])</f>
        <v>15721507736</v>
      </c>
      <c r="AA5" s="4">
        <f xml:space="preserve"> _xlfn.STDEV.P(io_cost_h__3[sum])</f>
        <v>5207175609.1462326</v>
      </c>
    </row>
    <row r="6" spans="1:27" x14ac:dyDescent="0.35">
      <c r="A6" s="3" t="s">
        <v>26</v>
      </c>
      <c r="B6" s="1">
        <v>1425888684</v>
      </c>
      <c r="C6" s="1">
        <v>3340283995</v>
      </c>
      <c r="D6" s="1">
        <v>1465</v>
      </c>
      <c r="E6" s="1">
        <v>0</v>
      </c>
      <c r="F6" s="1">
        <v>439500000</v>
      </c>
      <c r="G6" s="1">
        <v>357672414</v>
      </c>
      <c r="H6" s="1">
        <v>399680919</v>
      </c>
      <c r="I6" s="1">
        <v>0</v>
      </c>
      <c r="J6" s="1">
        <v>331267068</v>
      </c>
      <c r="K6" s="1">
        <v>337350000</v>
      </c>
      <c r="L6" s="1">
        <v>354071685</v>
      </c>
      <c r="M6" s="1">
        <v>1065</v>
      </c>
      <c r="N6" s="1">
        <v>550</v>
      </c>
      <c r="O6" s="1">
        <v>1580</v>
      </c>
      <c r="P6" s="1">
        <v>376200000</v>
      </c>
      <c r="Q6" s="1">
        <v>852069012</v>
      </c>
      <c r="R6" s="1">
        <v>62400000</v>
      </c>
      <c r="S6" s="1">
        <v>1266399696</v>
      </c>
      <c r="T6" s="1">
        <v>243649329</v>
      </c>
      <c r="U6" s="1">
        <v>752465472</v>
      </c>
      <c r="V6" s="1">
        <v>932473408</v>
      </c>
      <c r="W6" s="1">
        <v>426070432</v>
      </c>
      <c r="X6" s="1">
        <f xml:space="preserve"> SUM(io_cost_h__3[[#This Row],[query 1]:[query 22]])</f>
        <v>11897446774</v>
      </c>
      <c r="Y6" s="4"/>
      <c r="Z6" s="4">
        <f xml:space="preserve"> AVERAGE(io_cost_h__3[sum])</f>
        <v>15721507736</v>
      </c>
      <c r="AA6" s="4">
        <f xml:space="preserve"> _xlfn.STDEV.P(io_cost_h__3[sum])</f>
        <v>5207175609.1462326</v>
      </c>
    </row>
    <row r="9" spans="1:27" x14ac:dyDescent="0.35">
      <c r="W9" s="11"/>
      <c r="X9" s="11"/>
      <c r="Y9" s="11"/>
    </row>
    <row r="10" spans="1:27" x14ac:dyDescent="0.35">
      <c r="W10" s="10"/>
      <c r="X10" s="10"/>
      <c r="Y10" s="10"/>
    </row>
    <row r="11" spans="1:27" x14ac:dyDescent="0.35">
      <c r="W11" s="10"/>
      <c r="X11" s="10"/>
      <c r="Y11" s="10"/>
    </row>
    <row r="12" spans="1:27" x14ac:dyDescent="0.35">
      <c r="W12" s="10"/>
      <c r="X12" s="10"/>
      <c r="Y12" s="10"/>
    </row>
    <row r="13" spans="1:27" x14ac:dyDescent="0.35">
      <c r="W13" s="10"/>
      <c r="X13" s="10"/>
      <c r="Y13" s="10"/>
    </row>
  </sheetData>
  <mergeCells count="3">
    <mergeCell ref="Y2:Y6"/>
    <mergeCell ref="Z2:Z6"/>
    <mergeCell ref="AA2:AA6"/>
  </mergeCells>
  <pageMargins left="0.7" right="0.7" top="0.75" bottom="0.75" header="0.3" footer="0.3"/>
  <pageSetup paperSize="9" scale="31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D28A-9867-4FC9-BB75-881F6CAA237E}">
  <dimension ref="A1:AA14"/>
  <sheetViews>
    <sheetView topLeftCell="S1" workbookViewId="0">
      <selection activeCell="Y13" sqref="Y13"/>
    </sheetView>
  </sheetViews>
  <sheetFormatPr defaultRowHeight="14.5" x14ac:dyDescent="0.35"/>
  <cols>
    <col min="1" max="1" width="8.7265625" style="1"/>
    <col min="2" max="3" width="16.08984375" style="1" bestFit="1" customWidth="1"/>
    <col min="4" max="4" width="14.6328125" style="1" bestFit="1" customWidth="1"/>
    <col min="5" max="5" width="16.08984375" style="1" bestFit="1" customWidth="1"/>
    <col min="6" max="6" width="14.6328125" style="1" bestFit="1" customWidth="1"/>
    <col min="7" max="8" width="16.08984375" style="1" bestFit="1" customWidth="1"/>
    <col min="9" max="9" width="13.6328125" style="1" bestFit="1" customWidth="1"/>
    <col min="10" max="12" width="16.08984375" style="1" bestFit="1" customWidth="1"/>
    <col min="13" max="14" width="14.6328125" style="1" bestFit="1" customWidth="1"/>
    <col min="15" max="15" width="16.08984375" style="1" bestFit="1" customWidth="1"/>
    <col min="16" max="16" width="14.6328125" style="1" bestFit="1" customWidth="1"/>
    <col min="17" max="23" width="16.08984375" style="1" bestFit="1" customWidth="1"/>
    <col min="24" max="26" width="17.1796875" style="1" bestFit="1" customWidth="1"/>
    <col min="27" max="27" width="16.81640625" style="1" bestFit="1" customWidth="1"/>
    <col min="28" max="16384" width="8.7265625" style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27</v>
      </c>
      <c r="Y1" s="2" t="s">
        <v>29</v>
      </c>
      <c r="Z1" s="2" t="s">
        <v>30</v>
      </c>
      <c r="AA1" s="2" t="s">
        <v>31</v>
      </c>
    </row>
    <row r="2" spans="1:27" x14ac:dyDescent="0.35">
      <c r="A2" s="3" t="s">
        <v>22</v>
      </c>
      <c r="B2" s="1">
        <v>1188240570</v>
      </c>
      <c r="C2" s="1">
        <v>0</v>
      </c>
      <c r="D2" s="1">
        <v>234400000</v>
      </c>
      <c r="E2" s="1">
        <v>2167851135</v>
      </c>
      <c r="F2" s="1">
        <v>0</v>
      </c>
      <c r="G2" s="1">
        <v>0</v>
      </c>
      <c r="H2" s="1">
        <v>0</v>
      </c>
      <c r="I2" s="1">
        <v>2670000</v>
      </c>
      <c r="J2" s="1">
        <v>0</v>
      </c>
      <c r="K2" s="1">
        <v>0</v>
      </c>
      <c r="L2" s="1">
        <v>0</v>
      </c>
      <c r="M2" s="1">
        <v>215130000</v>
      </c>
      <c r="N2" s="1">
        <v>88000000</v>
      </c>
      <c r="O2" s="1">
        <v>2370383940</v>
      </c>
      <c r="P2" s="1">
        <v>0</v>
      </c>
      <c r="Q2" s="1">
        <v>0</v>
      </c>
      <c r="R2" s="1">
        <v>1560252720</v>
      </c>
      <c r="S2" s="1">
        <v>0</v>
      </c>
      <c r="T2" s="1">
        <v>0</v>
      </c>
      <c r="U2" s="1">
        <v>0</v>
      </c>
      <c r="V2" s="1">
        <v>0</v>
      </c>
      <c r="W2" s="1">
        <v>227200000</v>
      </c>
      <c r="X2" s="1">
        <f xml:space="preserve"> SUM(io_cost2__2[[#This Row],[query 1]:[query 22]])</f>
        <v>8054128365</v>
      </c>
      <c r="Y2" s="6">
        <f>SUM(io_cost2__2[sum])</f>
        <v>67165868190</v>
      </c>
      <c r="Z2" s="6">
        <f>AVERAGE(io_cost2__2[sum])</f>
        <v>13433173638</v>
      </c>
      <c r="AA2" s="6">
        <f xml:space="preserve"> _xlfn.STDEV.P(io_cost2__2[sum])</f>
        <v>8203621242.0769005</v>
      </c>
    </row>
    <row r="3" spans="1:27" x14ac:dyDescent="0.35">
      <c r="A3" s="3" t="s">
        <v>23</v>
      </c>
      <c r="B3" s="1">
        <v>1188240570</v>
      </c>
      <c r="C3" s="1">
        <v>0</v>
      </c>
      <c r="D3" s="1">
        <v>0</v>
      </c>
      <c r="E3" s="1">
        <v>1734351135</v>
      </c>
      <c r="F3" s="1">
        <v>0</v>
      </c>
      <c r="G3" s="1">
        <v>1788362070</v>
      </c>
      <c r="H3" s="1">
        <v>0</v>
      </c>
      <c r="I3" s="1">
        <v>53400000</v>
      </c>
      <c r="J3" s="1">
        <v>1711535340</v>
      </c>
      <c r="K3" s="1">
        <v>1038210195</v>
      </c>
      <c r="L3" s="1">
        <v>1829358425</v>
      </c>
      <c r="M3" s="1">
        <v>42600000</v>
      </c>
      <c r="N3" s="1">
        <v>682133650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1218246645</v>
      </c>
      <c r="U3" s="1">
        <v>0</v>
      </c>
      <c r="V3" s="1">
        <v>1776359640</v>
      </c>
      <c r="W3" s="1">
        <v>1761145060</v>
      </c>
      <c r="X3" s="1">
        <f xml:space="preserve"> SUM(io_cost2__2[[#This Row],[query 1]:[query 22]])</f>
        <v>14823942730</v>
      </c>
      <c r="Y3" s="4"/>
      <c r="Z3" s="4">
        <f>AVERAGE(io_cost2__2[sum])</f>
        <v>13433173638</v>
      </c>
      <c r="AA3" s="4">
        <f xml:space="preserve"> _xlfn.STDEV.P(io_cost2__2[sum])</f>
        <v>8203621242.0769005</v>
      </c>
    </row>
    <row r="4" spans="1:27" x14ac:dyDescent="0.35">
      <c r="A4" s="3" t="s">
        <v>24</v>
      </c>
      <c r="B4" s="1">
        <v>1188240570</v>
      </c>
      <c r="C4" s="1">
        <v>2792702600</v>
      </c>
      <c r="D4" s="1">
        <v>2937325</v>
      </c>
      <c r="E4" s="1">
        <v>0</v>
      </c>
      <c r="F4" s="1">
        <v>439500000</v>
      </c>
      <c r="G4" s="1">
        <v>1788362070</v>
      </c>
      <c r="H4" s="1">
        <v>1998404595</v>
      </c>
      <c r="I4" s="1">
        <v>0</v>
      </c>
      <c r="J4" s="1">
        <v>1656335340</v>
      </c>
      <c r="K4" s="1">
        <v>259500000</v>
      </c>
      <c r="L4" s="1">
        <v>1770358425</v>
      </c>
      <c r="M4" s="1">
        <v>2135325</v>
      </c>
      <c r="N4" s="1">
        <v>661236400</v>
      </c>
      <c r="O4" s="1">
        <v>1899551840</v>
      </c>
      <c r="P4" s="1">
        <v>342000000</v>
      </c>
      <c r="Q4" s="1">
        <v>2130345060</v>
      </c>
      <c r="R4" s="1">
        <v>312000000</v>
      </c>
      <c r="S4" s="1">
        <v>3079818480</v>
      </c>
      <c r="T4" s="1">
        <v>1218246645</v>
      </c>
      <c r="U4" s="1">
        <v>2022567360</v>
      </c>
      <c r="V4" s="1">
        <v>2267727040</v>
      </c>
      <c r="W4" s="1">
        <v>2133192160</v>
      </c>
      <c r="X4" s="1">
        <f xml:space="preserve"> SUM(io_cost2__2[[#This Row],[query 1]:[query 22]])</f>
        <v>27965161235</v>
      </c>
      <c r="Y4" s="4"/>
      <c r="Z4" s="4">
        <f>AVERAGE(io_cost2__2[sum])</f>
        <v>13433173638</v>
      </c>
      <c r="AA4" s="4">
        <f xml:space="preserve"> _xlfn.STDEV.P(io_cost2__2[sum])</f>
        <v>8203621242.0769005</v>
      </c>
    </row>
    <row r="5" spans="1:27" x14ac:dyDescent="0.35">
      <c r="A5" s="3" t="s">
        <v>25</v>
      </c>
      <c r="B5" s="1">
        <v>1188240570</v>
      </c>
      <c r="C5" s="1">
        <v>0</v>
      </c>
      <c r="D5" s="1">
        <v>0</v>
      </c>
      <c r="E5" s="1">
        <v>1734351135</v>
      </c>
      <c r="F5" s="1">
        <v>0</v>
      </c>
      <c r="G5" s="1">
        <v>1847962070</v>
      </c>
      <c r="H5" s="1">
        <v>2001734595</v>
      </c>
      <c r="I5" s="1">
        <v>53400000</v>
      </c>
      <c r="J5" s="1">
        <v>0</v>
      </c>
      <c r="K5" s="1">
        <v>0</v>
      </c>
      <c r="L5" s="1">
        <v>0</v>
      </c>
      <c r="M5" s="1">
        <v>44736390</v>
      </c>
      <c r="N5" s="1">
        <v>661233650</v>
      </c>
      <c r="O5" s="1">
        <v>3160000</v>
      </c>
      <c r="P5" s="1">
        <v>0</v>
      </c>
      <c r="Q5" s="1">
        <v>2172945060</v>
      </c>
      <c r="R5" s="1">
        <v>0</v>
      </c>
      <c r="S5" s="1">
        <v>12060</v>
      </c>
      <c r="T5" s="1">
        <v>1218246645</v>
      </c>
      <c r="U5" s="1">
        <v>1584320760</v>
      </c>
      <c r="V5" s="1">
        <v>59208880</v>
      </c>
      <c r="W5" s="1">
        <v>0</v>
      </c>
      <c r="X5" s="1">
        <f xml:space="preserve"> SUM(io_cost2__2[[#This Row],[query 1]:[query 22]])</f>
        <v>12569551815</v>
      </c>
      <c r="Y5" s="4"/>
      <c r="Z5" s="4">
        <f>AVERAGE(io_cost2__2[sum])</f>
        <v>13433173638</v>
      </c>
      <c r="AA5" s="4">
        <f xml:space="preserve"> _xlfn.STDEV.P(io_cost2__2[sum])</f>
        <v>8203621242.0769005</v>
      </c>
    </row>
    <row r="6" spans="1:27" x14ac:dyDescent="0.35">
      <c r="A6" s="3" t="s">
        <v>26</v>
      </c>
      <c r="B6" s="1">
        <v>1188240570</v>
      </c>
      <c r="C6" s="1">
        <v>2245193475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285450000</v>
      </c>
      <c r="L6" s="1">
        <v>0</v>
      </c>
      <c r="M6" s="1">
        <v>0</v>
      </c>
      <c r="N6" s="1">
        <v>0</v>
      </c>
      <c r="O6" s="1">
        <v>0</v>
      </c>
      <c r="P6" s="1">
        <v>34200000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f xml:space="preserve"> SUM(io_cost2__2[[#This Row],[query 1]:[query 22]])</f>
        <v>3753084045</v>
      </c>
      <c r="Y6" s="4"/>
      <c r="Z6" s="4">
        <f>AVERAGE(io_cost2__2[sum])</f>
        <v>13433173638</v>
      </c>
      <c r="AA6" s="4">
        <f xml:space="preserve"> _xlfn.STDEV.P(io_cost2__2[sum])</f>
        <v>8203621242.0769005</v>
      </c>
    </row>
    <row r="10" spans="1:27" x14ac:dyDescent="0.35">
      <c r="X10" s="11"/>
      <c r="Y10" s="11"/>
      <c r="Z10" s="11"/>
    </row>
    <row r="11" spans="1:27" x14ac:dyDescent="0.35">
      <c r="X11" s="10"/>
      <c r="Y11" s="10"/>
      <c r="Z11" s="10"/>
    </row>
    <row r="12" spans="1:27" x14ac:dyDescent="0.35">
      <c r="X12" s="10"/>
      <c r="Y12" s="10"/>
      <c r="Z12" s="10"/>
    </row>
    <row r="13" spans="1:27" x14ac:dyDescent="0.35">
      <c r="X13" s="10"/>
      <c r="Y13" s="10"/>
      <c r="Z13" s="10"/>
    </row>
    <row r="14" spans="1:27" x14ac:dyDescent="0.35">
      <c r="X14" s="10"/>
      <c r="Y14" s="10"/>
      <c r="Z14" s="10"/>
    </row>
  </sheetData>
  <mergeCells count="3">
    <mergeCell ref="Y2:Y6"/>
    <mergeCell ref="Z2:Z6"/>
    <mergeCell ref="AA2:AA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58F5-46B9-441A-A340-F71EB69A7AFD}">
  <dimension ref="A1:X7"/>
  <sheetViews>
    <sheetView workbookViewId="0">
      <selection activeCell="A2" sqref="A2:W7"/>
    </sheetView>
  </sheetViews>
  <sheetFormatPr defaultRowHeight="14.5" x14ac:dyDescent="0.35"/>
  <cols>
    <col min="1" max="23" width="3.6328125" customWidth="1"/>
    <col min="24" max="24" width="11.54296875" bestFit="1" customWidth="1"/>
  </cols>
  <sheetData>
    <row r="1" spans="1:24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</row>
    <row r="2" spans="1:24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 s="8" t="s">
        <v>56</v>
      </c>
    </row>
    <row r="3" spans="1:24" x14ac:dyDescent="0.35">
      <c r="A3">
        <v>1</v>
      </c>
      <c r="B3">
        <v>61</v>
      </c>
      <c r="C3">
        <v>64</v>
      </c>
      <c r="D3">
        <v>55</v>
      </c>
      <c r="E3">
        <v>37</v>
      </c>
      <c r="F3">
        <v>23</v>
      </c>
      <c r="G3">
        <v>1</v>
      </c>
      <c r="H3">
        <v>82</v>
      </c>
      <c r="I3">
        <v>61</v>
      </c>
      <c r="J3">
        <v>2</v>
      </c>
      <c r="K3">
        <v>5</v>
      </c>
      <c r="L3">
        <v>45</v>
      </c>
      <c r="M3">
        <v>70</v>
      </c>
      <c r="N3">
        <v>19</v>
      </c>
      <c r="O3">
        <v>59</v>
      </c>
      <c r="P3">
        <v>14</v>
      </c>
      <c r="Q3">
        <v>77</v>
      </c>
      <c r="R3">
        <v>20</v>
      </c>
      <c r="S3">
        <v>83</v>
      </c>
      <c r="T3">
        <v>35</v>
      </c>
      <c r="U3">
        <v>51</v>
      </c>
      <c r="V3">
        <v>85</v>
      </c>
      <c r="W3">
        <v>47</v>
      </c>
      <c r="X3" s="8" t="s">
        <v>56</v>
      </c>
    </row>
    <row r="4" spans="1:24" x14ac:dyDescent="0.35">
      <c r="A4">
        <v>2</v>
      </c>
      <c r="B4">
        <v>12</v>
      </c>
      <c r="C4">
        <v>83</v>
      </c>
      <c r="D4">
        <v>17</v>
      </c>
      <c r="E4">
        <v>16</v>
      </c>
      <c r="F4">
        <v>57</v>
      </c>
      <c r="G4">
        <v>78</v>
      </c>
      <c r="H4">
        <v>81</v>
      </c>
      <c r="I4">
        <v>88</v>
      </c>
      <c r="J4">
        <v>66</v>
      </c>
      <c r="K4">
        <v>77</v>
      </c>
      <c r="L4">
        <v>38</v>
      </c>
      <c r="M4">
        <v>22</v>
      </c>
      <c r="N4">
        <v>41</v>
      </c>
      <c r="O4">
        <v>78</v>
      </c>
      <c r="P4">
        <v>82</v>
      </c>
      <c r="Q4">
        <v>42</v>
      </c>
      <c r="R4">
        <v>63</v>
      </c>
      <c r="S4">
        <v>83</v>
      </c>
      <c r="T4">
        <v>7</v>
      </c>
      <c r="U4">
        <v>28</v>
      </c>
      <c r="V4">
        <v>41</v>
      </c>
      <c r="W4">
        <v>64</v>
      </c>
      <c r="X4" s="8" t="s">
        <v>56</v>
      </c>
    </row>
    <row r="5" spans="1:24" x14ac:dyDescent="0.35">
      <c r="A5">
        <v>3</v>
      </c>
      <c r="B5">
        <v>87</v>
      </c>
      <c r="C5">
        <v>24</v>
      </c>
      <c r="D5">
        <v>78</v>
      </c>
      <c r="E5">
        <v>77</v>
      </c>
      <c r="F5">
        <v>55</v>
      </c>
      <c r="G5">
        <v>52</v>
      </c>
      <c r="H5">
        <v>89</v>
      </c>
      <c r="I5">
        <v>29</v>
      </c>
      <c r="J5">
        <v>20</v>
      </c>
      <c r="K5">
        <v>62</v>
      </c>
      <c r="L5">
        <v>75</v>
      </c>
      <c r="M5">
        <v>49</v>
      </c>
      <c r="N5">
        <v>0</v>
      </c>
      <c r="O5">
        <v>32</v>
      </c>
      <c r="P5">
        <v>35</v>
      </c>
      <c r="Q5">
        <v>80</v>
      </c>
      <c r="R5">
        <v>33</v>
      </c>
      <c r="S5">
        <v>70</v>
      </c>
      <c r="T5">
        <v>99</v>
      </c>
      <c r="U5">
        <v>76</v>
      </c>
      <c r="V5">
        <v>22</v>
      </c>
      <c r="W5">
        <v>36</v>
      </c>
      <c r="X5" s="8" t="s">
        <v>56</v>
      </c>
    </row>
    <row r="6" spans="1:24" x14ac:dyDescent="0.35">
      <c r="A6">
        <v>4</v>
      </c>
      <c r="B6">
        <v>0</v>
      </c>
      <c r="C6">
        <v>96</v>
      </c>
      <c r="D6">
        <v>78</v>
      </c>
      <c r="E6">
        <v>68</v>
      </c>
      <c r="F6">
        <v>95</v>
      </c>
      <c r="G6">
        <v>80</v>
      </c>
      <c r="H6">
        <v>81</v>
      </c>
      <c r="I6">
        <v>58</v>
      </c>
      <c r="J6">
        <v>94</v>
      </c>
      <c r="K6">
        <v>25</v>
      </c>
      <c r="L6">
        <v>97</v>
      </c>
      <c r="M6">
        <v>65</v>
      </c>
      <c r="N6">
        <v>0</v>
      </c>
      <c r="O6">
        <v>48</v>
      </c>
      <c r="P6">
        <v>93</v>
      </c>
      <c r="Q6">
        <v>20</v>
      </c>
      <c r="R6">
        <v>9</v>
      </c>
      <c r="S6">
        <v>67</v>
      </c>
      <c r="T6">
        <v>31</v>
      </c>
      <c r="U6">
        <v>93</v>
      </c>
      <c r="V6">
        <v>50</v>
      </c>
      <c r="W6">
        <v>65</v>
      </c>
      <c r="X6" s="8" t="s">
        <v>56</v>
      </c>
    </row>
    <row r="7" spans="1:24" x14ac:dyDescent="0.35">
      <c r="A7">
        <v>5</v>
      </c>
      <c r="B7">
        <v>38</v>
      </c>
      <c r="C7">
        <v>98</v>
      </c>
      <c r="D7">
        <v>65</v>
      </c>
      <c r="E7">
        <v>91</v>
      </c>
      <c r="F7">
        <v>63</v>
      </c>
      <c r="G7">
        <v>87</v>
      </c>
      <c r="H7">
        <v>0</v>
      </c>
      <c r="I7">
        <v>31</v>
      </c>
      <c r="J7">
        <v>94</v>
      </c>
      <c r="K7">
        <v>4</v>
      </c>
      <c r="L7">
        <v>40</v>
      </c>
      <c r="M7">
        <v>7</v>
      </c>
      <c r="N7">
        <v>50</v>
      </c>
      <c r="O7">
        <v>99</v>
      </c>
      <c r="P7">
        <v>4</v>
      </c>
      <c r="Q7">
        <v>65</v>
      </c>
      <c r="R7">
        <v>83</v>
      </c>
      <c r="S7">
        <v>99</v>
      </c>
      <c r="T7">
        <v>31</v>
      </c>
      <c r="U7">
        <v>16</v>
      </c>
      <c r="V7">
        <v>98</v>
      </c>
      <c r="W7">
        <v>72</v>
      </c>
      <c r="X7" s="8" t="s">
        <v>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198E-798F-47D0-AA7C-EDCED5EBC781}">
  <dimension ref="A1:AE16"/>
  <sheetViews>
    <sheetView tabSelected="1" topLeftCell="T1" workbookViewId="0">
      <selection activeCell="AC6" sqref="AC6"/>
    </sheetView>
  </sheetViews>
  <sheetFormatPr defaultRowHeight="14.5" x14ac:dyDescent="0.35"/>
  <cols>
    <col min="1" max="1" width="8.7265625" style="1"/>
    <col min="2" max="2" width="14.6328125" style="1" bestFit="1" customWidth="1"/>
    <col min="3" max="4" width="13.6328125" style="1" bestFit="1" customWidth="1"/>
    <col min="5" max="7" width="14.6328125" style="1" bestFit="1" customWidth="1"/>
    <col min="8" max="9" width="13.6328125" style="1" bestFit="1" customWidth="1"/>
    <col min="10" max="12" width="14.6328125" style="1" bestFit="1" customWidth="1"/>
    <col min="13" max="13" width="13.6328125" style="1" bestFit="1" customWidth="1"/>
    <col min="14" max="15" width="14.6328125" style="1" bestFit="1" customWidth="1"/>
    <col min="16" max="17" width="13.6328125" style="1" bestFit="1" customWidth="1"/>
    <col min="18" max="23" width="14.6328125" style="1" bestFit="1" customWidth="1"/>
    <col min="24" max="24" width="16.08984375" style="1" bestFit="1" customWidth="1"/>
    <col min="25" max="25" width="14.6328125" style="1" bestFit="1" customWidth="1"/>
    <col min="26" max="26" width="16.08984375" style="1" bestFit="1" customWidth="1"/>
    <col min="27" max="27" width="17.1796875" style="1" bestFit="1" customWidth="1"/>
    <col min="28" max="31" width="14.6328125" style="1" bestFit="1" customWidth="1"/>
    <col min="32" max="16384" width="8.7265625" style="1"/>
  </cols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30</v>
      </c>
      <c r="Y1" s="2" t="s">
        <v>29</v>
      </c>
      <c r="Z1" s="2" t="s">
        <v>59</v>
      </c>
      <c r="AA1" s="2" t="s">
        <v>31</v>
      </c>
    </row>
    <row r="2" spans="1:31" x14ac:dyDescent="0.35">
      <c r="A2" s="3" t="s">
        <v>22</v>
      </c>
      <c r="B2" s="1">
        <v>414083835</v>
      </c>
      <c r="C2" s="1">
        <v>99160935</v>
      </c>
      <c r="D2" s="1">
        <v>0</v>
      </c>
      <c r="E2" s="1">
        <v>286552245</v>
      </c>
      <c r="F2" s="1">
        <v>130500000</v>
      </c>
      <c r="G2" s="1">
        <v>143827945</v>
      </c>
      <c r="H2" s="1">
        <v>66853365</v>
      </c>
      <c r="I2" s="1">
        <v>9400000</v>
      </c>
      <c r="J2" s="1">
        <v>172834020</v>
      </c>
      <c r="K2" s="1">
        <v>184379160</v>
      </c>
      <c r="L2" s="1">
        <v>383676545</v>
      </c>
      <c r="M2" s="1">
        <v>8240000</v>
      </c>
      <c r="N2" s="1">
        <v>246537385</v>
      </c>
      <c r="O2" s="1">
        <v>91807010</v>
      </c>
      <c r="P2" s="1">
        <v>17250000</v>
      </c>
      <c r="Q2" s="1">
        <v>92113365</v>
      </c>
      <c r="R2" s="1">
        <v>112517010</v>
      </c>
      <c r="S2" s="1">
        <v>13200000</v>
      </c>
      <c r="T2" s="1">
        <v>210042525</v>
      </c>
      <c r="U2" s="1">
        <v>79213365</v>
      </c>
      <c r="V2" s="1">
        <v>91014580</v>
      </c>
      <c r="W2" s="1">
        <v>179834020</v>
      </c>
      <c r="X2" s="1">
        <f xml:space="preserve"> AVERAGE(data_transfer_cost_r[[#This Row],[query 1]:[query 22]])</f>
        <v>137865332.27272728</v>
      </c>
      <c r="Y2" s="6">
        <f xml:space="preserve"> _xlfn.STDEV.P(data_transfer_cost_r[average])</f>
        <v>41345578.186385266</v>
      </c>
      <c r="Z2" s="6">
        <f xml:space="preserve"> AVERAGE(data_transfer_cost_r[average])</f>
        <v>120072943.27272728</v>
      </c>
      <c r="AA2" s="6">
        <f xml:space="preserve"> SUM(data_transfer_cost_r[average])</f>
        <v>600364716.36363637</v>
      </c>
    </row>
    <row r="3" spans="1:31" x14ac:dyDescent="0.35">
      <c r="A3" s="3" t="s">
        <v>23</v>
      </c>
      <c r="B3" s="1">
        <v>264053460</v>
      </c>
      <c r="C3" s="1">
        <v>99160935</v>
      </c>
      <c r="D3" s="1">
        <v>22400000</v>
      </c>
      <c r="E3" s="1">
        <v>174035235</v>
      </c>
      <c r="F3" s="1">
        <v>130500000</v>
      </c>
      <c r="G3" s="1">
        <v>143827945</v>
      </c>
      <c r="H3" s="1">
        <v>66853365</v>
      </c>
      <c r="I3" s="1">
        <v>10450000</v>
      </c>
      <c r="J3" s="1">
        <v>172834020</v>
      </c>
      <c r="K3" s="1">
        <v>184379160</v>
      </c>
      <c r="L3" s="1">
        <v>383676545</v>
      </c>
      <c r="M3" s="1">
        <v>34450345</v>
      </c>
      <c r="N3" s="1">
        <v>256137385</v>
      </c>
      <c r="O3" s="1">
        <v>290000</v>
      </c>
      <c r="P3" s="1">
        <v>17250000</v>
      </c>
      <c r="Q3" s="1">
        <v>92113365</v>
      </c>
      <c r="R3" s="1">
        <v>0</v>
      </c>
      <c r="S3" s="1">
        <v>13200345</v>
      </c>
      <c r="T3" s="1">
        <v>210042525</v>
      </c>
      <c r="U3" s="1">
        <v>79213365</v>
      </c>
      <c r="V3" s="1">
        <v>91014925</v>
      </c>
      <c r="W3" s="1">
        <v>199034020</v>
      </c>
      <c r="X3" s="1">
        <f xml:space="preserve"> AVERAGE(data_transfer_cost_r[[#This Row],[query 1]:[query 22]])</f>
        <v>120223497.27272727</v>
      </c>
      <c r="Y3" s="4">
        <f xml:space="preserve"> _xlfn.STDEV.P(data_transfer_cost_r[average])</f>
        <v>41345578.186385266</v>
      </c>
      <c r="Z3" s="4">
        <f xml:space="preserve"> AVERAGE(data_transfer_cost_r[average])</f>
        <v>120072943.27272728</v>
      </c>
      <c r="AA3" s="4">
        <f xml:space="preserve"> SUM(data_transfer_cost_r[average])</f>
        <v>600364716.36363637</v>
      </c>
    </row>
    <row r="4" spans="1:31" x14ac:dyDescent="0.35">
      <c r="A4" s="3" t="s">
        <v>24</v>
      </c>
      <c r="B4" s="1">
        <v>270054675</v>
      </c>
      <c r="C4" s="1">
        <v>99160935</v>
      </c>
      <c r="D4" s="1">
        <v>22400000</v>
      </c>
      <c r="E4" s="1">
        <v>178530375</v>
      </c>
      <c r="F4" s="1">
        <v>130500000</v>
      </c>
      <c r="G4" s="1">
        <v>71813365</v>
      </c>
      <c r="H4" s="1">
        <v>66853365</v>
      </c>
      <c r="I4" s="1">
        <v>6850000</v>
      </c>
      <c r="J4" s="1">
        <v>0</v>
      </c>
      <c r="K4" s="1">
        <v>40350000</v>
      </c>
      <c r="L4" s="1">
        <v>0</v>
      </c>
      <c r="M4" s="1">
        <v>32850345</v>
      </c>
      <c r="N4" s="1">
        <v>0</v>
      </c>
      <c r="O4" s="1">
        <v>91807010</v>
      </c>
      <c r="P4" s="1">
        <v>17250000</v>
      </c>
      <c r="Q4" s="1">
        <v>92113365</v>
      </c>
      <c r="R4" s="1">
        <v>112517010</v>
      </c>
      <c r="S4" s="1">
        <v>13200345</v>
      </c>
      <c r="T4" s="1">
        <v>66013365</v>
      </c>
      <c r="U4" s="1">
        <v>79213365</v>
      </c>
      <c r="V4" s="1">
        <v>19000345</v>
      </c>
      <c r="W4" s="1">
        <v>19200000</v>
      </c>
      <c r="X4" s="1">
        <f xml:space="preserve"> AVERAGE(data_transfer_cost_r[[#This Row],[query 1]:[query 22]])</f>
        <v>64985357.5</v>
      </c>
      <c r="Y4" s="4">
        <f xml:space="preserve"> _xlfn.STDEV.P(data_transfer_cost_r[average])</f>
        <v>41345578.186385266</v>
      </c>
      <c r="Z4" s="4">
        <f xml:space="preserve"> AVERAGE(data_transfer_cost_r[average])</f>
        <v>120072943.27272728</v>
      </c>
      <c r="AA4" s="4">
        <f xml:space="preserve"> SUM(data_transfer_cost_r[average])</f>
        <v>600364716.36363637</v>
      </c>
    </row>
    <row r="5" spans="1:31" x14ac:dyDescent="0.35">
      <c r="A5" s="3" t="s">
        <v>25</v>
      </c>
      <c r="B5" s="1">
        <v>0</v>
      </c>
      <c r="C5" s="1">
        <v>99160935</v>
      </c>
      <c r="D5" s="1">
        <v>22400000</v>
      </c>
      <c r="E5" s="1">
        <v>220538880</v>
      </c>
      <c r="F5" s="1">
        <v>130500000</v>
      </c>
      <c r="G5" s="1">
        <v>72014580</v>
      </c>
      <c r="H5" s="1">
        <v>0</v>
      </c>
      <c r="I5" s="1">
        <v>4650000</v>
      </c>
      <c r="J5" s="1">
        <v>172834020</v>
      </c>
      <c r="K5" s="1">
        <v>184379160</v>
      </c>
      <c r="L5" s="1">
        <v>383676545</v>
      </c>
      <c r="M5" s="1">
        <v>27810345</v>
      </c>
      <c r="N5" s="1">
        <v>0</v>
      </c>
      <c r="O5" s="1">
        <v>91517010</v>
      </c>
      <c r="P5" s="1">
        <v>17250000</v>
      </c>
      <c r="Q5" s="1">
        <v>12000000</v>
      </c>
      <c r="R5" s="1">
        <v>112517010</v>
      </c>
      <c r="S5" s="1">
        <v>13200345</v>
      </c>
      <c r="T5" s="1">
        <v>144029160</v>
      </c>
      <c r="U5" s="1">
        <v>13200000</v>
      </c>
      <c r="V5" s="1">
        <v>85214925</v>
      </c>
      <c r="W5" s="1">
        <v>199034020</v>
      </c>
      <c r="X5" s="1">
        <f xml:space="preserve"> AVERAGE(data_transfer_cost_r[[#This Row],[query 1]:[query 22]])</f>
        <v>91178497.045454547</v>
      </c>
      <c r="Y5" s="4">
        <f xml:space="preserve"> _xlfn.STDEV.P(data_transfer_cost_r[average])</f>
        <v>41345578.186385266</v>
      </c>
      <c r="Z5" s="4">
        <f xml:space="preserve"> AVERAGE(data_transfer_cost_r[average])</f>
        <v>120072943.27272728</v>
      </c>
      <c r="AA5" s="4">
        <f xml:space="preserve"> SUM(data_transfer_cost_r[average])</f>
        <v>600364716.36363637</v>
      </c>
    </row>
    <row r="6" spans="1:31" x14ac:dyDescent="0.35">
      <c r="A6" s="3" t="s">
        <v>26</v>
      </c>
      <c r="B6" s="1">
        <v>360072900</v>
      </c>
      <c r="C6" s="1">
        <v>0</v>
      </c>
      <c r="D6" s="1">
        <v>22720000</v>
      </c>
      <c r="E6" s="1">
        <v>286552245</v>
      </c>
      <c r="F6" s="1">
        <v>0</v>
      </c>
      <c r="G6" s="1">
        <v>143827945</v>
      </c>
      <c r="H6" s="1">
        <v>0</v>
      </c>
      <c r="I6" s="1">
        <v>10450000</v>
      </c>
      <c r="J6" s="1">
        <v>172834020</v>
      </c>
      <c r="K6" s="1">
        <v>144029160</v>
      </c>
      <c r="L6" s="1">
        <v>383676545</v>
      </c>
      <c r="M6" s="1">
        <v>34690345</v>
      </c>
      <c r="N6" s="1">
        <v>448456265</v>
      </c>
      <c r="O6" s="1">
        <v>332135610</v>
      </c>
      <c r="P6" s="1">
        <v>0</v>
      </c>
      <c r="Q6" s="1">
        <v>80113365</v>
      </c>
      <c r="R6" s="1">
        <v>112517010</v>
      </c>
      <c r="S6" s="1">
        <v>288378665</v>
      </c>
      <c r="T6" s="1">
        <v>210042525</v>
      </c>
      <c r="U6" s="1">
        <v>306381965</v>
      </c>
      <c r="V6" s="1">
        <v>318183525</v>
      </c>
      <c r="W6" s="1">
        <v>439402620</v>
      </c>
      <c r="X6" s="1">
        <f xml:space="preserve"> AVERAGE(data_transfer_cost_r[[#This Row],[query 1]:[query 22]])</f>
        <v>186112032.27272728</v>
      </c>
      <c r="Y6" s="4">
        <f xml:space="preserve"> _xlfn.STDEV.P(data_transfer_cost_r[average])</f>
        <v>41345578.186385266</v>
      </c>
      <c r="Z6" s="4">
        <f xml:space="preserve"> AVERAGE(data_transfer_cost_r[average])</f>
        <v>120072943.27272728</v>
      </c>
      <c r="AA6" s="4">
        <f xml:space="preserve"> SUM(data_transfer_cost_r[average])</f>
        <v>600364716.36363637</v>
      </c>
    </row>
    <row r="8" spans="1:31" x14ac:dyDescent="0.35">
      <c r="J8" s="1" t="s">
        <v>58</v>
      </c>
    </row>
    <row r="10" spans="1:31" x14ac:dyDescent="0.35">
      <c r="Y10" s="13"/>
      <c r="Z10" s="16" t="s">
        <v>62</v>
      </c>
      <c r="AA10" s="15"/>
      <c r="AB10" s="16" t="s">
        <v>63</v>
      </c>
      <c r="AC10" s="15"/>
      <c r="AD10" s="16" t="s">
        <v>64</v>
      </c>
      <c r="AE10" s="15"/>
    </row>
    <row r="11" spans="1:31" x14ac:dyDescent="0.35">
      <c r="Y11" s="14"/>
      <c r="Z11" s="12" t="s">
        <v>30</v>
      </c>
      <c r="AA11" s="2" t="s">
        <v>59</v>
      </c>
      <c r="AB11" s="12" t="s">
        <v>30</v>
      </c>
      <c r="AC11" s="2" t="s">
        <v>59</v>
      </c>
      <c r="AD11" s="12" t="s">
        <v>30</v>
      </c>
      <c r="AE11" s="2" t="s">
        <v>59</v>
      </c>
    </row>
    <row r="12" spans="1:31" x14ac:dyDescent="0.35">
      <c r="Y12" s="3" t="s">
        <v>22</v>
      </c>
      <c r="Z12" s="17">
        <v>257537303.86363637</v>
      </c>
      <c r="AA12" s="6">
        <f xml:space="preserve"> AVERAGE(data_transfer_cost2[average])</f>
        <v>212788688.68181819</v>
      </c>
      <c r="AB12" s="17">
        <v>259002279.36363637</v>
      </c>
      <c r="AC12" s="6">
        <f>AVERAGE(data_transfer_cost_h[average])</f>
        <v>224112240.69090909</v>
      </c>
      <c r="AD12" s="17">
        <v>137865332.27272728</v>
      </c>
      <c r="AE12" s="6">
        <f xml:space="preserve"> AVERAGE(data_transfer_cost_r[average])</f>
        <v>120072943.27272728</v>
      </c>
    </row>
    <row r="13" spans="1:31" x14ac:dyDescent="0.35">
      <c r="Y13" s="3" t="s">
        <v>23</v>
      </c>
      <c r="Z13" s="18">
        <v>209333862.5</v>
      </c>
      <c r="AA13" s="4">
        <f xml:space="preserve"> AVERAGE(data_transfer_cost2[average])</f>
        <v>212788688.68181819</v>
      </c>
      <c r="AB13" s="18">
        <v>241360444.36363637</v>
      </c>
      <c r="AC13" s="4">
        <f>AVERAGE(data_transfer_cost_h[average])</f>
        <v>224112240.69090909</v>
      </c>
      <c r="AD13" s="18">
        <v>120223497.27272727</v>
      </c>
      <c r="AE13" s="4">
        <f xml:space="preserve"> AVERAGE(data_transfer_cost_r[average])</f>
        <v>120072943.27272728</v>
      </c>
    </row>
    <row r="14" spans="1:31" x14ac:dyDescent="0.35">
      <c r="Y14" s="3" t="s">
        <v>24</v>
      </c>
      <c r="Z14" s="17">
        <v>120120952.72727273</v>
      </c>
      <c r="AA14" s="4">
        <f xml:space="preserve"> AVERAGE(data_transfer_cost2[average])</f>
        <v>212788688.68181819</v>
      </c>
      <c r="AB14" s="17">
        <v>183664508.04545453</v>
      </c>
      <c r="AC14" s="4">
        <f>AVERAGE(data_transfer_cost_h[average])</f>
        <v>224112240.69090909</v>
      </c>
      <c r="AD14" s="17">
        <v>64985357.5</v>
      </c>
      <c r="AE14" s="4">
        <f xml:space="preserve"> AVERAGE(data_transfer_cost_r[average])</f>
        <v>120072943.27272728</v>
      </c>
    </row>
    <row r="15" spans="1:31" x14ac:dyDescent="0.35">
      <c r="Y15" s="3" t="s">
        <v>25</v>
      </c>
      <c r="Z15" s="18">
        <v>217870260.90909091</v>
      </c>
      <c r="AA15" s="4">
        <f xml:space="preserve"> AVERAGE(data_transfer_cost2[average])</f>
        <v>212788688.68181819</v>
      </c>
      <c r="AB15" s="18">
        <v>201128607.59090909</v>
      </c>
      <c r="AC15" s="4">
        <f>AVERAGE(data_transfer_cost_h[average])</f>
        <v>224112240.69090909</v>
      </c>
      <c r="AD15" s="18">
        <v>91178497.045454547</v>
      </c>
      <c r="AE15" s="4">
        <f xml:space="preserve"> AVERAGE(data_transfer_cost_r[average])</f>
        <v>120072943.27272728</v>
      </c>
    </row>
    <row r="16" spans="1:31" x14ac:dyDescent="0.35">
      <c r="Y16" s="3" t="s">
        <v>26</v>
      </c>
      <c r="Z16" s="17">
        <v>259081063.40909091</v>
      </c>
      <c r="AA16" s="4">
        <f xml:space="preserve"> AVERAGE(data_transfer_cost2[average])</f>
        <v>212788688.68181819</v>
      </c>
      <c r="AB16" s="17">
        <v>235405364.09090909</v>
      </c>
      <c r="AC16" s="4">
        <f>AVERAGE(data_transfer_cost_h[average])</f>
        <v>224112240.69090909</v>
      </c>
      <c r="AD16" s="17">
        <v>186112032.27272728</v>
      </c>
      <c r="AE16" s="4">
        <f xml:space="preserve"> AVERAGE(data_transfer_cost_r[average])</f>
        <v>120072943.27272728</v>
      </c>
    </row>
  </sheetData>
  <mergeCells count="10">
    <mergeCell ref="AD10:AE10"/>
    <mergeCell ref="AE12:AE16"/>
    <mergeCell ref="AC12:AC16"/>
    <mergeCell ref="AA12:AA16"/>
    <mergeCell ref="Y10:Y11"/>
    <mergeCell ref="Y2:Y6"/>
    <mergeCell ref="Z2:Z6"/>
    <mergeCell ref="AA2:AA6"/>
    <mergeCell ref="Z10:AA10"/>
    <mergeCell ref="AB10:AC1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645E-62F3-4C02-BC14-C5A80FF82B37}">
  <dimension ref="A1:AA6"/>
  <sheetViews>
    <sheetView topLeftCell="Q1" workbookViewId="0">
      <selection activeCell="Z2" sqref="Z2:Z6"/>
    </sheetView>
  </sheetViews>
  <sheetFormatPr defaultRowHeight="14.5" x14ac:dyDescent="0.35"/>
  <cols>
    <col min="1" max="1" width="8.7265625" style="1"/>
    <col min="2" max="3" width="14.6328125" style="1" bestFit="1" customWidth="1"/>
    <col min="4" max="4" width="13.6328125" style="1" bestFit="1" customWidth="1"/>
    <col min="5" max="8" width="14.6328125" style="1" bestFit="1" customWidth="1"/>
    <col min="9" max="9" width="13.6328125" style="1" bestFit="1" customWidth="1"/>
    <col min="10" max="12" width="14.6328125" style="1" bestFit="1" customWidth="1"/>
    <col min="13" max="13" width="13.6328125" style="1" bestFit="1" customWidth="1"/>
    <col min="14" max="15" width="14.6328125" style="1" bestFit="1" customWidth="1"/>
    <col min="16" max="16" width="13.6328125" style="1" bestFit="1" customWidth="1"/>
    <col min="17" max="23" width="14.6328125" style="1" bestFit="1" customWidth="1"/>
    <col min="24" max="24" width="16.08984375" style="1" bestFit="1" customWidth="1"/>
    <col min="25" max="25" width="17.1796875" style="1" bestFit="1" customWidth="1"/>
    <col min="26" max="26" width="16.08984375" style="1" bestFit="1" customWidth="1"/>
    <col min="27" max="27" width="16.81640625" style="1" bestFit="1" customWidth="1"/>
    <col min="28" max="16384" width="8.7265625" style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30</v>
      </c>
      <c r="Y1" s="2" t="s">
        <v>29</v>
      </c>
      <c r="Z1" s="2" t="s">
        <v>59</v>
      </c>
      <c r="AA1" s="2" t="s">
        <v>31</v>
      </c>
    </row>
    <row r="2" spans="1:27" x14ac:dyDescent="0.35">
      <c r="A2" s="3" t="s">
        <v>22</v>
      </c>
      <c r="B2" s="1">
        <v>606122715</v>
      </c>
      <c r="C2" s="1">
        <v>299600395</v>
      </c>
      <c r="D2" s="1">
        <v>60580</v>
      </c>
      <c r="E2" s="1">
        <v>286552245</v>
      </c>
      <c r="F2" s="1">
        <v>130500000</v>
      </c>
      <c r="G2" s="1">
        <v>335866825</v>
      </c>
      <c r="H2" s="1">
        <v>312903189</v>
      </c>
      <c r="I2" s="1">
        <v>9400000</v>
      </c>
      <c r="J2" s="1">
        <v>288057348</v>
      </c>
      <c r="K2" s="1">
        <v>192779160</v>
      </c>
      <c r="L2" s="1">
        <v>575715425</v>
      </c>
      <c r="M2" s="1">
        <v>8300580</v>
      </c>
      <c r="N2" s="1">
        <v>300608909</v>
      </c>
      <c r="O2" s="1">
        <v>145878534</v>
      </c>
      <c r="P2" s="1">
        <v>17250000</v>
      </c>
      <c r="Q2" s="1">
        <v>292552245</v>
      </c>
      <c r="R2" s="1">
        <v>120917010</v>
      </c>
      <c r="S2" s="1">
        <v>267710404</v>
      </c>
      <c r="T2" s="1">
        <v>402081405</v>
      </c>
      <c r="U2" s="1">
        <v>325323769</v>
      </c>
      <c r="V2" s="1">
        <v>345524984</v>
      </c>
      <c r="W2" s="1">
        <v>434344424</v>
      </c>
      <c r="X2" s="1">
        <f xml:space="preserve"> AVERAGE(data_transfer_cost_h[[#This Row],[query 1]:[query 22]])</f>
        <v>259002279.36363637</v>
      </c>
      <c r="Y2" s="6">
        <f xml:space="preserve"> SUM(data_transfer_cost_h[average])</f>
        <v>1120561203.4545455</v>
      </c>
      <c r="Z2" s="6">
        <f>AVERAGE(data_transfer_cost_h[average])</f>
        <v>224112240.69090909</v>
      </c>
      <c r="AA2" s="6">
        <f xml:space="preserve"> _xlfn.STDEV.P(data_transfer_cost_h[average])</f>
        <v>27592087.38490624</v>
      </c>
    </row>
    <row r="3" spans="1:27" x14ac:dyDescent="0.35">
      <c r="A3" s="3" t="s">
        <v>23</v>
      </c>
      <c r="B3" s="1">
        <v>456092340</v>
      </c>
      <c r="C3" s="1">
        <v>299600395</v>
      </c>
      <c r="D3" s="1">
        <v>22460580</v>
      </c>
      <c r="E3" s="1">
        <v>174035235</v>
      </c>
      <c r="F3" s="1">
        <v>130500000</v>
      </c>
      <c r="G3" s="1">
        <v>335866825</v>
      </c>
      <c r="H3" s="1">
        <v>312903189</v>
      </c>
      <c r="I3" s="1">
        <v>10450000</v>
      </c>
      <c r="J3" s="1">
        <v>288057348</v>
      </c>
      <c r="K3" s="1">
        <v>192779160</v>
      </c>
      <c r="L3" s="1">
        <v>575715425</v>
      </c>
      <c r="M3" s="1">
        <v>34510925</v>
      </c>
      <c r="N3" s="1">
        <v>310208909</v>
      </c>
      <c r="O3" s="1">
        <v>54361524</v>
      </c>
      <c r="P3" s="1">
        <v>17250000</v>
      </c>
      <c r="Q3" s="1">
        <v>292552245</v>
      </c>
      <c r="R3" s="1">
        <v>8400000</v>
      </c>
      <c r="S3" s="1">
        <v>267710749</v>
      </c>
      <c r="T3" s="1">
        <v>402081405</v>
      </c>
      <c r="U3" s="1">
        <v>325323769</v>
      </c>
      <c r="V3" s="1">
        <v>345525329</v>
      </c>
      <c r="W3" s="1">
        <v>453544424</v>
      </c>
      <c r="X3" s="1">
        <f xml:space="preserve"> AVERAGE(data_transfer_cost_h[[#This Row],[query 1]:[query 22]])</f>
        <v>241360444.36363637</v>
      </c>
      <c r="Y3" s="4">
        <f xml:space="preserve"> SUM(data_transfer_cost_h[average])</f>
        <v>1120561203.4545455</v>
      </c>
      <c r="Z3" s="4">
        <f>AVERAGE(data_transfer_cost_h[average])</f>
        <v>224112240.69090909</v>
      </c>
      <c r="AA3" s="4">
        <f xml:space="preserve"> _xlfn.STDEV.P(data_transfer_cost_h[average])</f>
        <v>27592087.38490624</v>
      </c>
    </row>
    <row r="4" spans="1:27" x14ac:dyDescent="0.35">
      <c r="A4" s="3" t="s">
        <v>24</v>
      </c>
      <c r="B4" s="1">
        <v>462093555</v>
      </c>
      <c r="C4" s="1">
        <v>299600395</v>
      </c>
      <c r="D4" s="1">
        <v>22460580</v>
      </c>
      <c r="E4" s="1">
        <v>178530375</v>
      </c>
      <c r="F4" s="1">
        <v>130500000</v>
      </c>
      <c r="G4" s="1">
        <v>263852245</v>
      </c>
      <c r="H4" s="1">
        <v>312903189</v>
      </c>
      <c r="I4" s="1">
        <v>6850000</v>
      </c>
      <c r="J4" s="1">
        <v>115223328</v>
      </c>
      <c r="K4" s="1">
        <v>48750000</v>
      </c>
      <c r="L4" s="1">
        <v>192038880</v>
      </c>
      <c r="M4" s="1">
        <v>32910925</v>
      </c>
      <c r="N4" s="1">
        <v>0</v>
      </c>
      <c r="O4" s="1">
        <v>145878534</v>
      </c>
      <c r="P4" s="1">
        <v>17250000</v>
      </c>
      <c r="Q4" s="1">
        <v>292552245</v>
      </c>
      <c r="R4" s="1">
        <v>120917010</v>
      </c>
      <c r="S4" s="1">
        <v>267710749</v>
      </c>
      <c r="T4" s="1">
        <v>258052245</v>
      </c>
      <c r="U4" s="1">
        <v>325323769</v>
      </c>
      <c r="V4" s="1">
        <v>273510749</v>
      </c>
      <c r="W4" s="1">
        <v>273710404</v>
      </c>
      <c r="X4" s="1">
        <f xml:space="preserve"> AVERAGE(data_transfer_cost_h[[#This Row],[query 1]:[query 22]])</f>
        <v>183664508.04545453</v>
      </c>
      <c r="Y4" s="4">
        <f xml:space="preserve"> SUM(data_transfer_cost_h[average])</f>
        <v>1120561203.4545455</v>
      </c>
      <c r="Z4" s="4">
        <f>AVERAGE(data_transfer_cost_h[average])</f>
        <v>224112240.69090909</v>
      </c>
      <c r="AA4" s="4">
        <f xml:space="preserve"> _xlfn.STDEV.P(data_transfer_cost_h[average])</f>
        <v>27592087.38490624</v>
      </c>
    </row>
    <row r="5" spans="1:27" x14ac:dyDescent="0.35">
      <c r="A5" s="3" t="s">
        <v>25</v>
      </c>
      <c r="B5" s="1">
        <v>0</v>
      </c>
      <c r="C5" s="1">
        <v>299600395</v>
      </c>
      <c r="D5" s="1">
        <v>22460580</v>
      </c>
      <c r="E5" s="1">
        <v>220538880</v>
      </c>
      <c r="F5" s="1">
        <v>130500000</v>
      </c>
      <c r="G5" s="1">
        <v>264053460</v>
      </c>
      <c r="H5" s="1">
        <v>246049824</v>
      </c>
      <c r="I5" s="1">
        <v>4650000</v>
      </c>
      <c r="J5" s="1">
        <v>288057348</v>
      </c>
      <c r="K5" s="1">
        <v>192779160</v>
      </c>
      <c r="L5" s="1">
        <v>575715425</v>
      </c>
      <c r="M5" s="1">
        <v>27870925</v>
      </c>
      <c r="N5" s="1">
        <v>0</v>
      </c>
      <c r="O5" s="1">
        <v>145588534</v>
      </c>
      <c r="P5" s="1">
        <v>17250000</v>
      </c>
      <c r="Q5" s="1">
        <v>212438880</v>
      </c>
      <c r="R5" s="1">
        <v>120917010</v>
      </c>
      <c r="S5" s="1">
        <v>267710749</v>
      </c>
      <c r="T5" s="1">
        <v>336068040</v>
      </c>
      <c r="U5" s="1">
        <v>259310404</v>
      </c>
      <c r="V5" s="1">
        <v>339725329</v>
      </c>
      <c r="W5" s="1">
        <v>453544424</v>
      </c>
      <c r="X5" s="1">
        <f xml:space="preserve"> AVERAGE(data_transfer_cost_h[[#This Row],[query 1]:[query 22]])</f>
        <v>201128607.59090909</v>
      </c>
      <c r="Y5" s="4">
        <f xml:space="preserve"> SUM(data_transfer_cost_h[average])</f>
        <v>1120561203.4545455</v>
      </c>
      <c r="Z5" s="4">
        <f>AVERAGE(data_transfer_cost_h[average])</f>
        <v>224112240.69090909</v>
      </c>
      <c r="AA5" s="4">
        <f xml:space="preserve"> _xlfn.STDEV.P(data_transfer_cost_h[average])</f>
        <v>27592087.38490624</v>
      </c>
    </row>
    <row r="6" spans="1:27" x14ac:dyDescent="0.35">
      <c r="A6" s="3" t="s">
        <v>26</v>
      </c>
      <c r="B6" s="1">
        <v>552111780</v>
      </c>
      <c r="C6" s="1">
        <v>200439460</v>
      </c>
      <c r="D6" s="1">
        <v>22480580</v>
      </c>
      <c r="E6" s="1">
        <v>286552245</v>
      </c>
      <c r="F6" s="1">
        <v>0</v>
      </c>
      <c r="G6" s="1">
        <v>335866825</v>
      </c>
      <c r="H6" s="1">
        <v>0</v>
      </c>
      <c r="I6" s="1">
        <v>10450000</v>
      </c>
      <c r="J6" s="1">
        <v>288057348</v>
      </c>
      <c r="K6" s="1">
        <v>152429160</v>
      </c>
      <c r="L6" s="1">
        <v>575715425</v>
      </c>
      <c r="M6" s="1">
        <v>34530925</v>
      </c>
      <c r="N6" s="1">
        <v>328232557</v>
      </c>
      <c r="O6" s="1">
        <v>163902182</v>
      </c>
      <c r="P6" s="1">
        <v>0</v>
      </c>
      <c r="Q6" s="1">
        <v>280552245</v>
      </c>
      <c r="R6" s="1">
        <v>120917010</v>
      </c>
      <c r="S6" s="1">
        <v>272534397</v>
      </c>
      <c r="T6" s="1">
        <v>402081405</v>
      </c>
      <c r="U6" s="1">
        <v>330147417</v>
      </c>
      <c r="V6" s="1">
        <v>350348977</v>
      </c>
      <c r="W6" s="1">
        <v>471568072</v>
      </c>
      <c r="X6" s="1">
        <f xml:space="preserve"> AVERAGE(data_transfer_cost_h[[#This Row],[query 1]:[query 22]])</f>
        <v>235405364.09090909</v>
      </c>
      <c r="Y6" s="4">
        <f xml:space="preserve"> SUM(data_transfer_cost_h[average])</f>
        <v>1120561203.4545455</v>
      </c>
      <c r="Z6" s="4">
        <f>AVERAGE(data_transfer_cost_h[average])</f>
        <v>224112240.69090909</v>
      </c>
      <c r="AA6" s="4">
        <f xml:space="preserve"> _xlfn.STDEV.P(data_transfer_cost_h[average])</f>
        <v>27592087.38490624</v>
      </c>
    </row>
  </sheetData>
  <mergeCells count="3">
    <mergeCell ref="Y2:Y6"/>
    <mergeCell ref="Z2:Z6"/>
    <mergeCell ref="AA2:AA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CA1F-8346-4CEB-91DC-D6F770649EC3}">
  <dimension ref="A1:AA6"/>
  <sheetViews>
    <sheetView topLeftCell="Q1" workbookViewId="0">
      <selection activeCell="Z2" sqref="Z2:Z6"/>
    </sheetView>
  </sheetViews>
  <sheetFormatPr defaultRowHeight="14.5" x14ac:dyDescent="0.35"/>
  <cols>
    <col min="1" max="1" width="8.7265625" style="1"/>
    <col min="2" max="3" width="14.6328125" style="1" bestFit="1" customWidth="1"/>
    <col min="4" max="4" width="13.6328125" style="1" bestFit="1" customWidth="1"/>
    <col min="5" max="8" width="14.6328125" style="1" bestFit="1" customWidth="1"/>
    <col min="9" max="9" width="13.6328125" style="1" bestFit="1" customWidth="1"/>
    <col min="10" max="12" width="14.6328125" style="1" bestFit="1" customWidth="1"/>
    <col min="13" max="13" width="13.6328125" style="1" bestFit="1" customWidth="1"/>
    <col min="14" max="15" width="14.6328125" style="1" bestFit="1" customWidth="1"/>
    <col min="16" max="16" width="13.6328125" style="1" bestFit="1" customWidth="1"/>
    <col min="17" max="23" width="14.6328125" style="1" bestFit="1" customWidth="1"/>
    <col min="24" max="24" width="16.08984375" style="1" bestFit="1" customWidth="1"/>
    <col min="25" max="25" width="17.1796875" style="1" bestFit="1" customWidth="1"/>
    <col min="26" max="26" width="16.08984375" style="1" bestFit="1" customWidth="1"/>
    <col min="27" max="27" width="16.81640625" style="1" bestFit="1" customWidth="1"/>
    <col min="28" max="16384" width="8.7265625" style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30</v>
      </c>
      <c r="Y1" s="2" t="s">
        <v>29</v>
      </c>
      <c r="Z1" s="2" t="s">
        <v>59</v>
      </c>
      <c r="AA1" s="2" t="s">
        <v>31</v>
      </c>
    </row>
    <row r="2" spans="1:27" x14ac:dyDescent="0.35">
      <c r="A2" s="3" t="s">
        <v>22</v>
      </c>
      <c r="B2" s="1">
        <v>504102060</v>
      </c>
      <c r="C2" s="1">
        <v>344310260</v>
      </c>
      <c r="D2" s="1">
        <v>80725</v>
      </c>
      <c r="E2" s="1">
        <v>174035235</v>
      </c>
      <c r="F2" s="1">
        <v>130500000</v>
      </c>
      <c r="G2" s="1">
        <v>383876545</v>
      </c>
      <c r="H2" s="1">
        <v>330906825</v>
      </c>
      <c r="I2" s="1">
        <v>9400000</v>
      </c>
      <c r="J2" s="1">
        <v>316863180</v>
      </c>
      <c r="K2" s="1">
        <v>194879160</v>
      </c>
      <c r="L2" s="1">
        <v>623725145</v>
      </c>
      <c r="M2" s="1">
        <v>8321070</v>
      </c>
      <c r="N2" s="1">
        <v>318632690</v>
      </c>
      <c r="O2" s="1">
        <v>72385305</v>
      </c>
      <c r="P2" s="1">
        <v>17250000</v>
      </c>
      <c r="Q2" s="1">
        <v>336661965</v>
      </c>
      <c r="R2" s="1">
        <v>10500000</v>
      </c>
      <c r="S2" s="1">
        <v>281834530</v>
      </c>
      <c r="T2" s="1">
        <v>450091125</v>
      </c>
      <c r="U2" s="1">
        <v>343347550</v>
      </c>
      <c r="V2" s="1">
        <v>359649110</v>
      </c>
      <c r="W2" s="1">
        <v>454468205</v>
      </c>
      <c r="X2" s="1">
        <f xml:space="preserve"> AVERAGE(data_transfer_cost2[[#This Row],[query 1]:[query 22]])</f>
        <v>257537303.86363637</v>
      </c>
      <c r="Y2" s="6">
        <f xml:space="preserve"> SUM(data_transfer_cost2[average])</f>
        <v>1063943443.4090909</v>
      </c>
      <c r="Z2" s="6">
        <f xml:space="preserve"> AVERAGE(data_transfer_cost2[average])</f>
        <v>212788688.68181819</v>
      </c>
      <c r="AA2" s="6">
        <f xml:space="preserve"> _xlfn.STDEV.P(data_transfer_cost2[average])</f>
        <v>50538084.66052033</v>
      </c>
    </row>
    <row r="3" spans="1:27" x14ac:dyDescent="0.35">
      <c r="A3" s="3" t="s">
        <v>23</v>
      </c>
      <c r="B3" s="1">
        <v>510103275</v>
      </c>
      <c r="C3" s="1">
        <v>344310260</v>
      </c>
      <c r="D3" s="1">
        <v>22480725</v>
      </c>
      <c r="E3" s="1">
        <v>178530375</v>
      </c>
      <c r="F3" s="1">
        <v>130500000</v>
      </c>
      <c r="G3" s="1">
        <v>311861965</v>
      </c>
      <c r="H3" s="1">
        <v>330906825</v>
      </c>
      <c r="I3" s="1">
        <v>6850000</v>
      </c>
      <c r="J3" s="1">
        <v>144029160</v>
      </c>
      <c r="K3" s="1">
        <v>50850000</v>
      </c>
      <c r="L3" s="1">
        <v>240048600</v>
      </c>
      <c r="M3" s="1">
        <v>32931070</v>
      </c>
      <c r="N3" s="1">
        <v>148398670</v>
      </c>
      <c r="O3" s="1">
        <v>163902315</v>
      </c>
      <c r="P3" s="1">
        <v>17250000</v>
      </c>
      <c r="Q3" s="1">
        <v>336661965</v>
      </c>
      <c r="R3" s="1">
        <v>123017010</v>
      </c>
      <c r="S3" s="1">
        <v>281834530</v>
      </c>
      <c r="T3" s="1">
        <v>306061965</v>
      </c>
      <c r="U3" s="1">
        <v>343347550</v>
      </c>
      <c r="V3" s="1">
        <v>287634530</v>
      </c>
      <c r="W3" s="1">
        <v>293834185</v>
      </c>
      <c r="X3" s="1">
        <f xml:space="preserve"> AVERAGE(data_transfer_cost2[[#This Row],[query 1]:[query 22]])</f>
        <v>209333862.5</v>
      </c>
      <c r="Y3" s="4">
        <f xml:space="preserve"> SUM(data_transfer_cost2[average])</f>
        <v>1063943443.4090909</v>
      </c>
      <c r="Z3" s="4">
        <f xml:space="preserve"> AVERAGE(data_transfer_cost2[average])</f>
        <v>212788688.68181819</v>
      </c>
      <c r="AA3" s="4">
        <f xml:space="preserve"> _xlfn.STDEV.P(data_transfer_cost2[average])</f>
        <v>50538084.66052033</v>
      </c>
    </row>
    <row r="4" spans="1:27" x14ac:dyDescent="0.35">
      <c r="A4" s="3" t="s">
        <v>24</v>
      </c>
      <c r="B4" s="1">
        <v>414083835</v>
      </c>
      <c r="C4" s="1">
        <v>86560935</v>
      </c>
      <c r="D4" s="1">
        <v>22400000</v>
      </c>
      <c r="E4" s="1">
        <v>286552245</v>
      </c>
      <c r="F4" s="1">
        <v>0</v>
      </c>
      <c r="G4" s="1">
        <v>143827945</v>
      </c>
      <c r="H4" s="1">
        <v>66853365</v>
      </c>
      <c r="I4" s="1">
        <v>10450000</v>
      </c>
      <c r="J4" s="1">
        <v>172834020</v>
      </c>
      <c r="K4" s="1">
        <v>178379160</v>
      </c>
      <c r="L4" s="1">
        <v>383676545</v>
      </c>
      <c r="M4" s="1">
        <v>34450345</v>
      </c>
      <c r="N4" s="1">
        <v>0</v>
      </c>
      <c r="O4" s="1">
        <v>91807010</v>
      </c>
      <c r="P4" s="1">
        <v>5250000</v>
      </c>
      <c r="Q4" s="1">
        <v>80113365</v>
      </c>
      <c r="R4" s="1">
        <v>112517010</v>
      </c>
      <c r="S4" s="1">
        <v>345</v>
      </c>
      <c r="T4" s="1">
        <v>210042525</v>
      </c>
      <c r="U4" s="1">
        <v>66013365</v>
      </c>
      <c r="V4" s="1">
        <v>77814925</v>
      </c>
      <c r="W4" s="1">
        <v>199034020</v>
      </c>
      <c r="X4" s="1">
        <f xml:space="preserve"> AVERAGE(data_transfer_cost2[[#This Row],[query 1]:[query 22]])</f>
        <v>120120952.72727273</v>
      </c>
      <c r="Y4" s="4">
        <f xml:space="preserve"> SUM(data_transfer_cost2[average])</f>
        <v>1063943443.4090909</v>
      </c>
      <c r="Z4" s="4">
        <f xml:space="preserve"> AVERAGE(data_transfer_cost2[average])</f>
        <v>212788688.68181819</v>
      </c>
      <c r="AA4" s="4">
        <f xml:space="preserve"> _xlfn.STDEV.P(data_transfer_cost2[average])</f>
        <v>50538084.66052033</v>
      </c>
    </row>
    <row r="5" spans="1:27" x14ac:dyDescent="0.35">
      <c r="A5" s="3" t="s">
        <v>25</v>
      </c>
      <c r="B5" s="1">
        <v>0</v>
      </c>
      <c r="C5" s="1">
        <v>344310260</v>
      </c>
      <c r="D5" s="1">
        <v>22480725</v>
      </c>
      <c r="E5" s="1">
        <v>220538880</v>
      </c>
      <c r="F5" s="1">
        <v>130500000</v>
      </c>
      <c r="G5" s="1">
        <v>312063180</v>
      </c>
      <c r="H5" s="1">
        <v>264053460</v>
      </c>
      <c r="I5" s="1">
        <v>4650000</v>
      </c>
      <c r="J5" s="1">
        <v>316863180</v>
      </c>
      <c r="K5" s="1">
        <v>194879160</v>
      </c>
      <c r="L5" s="1">
        <v>623725145</v>
      </c>
      <c r="M5" s="1">
        <v>27890725</v>
      </c>
      <c r="N5" s="1">
        <v>0</v>
      </c>
      <c r="O5" s="1">
        <v>163612315</v>
      </c>
      <c r="P5" s="1">
        <v>17250000</v>
      </c>
      <c r="Q5" s="1">
        <v>256548600</v>
      </c>
      <c r="R5" s="1">
        <v>123017010</v>
      </c>
      <c r="S5" s="1">
        <v>281834185</v>
      </c>
      <c r="T5" s="1">
        <v>384077760</v>
      </c>
      <c r="U5" s="1">
        <v>277334185</v>
      </c>
      <c r="V5" s="1">
        <v>353848765</v>
      </c>
      <c r="W5" s="1">
        <v>473668205</v>
      </c>
      <c r="X5" s="1">
        <f xml:space="preserve"> AVERAGE(data_transfer_cost2[[#This Row],[query 1]:[query 22]])</f>
        <v>217870260.90909091</v>
      </c>
      <c r="Y5" s="4">
        <f xml:space="preserve"> SUM(data_transfer_cost2[average])</f>
        <v>1063943443.4090909</v>
      </c>
      <c r="Z5" s="4">
        <f xml:space="preserve"> AVERAGE(data_transfer_cost2[average])</f>
        <v>212788688.68181819</v>
      </c>
      <c r="AA5" s="4">
        <f xml:space="preserve"> _xlfn.STDEV.P(data_transfer_cost2[average])</f>
        <v>50538084.66052033</v>
      </c>
    </row>
    <row r="6" spans="1:27" x14ac:dyDescent="0.35">
      <c r="A6" s="3" t="s">
        <v>26</v>
      </c>
      <c r="B6" s="1">
        <v>600121500</v>
      </c>
      <c r="C6" s="1">
        <v>257749325</v>
      </c>
      <c r="D6" s="1">
        <v>22480725</v>
      </c>
      <c r="E6" s="1">
        <v>286552245</v>
      </c>
      <c r="F6" s="1">
        <v>130500000</v>
      </c>
      <c r="G6" s="1">
        <v>383876545</v>
      </c>
      <c r="H6" s="1">
        <v>0</v>
      </c>
      <c r="I6" s="1">
        <v>10450000</v>
      </c>
      <c r="J6" s="1">
        <v>316863180</v>
      </c>
      <c r="K6" s="1">
        <v>160529160</v>
      </c>
      <c r="L6" s="1">
        <v>623725145</v>
      </c>
      <c r="M6" s="1">
        <v>34531070</v>
      </c>
      <c r="N6" s="1">
        <v>328232690</v>
      </c>
      <c r="O6" s="1">
        <v>163902315</v>
      </c>
      <c r="P6" s="1">
        <v>12000000</v>
      </c>
      <c r="Q6" s="1">
        <v>336661965</v>
      </c>
      <c r="R6" s="1">
        <v>123017010</v>
      </c>
      <c r="S6" s="1">
        <v>281834530</v>
      </c>
      <c r="T6" s="1">
        <v>450091125</v>
      </c>
      <c r="U6" s="1">
        <v>343347550</v>
      </c>
      <c r="V6" s="1">
        <v>359649110</v>
      </c>
      <c r="W6" s="1">
        <v>473668205</v>
      </c>
      <c r="X6" s="1">
        <f xml:space="preserve"> AVERAGE(data_transfer_cost2[[#This Row],[query 1]:[query 22]])</f>
        <v>259081063.40909091</v>
      </c>
      <c r="Y6" s="4">
        <f xml:space="preserve"> SUM(data_transfer_cost2[average])</f>
        <v>1063943443.4090909</v>
      </c>
      <c r="Z6" s="4">
        <f xml:space="preserve"> AVERAGE(data_transfer_cost2[average])</f>
        <v>212788688.68181819</v>
      </c>
      <c r="AA6" s="4">
        <f xml:space="preserve"> _xlfn.STDEV.P(data_transfer_cost2[average])</f>
        <v>50538084.66052033</v>
      </c>
    </row>
  </sheetData>
  <mergeCells count="3">
    <mergeCell ref="Y2:Y6"/>
    <mergeCell ref="Z2:Z6"/>
    <mergeCell ref="AA2:AA6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B1F-FD6C-4E0D-9504-A685A532723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G I y J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Y j I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y J V X Z d M U L Q A Q A A u i Y A A B M A H A B G b 3 J t d W x h c y 9 T Z W N 0 a W 9 u M S 5 t I K I Y A C i g F A A A A A A A A A A A A A A A A A A A A A A A A A A A A O 3 Z z 0 o C Q R w H 8 L v g O w z j R W F Z m v F P / + h Q Z u A t S D o J y 6 a j L r g z N T u G I U K P 4 C U I 8 t A z 5 K V L L 5 T 2 D q 2 Z d d k f J M w h 1 p + X x f n C z M 7 P / b D 7 W y P R M o G S 5 G J 1 Z I f Z T D Y T 9 X w t 2 i R Q X k t F h h y R v j D Z D I k / i 6 f J f P Y a j 1 S j W / d U t Q a h k C Z / F v S F W 1 X S x F + i P K 0 e N M + 1 6 m o / D A P Z b Z 7 U j p v f U 7 l m a G j B 4 U W H U q c 2 N N q / 9 P s D E b n 1 r l R a O I y X e c F Z L Z W j 8 9 n 9 + 8 v b f D I l i + n z x + M D j d d t + F f x W g 3 t y 6 i j d F h V / U E o G 3 f X I s q v z s 0 Z j e h q l F G H 1 K W p l N x l P n b I O u B Q U I S C E h S U o a A C B b t Q s A c F + 1 D A d s A E 3 D s D N 8 / A 3 T N w + w z c P w M L w M A K M L A E D K w B B 2 v A 4 d 8 f r A F f 1 s D E Y 8 S I o R m P C 9 l M I M H L M c G K 1 7 O o x e u h F / S S T i 8 5 + i s m z w s U 2 S A b Z P P n 2 4 y 2 6 U W j F / S S a i / c I h e O W l B L O r X 8 P J R x 2 8 9 k i A b R p B 3 N s p M p Y i e D b J D N R m y 0 9 R c A 2 N A g m 5 S y a f v G 9 8 z X Z S m 0 v d 4 m Y V o 0 h I a 2 x Z C d v 2 2 S 5 k V F q G h r F F l 5 K 5 0 0 L y p C R e l U 1 N H i x k r r I w P T X E 6 2 p l J C K k j l v 1 J J T k o b I f o E U E s B A i 0 A F A A C A A g A G I y J V R 7 t 5 J O j A A A A 9 g A A A B I A A A A A A A A A A A A A A A A A A A A A A E N v b m Z p Z y 9 Q Y W N r Y W d l L n h t b F B L A Q I t A B Q A A g A I A B i M i V U P y u m r p A A A A O k A A A A T A A A A A A A A A A A A A A A A A O 8 A A A B b Q 2 9 u d G V u d F 9 U e X B l c 1 0 u e G 1 s U E s B A i 0 A F A A C A A g A G I y J V X Z d M U L Q A Q A A u i Y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f M A A A A A A A A f 8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9 f Y 2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I 6 M j Y 6 M T k u M T U 4 N T Y z M 1 o i I C 8 + P E V u d H J 5 I F R 5 c G U 9 I k Z p b G x D b 2 x 1 b W 5 U e X B l c y I g V m F s d W U 9 I n N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1 9 j b 3 N 0 L 0 F 1 d G 9 S Z W 1 v d m V k Q 2 9 s d W 1 u c z E u e 0 N v b H V t b j E s M H 0 m c X V v d D s s J n F 1 b 3 Q 7 U 2 V j d G l v b j E v a W 9 f Y 2 9 z d C 9 B d X R v U m V t b 3 Z l Z E N v b H V t b n M x L n t D b 2 x 1 b W 4 y L D F 9 J n F 1 b 3 Q 7 L C Z x d W 9 0 O 1 N l Y 3 R p b 2 4 x L 2 l v X 2 N v c 3 Q v Q X V 0 b 1 J l b W 9 2 Z W R D b 2 x 1 b W 5 z M S 5 7 Q 2 9 s d W 1 u M y w y f S Z x d W 9 0 O y w m c X V v d D t T Z W N 0 a W 9 u M S 9 p b 1 9 j b 3 N 0 L 0 F 1 d G 9 S Z W 1 v d m V k Q 2 9 s d W 1 u c z E u e 0 N v b H V t b j Q s M 3 0 m c X V v d D s s J n F 1 b 3 Q 7 U 2 V j d G l v b j E v a W 9 f Y 2 9 z d C 9 B d X R v U m V t b 3 Z l Z E N v b H V t b n M x L n t D b 2 x 1 b W 4 1 L D R 9 J n F 1 b 3 Q 7 L C Z x d W 9 0 O 1 N l Y 3 R p b 2 4 x L 2 l v X 2 N v c 3 Q v Q X V 0 b 1 J l b W 9 2 Z W R D b 2 x 1 b W 5 z M S 5 7 Q 2 9 s d W 1 u N i w 1 f S Z x d W 9 0 O y w m c X V v d D t T Z W N 0 a W 9 u M S 9 p b 1 9 j b 3 N 0 L 0 F 1 d G 9 S Z W 1 v d m V k Q 2 9 s d W 1 u c z E u e 0 N v b H V t b j c s N n 0 m c X V v d D s s J n F 1 b 3 Q 7 U 2 V j d G l v b j E v a W 9 f Y 2 9 z d C 9 B d X R v U m V t b 3 Z l Z E N v b H V t b n M x L n t D b 2 x 1 b W 4 4 L D d 9 J n F 1 b 3 Q 7 L C Z x d W 9 0 O 1 N l Y 3 R p b 2 4 x L 2 l v X 2 N v c 3 Q v Q X V 0 b 1 J l b W 9 2 Z W R D b 2 x 1 b W 5 z M S 5 7 Q 2 9 s d W 1 u O S w 4 f S Z x d W 9 0 O y w m c X V v d D t T Z W N 0 a W 9 u M S 9 p b 1 9 j b 3 N 0 L 0 F 1 d G 9 S Z W 1 v d m V k Q 2 9 s d W 1 u c z E u e 0 N v b H V t b j E w L D l 9 J n F 1 b 3 Q 7 L C Z x d W 9 0 O 1 N l Y 3 R p b 2 4 x L 2 l v X 2 N v c 3 Q v Q X V 0 b 1 J l b W 9 2 Z W R D b 2 x 1 b W 5 z M S 5 7 Q 2 9 s d W 1 u M T E s M T B 9 J n F 1 b 3 Q 7 L C Z x d W 9 0 O 1 N l Y 3 R p b 2 4 x L 2 l v X 2 N v c 3 Q v Q X V 0 b 1 J l b W 9 2 Z W R D b 2 x 1 b W 5 z M S 5 7 Q 2 9 s d W 1 u M T I s M T F 9 J n F 1 b 3 Q 7 L C Z x d W 9 0 O 1 N l Y 3 R p b 2 4 x L 2 l v X 2 N v c 3 Q v Q X V 0 b 1 J l b W 9 2 Z W R D b 2 x 1 b W 5 z M S 5 7 Q 2 9 s d W 1 u M T M s M T J 9 J n F 1 b 3 Q 7 L C Z x d W 9 0 O 1 N l Y 3 R p b 2 4 x L 2 l v X 2 N v c 3 Q v Q X V 0 b 1 J l b W 9 2 Z W R D b 2 x 1 b W 5 z M S 5 7 Q 2 9 s d W 1 u M T Q s M T N 9 J n F 1 b 3 Q 7 L C Z x d W 9 0 O 1 N l Y 3 R p b 2 4 x L 2 l v X 2 N v c 3 Q v Q X V 0 b 1 J l b W 9 2 Z W R D b 2 x 1 b W 5 z M S 5 7 Q 2 9 s d W 1 u M T U s M T R 9 J n F 1 b 3 Q 7 L C Z x d W 9 0 O 1 N l Y 3 R p b 2 4 x L 2 l v X 2 N v c 3 Q v Q X V 0 b 1 J l b W 9 2 Z W R D b 2 x 1 b W 5 z M S 5 7 Q 2 9 s d W 1 u M T Y s M T V 9 J n F 1 b 3 Q 7 L C Z x d W 9 0 O 1 N l Y 3 R p b 2 4 x L 2 l v X 2 N v c 3 Q v Q X V 0 b 1 J l b W 9 2 Z W R D b 2 x 1 b W 5 z M S 5 7 Q 2 9 s d W 1 u M T c s M T Z 9 J n F 1 b 3 Q 7 L C Z x d W 9 0 O 1 N l Y 3 R p b 2 4 x L 2 l v X 2 N v c 3 Q v Q X V 0 b 1 J l b W 9 2 Z W R D b 2 x 1 b W 5 z M S 5 7 Q 2 9 s d W 1 u M T g s M T d 9 J n F 1 b 3 Q 7 L C Z x d W 9 0 O 1 N l Y 3 R p b 2 4 x L 2 l v X 2 N v c 3 Q v Q X V 0 b 1 J l b W 9 2 Z W R D b 2 x 1 b W 5 z M S 5 7 Q 2 9 s d W 1 u M T k s M T h 9 J n F 1 b 3 Q 7 L C Z x d W 9 0 O 1 N l Y 3 R p b 2 4 x L 2 l v X 2 N v c 3 Q v Q X V 0 b 1 J l b W 9 2 Z W R D b 2 x 1 b W 5 z M S 5 7 Q 2 9 s d W 1 u M j A s M T l 9 J n F 1 b 3 Q 7 L C Z x d W 9 0 O 1 N l Y 3 R p b 2 4 x L 2 l v X 2 N v c 3 Q v Q X V 0 b 1 J l b W 9 2 Z W R D b 2 x 1 b W 5 z M S 5 7 Q 2 9 s d W 1 u M j E s M j B 9 J n F 1 b 3 Q 7 L C Z x d W 9 0 O 1 N l Y 3 R p b 2 4 x L 2 l v X 2 N v c 3 Q v Q X V 0 b 1 J l b W 9 2 Z W R D b 2 x 1 b W 5 z M S 5 7 Q 2 9 s d W 1 u M j I s M j F 9 J n F 1 b 3 Q 7 L C Z x d W 9 0 O 1 N l Y 3 R p b 2 4 x L 2 l v X 2 N v c 3 Q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p b 1 9 j b 3 N 0 L 0 F 1 d G 9 S Z W 1 v d m V k Q 2 9 s d W 1 u c z E u e 0 N v b H V t b j E s M H 0 m c X V v d D s s J n F 1 b 3 Q 7 U 2 V j d G l v b j E v a W 9 f Y 2 9 z d C 9 B d X R v U m V t b 3 Z l Z E N v b H V t b n M x L n t D b 2 x 1 b W 4 y L D F 9 J n F 1 b 3 Q 7 L C Z x d W 9 0 O 1 N l Y 3 R p b 2 4 x L 2 l v X 2 N v c 3 Q v Q X V 0 b 1 J l b W 9 2 Z W R D b 2 x 1 b W 5 z M S 5 7 Q 2 9 s d W 1 u M y w y f S Z x d W 9 0 O y w m c X V v d D t T Z W N 0 a W 9 u M S 9 p b 1 9 j b 3 N 0 L 0 F 1 d G 9 S Z W 1 v d m V k Q 2 9 s d W 1 u c z E u e 0 N v b H V t b j Q s M 3 0 m c X V v d D s s J n F 1 b 3 Q 7 U 2 V j d G l v b j E v a W 9 f Y 2 9 z d C 9 B d X R v U m V t b 3 Z l Z E N v b H V t b n M x L n t D b 2 x 1 b W 4 1 L D R 9 J n F 1 b 3 Q 7 L C Z x d W 9 0 O 1 N l Y 3 R p b 2 4 x L 2 l v X 2 N v c 3 Q v Q X V 0 b 1 J l b W 9 2 Z W R D b 2 x 1 b W 5 z M S 5 7 Q 2 9 s d W 1 u N i w 1 f S Z x d W 9 0 O y w m c X V v d D t T Z W N 0 a W 9 u M S 9 p b 1 9 j b 3 N 0 L 0 F 1 d G 9 S Z W 1 v d m V k Q 2 9 s d W 1 u c z E u e 0 N v b H V t b j c s N n 0 m c X V v d D s s J n F 1 b 3 Q 7 U 2 V j d G l v b j E v a W 9 f Y 2 9 z d C 9 B d X R v U m V t b 3 Z l Z E N v b H V t b n M x L n t D b 2 x 1 b W 4 4 L D d 9 J n F 1 b 3 Q 7 L C Z x d W 9 0 O 1 N l Y 3 R p b 2 4 x L 2 l v X 2 N v c 3 Q v Q X V 0 b 1 J l b W 9 2 Z W R D b 2 x 1 b W 5 z M S 5 7 Q 2 9 s d W 1 u O S w 4 f S Z x d W 9 0 O y w m c X V v d D t T Z W N 0 a W 9 u M S 9 p b 1 9 j b 3 N 0 L 0 F 1 d G 9 S Z W 1 v d m V k Q 2 9 s d W 1 u c z E u e 0 N v b H V t b j E w L D l 9 J n F 1 b 3 Q 7 L C Z x d W 9 0 O 1 N l Y 3 R p b 2 4 x L 2 l v X 2 N v c 3 Q v Q X V 0 b 1 J l b W 9 2 Z W R D b 2 x 1 b W 5 z M S 5 7 Q 2 9 s d W 1 u M T E s M T B 9 J n F 1 b 3 Q 7 L C Z x d W 9 0 O 1 N l Y 3 R p b 2 4 x L 2 l v X 2 N v c 3 Q v Q X V 0 b 1 J l b W 9 2 Z W R D b 2 x 1 b W 5 z M S 5 7 Q 2 9 s d W 1 u M T I s M T F 9 J n F 1 b 3 Q 7 L C Z x d W 9 0 O 1 N l Y 3 R p b 2 4 x L 2 l v X 2 N v c 3 Q v Q X V 0 b 1 J l b W 9 2 Z W R D b 2 x 1 b W 5 z M S 5 7 Q 2 9 s d W 1 u M T M s M T J 9 J n F 1 b 3 Q 7 L C Z x d W 9 0 O 1 N l Y 3 R p b 2 4 x L 2 l v X 2 N v c 3 Q v Q X V 0 b 1 J l b W 9 2 Z W R D b 2 x 1 b W 5 z M S 5 7 Q 2 9 s d W 1 u M T Q s M T N 9 J n F 1 b 3 Q 7 L C Z x d W 9 0 O 1 N l Y 3 R p b 2 4 x L 2 l v X 2 N v c 3 Q v Q X V 0 b 1 J l b W 9 2 Z W R D b 2 x 1 b W 5 z M S 5 7 Q 2 9 s d W 1 u M T U s M T R 9 J n F 1 b 3 Q 7 L C Z x d W 9 0 O 1 N l Y 3 R p b 2 4 x L 2 l v X 2 N v c 3 Q v Q X V 0 b 1 J l b W 9 2 Z W R D b 2 x 1 b W 5 z M S 5 7 Q 2 9 s d W 1 u M T Y s M T V 9 J n F 1 b 3 Q 7 L C Z x d W 9 0 O 1 N l Y 3 R p b 2 4 x L 2 l v X 2 N v c 3 Q v Q X V 0 b 1 J l b W 9 2 Z W R D b 2 x 1 b W 5 z M S 5 7 Q 2 9 s d W 1 u M T c s M T Z 9 J n F 1 b 3 Q 7 L C Z x d W 9 0 O 1 N l Y 3 R p b 2 4 x L 2 l v X 2 N v c 3 Q v Q X V 0 b 1 J l b W 9 2 Z W R D b 2 x 1 b W 5 z M S 5 7 Q 2 9 s d W 1 u M T g s M T d 9 J n F 1 b 3 Q 7 L C Z x d W 9 0 O 1 N l Y 3 R p b 2 4 x L 2 l v X 2 N v c 3 Q v Q X V 0 b 1 J l b W 9 2 Z W R D b 2 x 1 b W 5 z M S 5 7 Q 2 9 s d W 1 u M T k s M T h 9 J n F 1 b 3 Q 7 L C Z x d W 9 0 O 1 N l Y 3 R p b 2 4 x L 2 l v X 2 N v c 3 Q v Q X V 0 b 1 J l b W 9 2 Z W R D b 2 x 1 b W 5 z M S 5 7 Q 2 9 s d W 1 u M j A s M T l 9 J n F 1 b 3 Q 7 L C Z x d W 9 0 O 1 N l Y 3 R p b 2 4 x L 2 l v X 2 N v c 3 Q v Q X V 0 b 1 J l b W 9 2 Z W R D b 2 x 1 b W 5 z M S 5 7 Q 2 9 s d W 1 u M j E s M j B 9 J n F 1 b 3 Q 7 L C Z x d W 9 0 O 1 N l Y 3 R p b 2 4 x L 2 l v X 2 N v c 3 Q v Q X V 0 b 1 J l b W 9 2 Z W R D b 2 x 1 b W 5 z M S 5 7 Q 2 9 s d W 1 u M j I s M j F 9 J n F 1 b 3 Q 7 L C Z x d W 9 0 O 1 N l Y 3 R p b 2 4 x L 2 l v X 2 N v c 3 Q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1 9 j b 3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f Y 2 9 z d F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N j o z O D o z M C 4 y M z k z N j U w W i I g L z 4 8 R W 5 0 c n k g V H l w Z T 0 i R m l s b E N v b H V t b l R 5 c G V z I i B W Y W x 1 Z T 0 i c 0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v X 2 N v c 3 R f a C 9 B d X R v U m V t b 3 Z l Z E N v b H V t b n M x L n t D b 2 x 1 b W 4 x L D B 9 J n F 1 b 3 Q 7 L C Z x d W 9 0 O 1 N l Y 3 R p b 2 4 x L 2 l v X 2 N v c 3 R f a C 9 B d X R v U m V t b 3 Z l Z E N v b H V t b n M x L n t D b 2 x 1 b W 4 y L D F 9 J n F 1 b 3 Q 7 L C Z x d W 9 0 O 1 N l Y 3 R p b 2 4 x L 2 l v X 2 N v c 3 R f a C 9 B d X R v U m V t b 3 Z l Z E N v b H V t b n M x L n t D b 2 x 1 b W 4 z L D J 9 J n F 1 b 3 Q 7 L C Z x d W 9 0 O 1 N l Y 3 R p b 2 4 x L 2 l v X 2 N v c 3 R f a C 9 B d X R v U m V t b 3 Z l Z E N v b H V t b n M x L n t D b 2 x 1 b W 4 0 L D N 9 J n F 1 b 3 Q 7 L C Z x d W 9 0 O 1 N l Y 3 R p b 2 4 x L 2 l v X 2 N v c 3 R f a C 9 B d X R v U m V t b 3 Z l Z E N v b H V t b n M x L n t D b 2 x 1 b W 4 1 L D R 9 J n F 1 b 3 Q 7 L C Z x d W 9 0 O 1 N l Y 3 R p b 2 4 x L 2 l v X 2 N v c 3 R f a C 9 B d X R v U m V t b 3 Z l Z E N v b H V t b n M x L n t D b 2 x 1 b W 4 2 L D V 9 J n F 1 b 3 Q 7 L C Z x d W 9 0 O 1 N l Y 3 R p b 2 4 x L 2 l v X 2 N v c 3 R f a C 9 B d X R v U m V t b 3 Z l Z E N v b H V t b n M x L n t D b 2 x 1 b W 4 3 L D Z 9 J n F 1 b 3 Q 7 L C Z x d W 9 0 O 1 N l Y 3 R p b 2 4 x L 2 l v X 2 N v c 3 R f a C 9 B d X R v U m V t b 3 Z l Z E N v b H V t b n M x L n t D b 2 x 1 b W 4 4 L D d 9 J n F 1 b 3 Q 7 L C Z x d W 9 0 O 1 N l Y 3 R p b 2 4 x L 2 l v X 2 N v c 3 R f a C 9 B d X R v U m V t b 3 Z l Z E N v b H V t b n M x L n t D b 2 x 1 b W 4 5 L D h 9 J n F 1 b 3 Q 7 L C Z x d W 9 0 O 1 N l Y 3 R p b 2 4 x L 2 l v X 2 N v c 3 R f a C 9 B d X R v U m V t b 3 Z l Z E N v b H V t b n M x L n t D b 2 x 1 b W 4 x M C w 5 f S Z x d W 9 0 O y w m c X V v d D t T Z W N 0 a W 9 u M S 9 p b 1 9 j b 3 N 0 X 2 g v Q X V 0 b 1 J l b W 9 2 Z W R D b 2 x 1 b W 5 z M S 5 7 Q 2 9 s d W 1 u M T E s M T B 9 J n F 1 b 3 Q 7 L C Z x d W 9 0 O 1 N l Y 3 R p b 2 4 x L 2 l v X 2 N v c 3 R f a C 9 B d X R v U m V t b 3 Z l Z E N v b H V t b n M x L n t D b 2 x 1 b W 4 x M i w x M X 0 m c X V v d D s s J n F 1 b 3 Q 7 U 2 V j d G l v b j E v a W 9 f Y 2 9 z d F 9 o L 0 F 1 d G 9 S Z W 1 v d m V k Q 2 9 s d W 1 u c z E u e 0 N v b H V t b j E z L D E y f S Z x d W 9 0 O y w m c X V v d D t T Z W N 0 a W 9 u M S 9 p b 1 9 j b 3 N 0 X 2 g v Q X V 0 b 1 J l b W 9 2 Z W R D b 2 x 1 b W 5 z M S 5 7 Q 2 9 s d W 1 u M T Q s M T N 9 J n F 1 b 3 Q 7 L C Z x d W 9 0 O 1 N l Y 3 R p b 2 4 x L 2 l v X 2 N v c 3 R f a C 9 B d X R v U m V t b 3 Z l Z E N v b H V t b n M x L n t D b 2 x 1 b W 4 x N S w x N H 0 m c X V v d D s s J n F 1 b 3 Q 7 U 2 V j d G l v b j E v a W 9 f Y 2 9 z d F 9 o L 0 F 1 d G 9 S Z W 1 v d m V k Q 2 9 s d W 1 u c z E u e 0 N v b H V t b j E 2 L D E 1 f S Z x d W 9 0 O y w m c X V v d D t T Z W N 0 a W 9 u M S 9 p b 1 9 j b 3 N 0 X 2 g v Q X V 0 b 1 J l b W 9 2 Z W R D b 2 x 1 b W 5 z M S 5 7 Q 2 9 s d W 1 u M T c s M T Z 9 J n F 1 b 3 Q 7 L C Z x d W 9 0 O 1 N l Y 3 R p b 2 4 x L 2 l v X 2 N v c 3 R f a C 9 B d X R v U m V t b 3 Z l Z E N v b H V t b n M x L n t D b 2 x 1 b W 4 x O C w x N 3 0 m c X V v d D s s J n F 1 b 3 Q 7 U 2 V j d G l v b j E v a W 9 f Y 2 9 z d F 9 o L 0 F 1 d G 9 S Z W 1 v d m V k Q 2 9 s d W 1 u c z E u e 0 N v b H V t b j E 5 L D E 4 f S Z x d W 9 0 O y w m c X V v d D t T Z W N 0 a W 9 u M S 9 p b 1 9 j b 3 N 0 X 2 g v Q X V 0 b 1 J l b W 9 2 Z W R D b 2 x 1 b W 5 z M S 5 7 Q 2 9 s d W 1 u M j A s M T l 9 J n F 1 b 3 Q 7 L C Z x d W 9 0 O 1 N l Y 3 R p b 2 4 x L 2 l v X 2 N v c 3 R f a C 9 B d X R v U m V t b 3 Z l Z E N v b H V t b n M x L n t D b 2 x 1 b W 4 y M S w y M H 0 m c X V v d D s s J n F 1 b 3 Q 7 U 2 V j d G l v b j E v a W 9 f Y 2 9 z d F 9 o L 0 F 1 d G 9 S Z W 1 v d m V k Q 2 9 s d W 1 u c z E u e 0 N v b H V t b j I y L D I x f S Z x d W 9 0 O y w m c X V v d D t T Z W N 0 a W 9 u M S 9 p b 1 9 j b 3 N 0 X 2 g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p b 1 9 j b 3 N 0 X 2 g v Q X V 0 b 1 J l b W 9 2 Z W R D b 2 x 1 b W 5 z M S 5 7 Q 2 9 s d W 1 u M S w w f S Z x d W 9 0 O y w m c X V v d D t T Z W N 0 a W 9 u M S 9 p b 1 9 j b 3 N 0 X 2 g v Q X V 0 b 1 J l b W 9 2 Z W R D b 2 x 1 b W 5 z M S 5 7 Q 2 9 s d W 1 u M i w x f S Z x d W 9 0 O y w m c X V v d D t T Z W N 0 a W 9 u M S 9 p b 1 9 j b 3 N 0 X 2 g v Q X V 0 b 1 J l b W 9 2 Z W R D b 2 x 1 b W 5 z M S 5 7 Q 2 9 s d W 1 u M y w y f S Z x d W 9 0 O y w m c X V v d D t T Z W N 0 a W 9 u M S 9 p b 1 9 j b 3 N 0 X 2 g v Q X V 0 b 1 J l b W 9 2 Z W R D b 2 x 1 b W 5 z M S 5 7 Q 2 9 s d W 1 u N C w z f S Z x d W 9 0 O y w m c X V v d D t T Z W N 0 a W 9 u M S 9 p b 1 9 j b 3 N 0 X 2 g v Q X V 0 b 1 J l b W 9 2 Z W R D b 2 x 1 b W 5 z M S 5 7 Q 2 9 s d W 1 u N S w 0 f S Z x d W 9 0 O y w m c X V v d D t T Z W N 0 a W 9 u M S 9 p b 1 9 j b 3 N 0 X 2 g v Q X V 0 b 1 J l b W 9 2 Z W R D b 2 x 1 b W 5 z M S 5 7 Q 2 9 s d W 1 u N i w 1 f S Z x d W 9 0 O y w m c X V v d D t T Z W N 0 a W 9 u M S 9 p b 1 9 j b 3 N 0 X 2 g v Q X V 0 b 1 J l b W 9 2 Z W R D b 2 x 1 b W 5 z M S 5 7 Q 2 9 s d W 1 u N y w 2 f S Z x d W 9 0 O y w m c X V v d D t T Z W N 0 a W 9 u M S 9 p b 1 9 j b 3 N 0 X 2 g v Q X V 0 b 1 J l b W 9 2 Z W R D b 2 x 1 b W 5 z M S 5 7 Q 2 9 s d W 1 u O C w 3 f S Z x d W 9 0 O y w m c X V v d D t T Z W N 0 a W 9 u M S 9 p b 1 9 j b 3 N 0 X 2 g v Q X V 0 b 1 J l b W 9 2 Z W R D b 2 x 1 b W 5 z M S 5 7 Q 2 9 s d W 1 u O S w 4 f S Z x d W 9 0 O y w m c X V v d D t T Z W N 0 a W 9 u M S 9 p b 1 9 j b 3 N 0 X 2 g v Q X V 0 b 1 J l b W 9 2 Z W R D b 2 x 1 b W 5 z M S 5 7 Q 2 9 s d W 1 u M T A s O X 0 m c X V v d D s s J n F 1 b 3 Q 7 U 2 V j d G l v b j E v a W 9 f Y 2 9 z d F 9 o L 0 F 1 d G 9 S Z W 1 v d m V k Q 2 9 s d W 1 u c z E u e 0 N v b H V t b j E x L D E w f S Z x d W 9 0 O y w m c X V v d D t T Z W N 0 a W 9 u M S 9 p b 1 9 j b 3 N 0 X 2 g v Q X V 0 b 1 J l b W 9 2 Z W R D b 2 x 1 b W 5 z M S 5 7 Q 2 9 s d W 1 u M T I s M T F 9 J n F 1 b 3 Q 7 L C Z x d W 9 0 O 1 N l Y 3 R p b 2 4 x L 2 l v X 2 N v c 3 R f a C 9 B d X R v U m V t b 3 Z l Z E N v b H V t b n M x L n t D b 2 x 1 b W 4 x M y w x M n 0 m c X V v d D s s J n F 1 b 3 Q 7 U 2 V j d G l v b j E v a W 9 f Y 2 9 z d F 9 o L 0 F 1 d G 9 S Z W 1 v d m V k Q 2 9 s d W 1 u c z E u e 0 N v b H V t b j E 0 L D E z f S Z x d W 9 0 O y w m c X V v d D t T Z W N 0 a W 9 u M S 9 p b 1 9 j b 3 N 0 X 2 g v Q X V 0 b 1 J l b W 9 2 Z W R D b 2 x 1 b W 5 z M S 5 7 Q 2 9 s d W 1 u M T U s M T R 9 J n F 1 b 3 Q 7 L C Z x d W 9 0 O 1 N l Y 3 R p b 2 4 x L 2 l v X 2 N v c 3 R f a C 9 B d X R v U m V t b 3 Z l Z E N v b H V t b n M x L n t D b 2 x 1 b W 4 x N i w x N X 0 m c X V v d D s s J n F 1 b 3 Q 7 U 2 V j d G l v b j E v a W 9 f Y 2 9 z d F 9 o L 0 F 1 d G 9 S Z W 1 v d m V k Q 2 9 s d W 1 u c z E u e 0 N v b H V t b j E 3 L D E 2 f S Z x d W 9 0 O y w m c X V v d D t T Z W N 0 a W 9 u M S 9 p b 1 9 j b 3 N 0 X 2 g v Q X V 0 b 1 J l b W 9 2 Z W R D b 2 x 1 b W 5 z M S 5 7 Q 2 9 s d W 1 u M T g s M T d 9 J n F 1 b 3 Q 7 L C Z x d W 9 0 O 1 N l Y 3 R p b 2 4 x L 2 l v X 2 N v c 3 R f a C 9 B d X R v U m V t b 3 Z l Z E N v b H V t b n M x L n t D b 2 x 1 b W 4 x O S w x O H 0 m c X V v d D s s J n F 1 b 3 Q 7 U 2 V j d G l v b j E v a W 9 f Y 2 9 z d F 9 o L 0 F 1 d G 9 S Z W 1 v d m V k Q 2 9 s d W 1 u c z E u e 0 N v b H V t b j I w L D E 5 f S Z x d W 9 0 O y w m c X V v d D t T Z W N 0 a W 9 u M S 9 p b 1 9 j b 3 N 0 X 2 g v Q X V 0 b 1 J l b W 9 2 Z W R D b 2 x 1 b W 5 z M S 5 7 Q 2 9 s d W 1 u M j E s M j B 9 J n F 1 b 3 Q 7 L C Z x d W 9 0 O 1 N l Y 3 R p b 2 4 x L 2 l v X 2 N v c 3 R f a C 9 B d X R v U m V t b 3 Z l Z E N v b H V t b n M x L n t D b 2 x 1 b W 4 y M i w y M X 0 m c X V v d D s s J n F 1 b 3 Q 7 U 2 V j d G l v b j E v a W 9 f Y 2 9 z d F 9 o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f Y 2 9 z d F 9 o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R f a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X 2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A 2 O j Q z O j M 5 L j c 4 M D k y N z d a I i A v P j x F b n R y e S B U e X B l P S J G a W x s Q 2 9 s d W 1 u V H l w Z X M i I F Z h b H V l P S J z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f Y 2 9 z d F 9 o I C g y K S 9 B d X R v U m V t b 3 Z l Z E N v b H V t b n M x L n t D b 2 x 1 b W 4 x L D B 9 J n F 1 b 3 Q 7 L C Z x d W 9 0 O 1 N l Y 3 R p b 2 4 x L 2 l v X 2 N v c 3 R f a C A o M i k v Q X V 0 b 1 J l b W 9 2 Z W R D b 2 x 1 b W 5 z M S 5 7 Q 2 9 s d W 1 u M i w x f S Z x d W 9 0 O y w m c X V v d D t T Z W N 0 a W 9 u M S 9 p b 1 9 j b 3 N 0 X 2 g g K D I p L 0 F 1 d G 9 S Z W 1 v d m V k Q 2 9 s d W 1 u c z E u e 0 N v b H V t b j M s M n 0 m c X V v d D s s J n F 1 b 3 Q 7 U 2 V j d G l v b j E v a W 9 f Y 2 9 z d F 9 o I C g y K S 9 B d X R v U m V t b 3 Z l Z E N v b H V t b n M x L n t D b 2 x 1 b W 4 0 L D N 9 J n F 1 b 3 Q 7 L C Z x d W 9 0 O 1 N l Y 3 R p b 2 4 x L 2 l v X 2 N v c 3 R f a C A o M i k v Q X V 0 b 1 J l b W 9 2 Z W R D b 2 x 1 b W 5 z M S 5 7 Q 2 9 s d W 1 u N S w 0 f S Z x d W 9 0 O y w m c X V v d D t T Z W N 0 a W 9 u M S 9 p b 1 9 j b 3 N 0 X 2 g g K D I p L 0 F 1 d G 9 S Z W 1 v d m V k Q 2 9 s d W 1 u c z E u e 0 N v b H V t b j Y s N X 0 m c X V v d D s s J n F 1 b 3 Q 7 U 2 V j d G l v b j E v a W 9 f Y 2 9 z d F 9 o I C g y K S 9 B d X R v U m V t b 3 Z l Z E N v b H V t b n M x L n t D b 2 x 1 b W 4 3 L D Z 9 J n F 1 b 3 Q 7 L C Z x d W 9 0 O 1 N l Y 3 R p b 2 4 x L 2 l v X 2 N v c 3 R f a C A o M i k v Q X V 0 b 1 J l b W 9 2 Z W R D b 2 x 1 b W 5 z M S 5 7 Q 2 9 s d W 1 u O C w 3 f S Z x d W 9 0 O y w m c X V v d D t T Z W N 0 a W 9 u M S 9 p b 1 9 j b 3 N 0 X 2 g g K D I p L 0 F 1 d G 9 S Z W 1 v d m V k Q 2 9 s d W 1 u c z E u e 0 N v b H V t b j k s O H 0 m c X V v d D s s J n F 1 b 3 Q 7 U 2 V j d G l v b j E v a W 9 f Y 2 9 z d F 9 o I C g y K S 9 B d X R v U m V t b 3 Z l Z E N v b H V t b n M x L n t D b 2 x 1 b W 4 x M C w 5 f S Z x d W 9 0 O y w m c X V v d D t T Z W N 0 a W 9 u M S 9 p b 1 9 j b 3 N 0 X 2 g g K D I p L 0 F 1 d G 9 S Z W 1 v d m V k Q 2 9 s d W 1 u c z E u e 0 N v b H V t b j E x L D E w f S Z x d W 9 0 O y w m c X V v d D t T Z W N 0 a W 9 u M S 9 p b 1 9 j b 3 N 0 X 2 g g K D I p L 0 F 1 d G 9 S Z W 1 v d m V k Q 2 9 s d W 1 u c z E u e 0 N v b H V t b j E y L D E x f S Z x d W 9 0 O y w m c X V v d D t T Z W N 0 a W 9 u M S 9 p b 1 9 j b 3 N 0 X 2 g g K D I p L 0 F 1 d G 9 S Z W 1 v d m V k Q 2 9 s d W 1 u c z E u e 0 N v b H V t b j E z L D E y f S Z x d W 9 0 O y w m c X V v d D t T Z W N 0 a W 9 u M S 9 p b 1 9 j b 3 N 0 X 2 g g K D I p L 0 F 1 d G 9 S Z W 1 v d m V k Q 2 9 s d W 1 u c z E u e 0 N v b H V t b j E 0 L D E z f S Z x d W 9 0 O y w m c X V v d D t T Z W N 0 a W 9 u M S 9 p b 1 9 j b 3 N 0 X 2 g g K D I p L 0 F 1 d G 9 S Z W 1 v d m V k Q 2 9 s d W 1 u c z E u e 0 N v b H V t b j E 1 L D E 0 f S Z x d W 9 0 O y w m c X V v d D t T Z W N 0 a W 9 u M S 9 p b 1 9 j b 3 N 0 X 2 g g K D I p L 0 F 1 d G 9 S Z W 1 v d m V k Q 2 9 s d W 1 u c z E u e 0 N v b H V t b j E 2 L D E 1 f S Z x d W 9 0 O y w m c X V v d D t T Z W N 0 a W 9 u M S 9 p b 1 9 j b 3 N 0 X 2 g g K D I p L 0 F 1 d G 9 S Z W 1 v d m V k Q 2 9 s d W 1 u c z E u e 0 N v b H V t b j E 3 L D E 2 f S Z x d W 9 0 O y w m c X V v d D t T Z W N 0 a W 9 u M S 9 p b 1 9 j b 3 N 0 X 2 g g K D I p L 0 F 1 d G 9 S Z W 1 v d m V k Q 2 9 s d W 1 u c z E u e 0 N v b H V t b j E 4 L D E 3 f S Z x d W 9 0 O y w m c X V v d D t T Z W N 0 a W 9 u M S 9 p b 1 9 j b 3 N 0 X 2 g g K D I p L 0 F 1 d G 9 S Z W 1 v d m V k Q 2 9 s d W 1 u c z E u e 0 N v b H V t b j E 5 L D E 4 f S Z x d W 9 0 O y w m c X V v d D t T Z W N 0 a W 9 u M S 9 p b 1 9 j b 3 N 0 X 2 g g K D I p L 0 F 1 d G 9 S Z W 1 v d m V k Q 2 9 s d W 1 u c z E u e 0 N v b H V t b j I w L D E 5 f S Z x d W 9 0 O y w m c X V v d D t T Z W N 0 a W 9 u M S 9 p b 1 9 j b 3 N 0 X 2 g g K D I p L 0 F 1 d G 9 S Z W 1 v d m V k Q 2 9 s d W 1 u c z E u e 0 N v b H V t b j I x L D I w f S Z x d W 9 0 O y w m c X V v d D t T Z W N 0 a W 9 u M S 9 p b 1 9 j b 3 N 0 X 2 g g K D I p L 0 F 1 d G 9 S Z W 1 v d m V k Q 2 9 s d W 1 u c z E u e 0 N v b H V t b j I y L D I x f S Z x d W 9 0 O y w m c X V v d D t T Z W N 0 a W 9 u M S 9 p b 1 9 j b 3 N 0 X 2 g g K D I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W 9 f Y 2 9 z d F 9 o I C g y K S 9 B d X R v U m V t b 3 Z l Z E N v b H V t b n M x L n t D b 2 x 1 b W 4 x L D B 9 J n F 1 b 3 Q 7 L C Z x d W 9 0 O 1 N l Y 3 R p b 2 4 x L 2 l v X 2 N v c 3 R f a C A o M i k v Q X V 0 b 1 J l b W 9 2 Z W R D b 2 x 1 b W 5 z M S 5 7 Q 2 9 s d W 1 u M i w x f S Z x d W 9 0 O y w m c X V v d D t T Z W N 0 a W 9 u M S 9 p b 1 9 j b 3 N 0 X 2 g g K D I p L 0 F 1 d G 9 S Z W 1 v d m V k Q 2 9 s d W 1 u c z E u e 0 N v b H V t b j M s M n 0 m c X V v d D s s J n F 1 b 3 Q 7 U 2 V j d G l v b j E v a W 9 f Y 2 9 z d F 9 o I C g y K S 9 B d X R v U m V t b 3 Z l Z E N v b H V t b n M x L n t D b 2 x 1 b W 4 0 L D N 9 J n F 1 b 3 Q 7 L C Z x d W 9 0 O 1 N l Y 3 R p b 2 4 x L 2 l v X 2 N v c 3 R f a C A o M i k v Q X V 0 b 1 J l b W 9 2 Z W R D b 2 x 1 b W 5 z M S 5 7 Q 2 9 s d W 1 u N S w 0 f S Z x d W 9 0 O y w m c X V v d D t T Z W N 0 a W 9 u M S 9 p b 1 9 j b 3 N 0 X 2 g g K D I p L 0 F 1 d G 9 S Z W 1 v d m V k Q 2 9 s d W 1 u c z E u e 0 N v b H V t b j Y s N X 0 m c X V v d D s s J n F 1 b 3 Q 7 U 2 V j d G l v b j E v a W 9 f Y 2 9 z d F 9 o I C g y K S 9 B d X R v U m V t b 3 Z l Z E N v b H V t b n M x L n t D b 2 x 1 b W 4 3 L D Z 9 J n F 1 b 3 Q 7 L C Z x d W 9 0 O 1 N l Y 3 R p b 2 4 x L 2 l v X 2 N v c 3 R f a C A o M i k v Q X V 0 b 1 J l b W 9 2 Z W R D b 2 x 1 b W 5 z M S 5 7 Q 2 9 s d W 1 u O C w 3 f S Z x d W 9 0 O y w m c X V v d D t T Z W N 0 a W 9 u M S 9 p b 1 9 j b 3 N 0 X 2 g g K D I p L 0 F 1 d G 9 S Z W 1 v d m V k Q 2 9 s d W 1 u c z E u e 0 N v b H V t b j k s O H 0 m c X V v d D s s J n F 1 b 3 Q 7 U 2 V j d G l v b j E v a W 9 f Y 2 9 z d F 9 o I C g y K S 9 B d X R v U m V t b 3 Z l Z E N v b H V t b n M x L n t D b 2 x 1 b W 4 x M C w 5 f S Z x d W 9 0 O y w m c X V v d D t T Z W N 0 a W 9 u M S 9 p b 1 9 j b 3 N 0 X 2 g g K D I p L 0 F 1 d G 9 S Z W 1 v d m V k Q 2 9 s d W 1 u c z E u e 0 N v b H V t b j E x L D E w f S Z x d W 9 0 O y w m c X V v d D t T Z W N 0 a W 9 u M S 9 p b 1 9 j b 3 N 0 X 2 g g K D I p L 0 F 1 d G 9 S Z W 1 v d m V k Q 2 9 s d W 1 u c z E u e 0 N v b H V t b j E y L D E x f S Z x d W 9 0 O y w m c X V v d D t T Z W N 0 a W 9 u M S 9 p b 1 9 j b 3 N 0 X 2 g g K D I p L 0 F 1 d G 9 S Z W 1 v d m V k Q 2 9 s d W 1 u c z E u e 0 N v b H V t b j E z L D E y f S Z x d W 9 0 O y w m c X V v d D t T Z W N 0 a W 9 u M S 9 p b 1 9 j b 3 N 0 X 2 g g K D I p L 0 F 1 d G 9 S Z W 1 v d m V k Q 2 9 s d W 1 u c z E u e 0 N v b H V t b j E 0 L D E z f S Z x d W 9 0 O y w m c X V v d D t T Z W N 0 a W 9 u M S 9 p b 1 9 j b 3 N 0 X 2 g g K D I p L 0 F 1 d G 9 S Z W 1 v d m V k Q 2 9 s d W 1 u c z E u e 0 N v b H V t b j E 1 L D E 0 f S Z x d W 9 0 O y w m c X V v d D t T Z W N 0 a W 9 u M S 9 p b 1 9 j b 3 N 0 X 2 g g K D I p L 0 F 1 d G 9 S Z W 1 v d m V k Q 2 9 s d W 1 u c z E u e 0 N v b H V t b j E 2 L D E 1 f S Z x d W 9 0 O y w m c X V v d D t T Z W N 0 a W 9 u M S 9 p b 1 9 j b 3 N 0 X 2 g g K D I p L 0 F 1 d G 9 S Z W 1 v d m V k Q 2 9 s d W 1 u c z E u e 0 N v b H V t b j E 3 L D E 2 f S Z x d W 9 0 O y w m c X V v d D t T Z W N 0 a W 9 u M S 9 p b 1 9 j b 3 N 0 X 2 g g K D I p L 0 F 1 d G 9 S Z W 1 v d m V k Q 2 9 s d W 1 u c z E u e 0 N v b H V t b j E 4 L D E 3 f S Z x d W 9 0 O y w m c X V v d D t T Z W N 0 a W 9 u M S 9 p b 1 9 j b 3 N 0 X 2 g g K D I p L 0 F 1 d G 9 S Z W 1 v d m V k Q 2 9 s d W 1 u c z E u e 0 N v b H V t b j E 5 L D E 4 f S Z x d W 9 0 O y w m c X V v d D t T Z W N 0 a W 9 u M S 9 p b 1 9 j b 3 N 0 X 2 g g K D I p L 0 F 1 d G 9 S Z W 1 v d m V k Q 2 9 s d W 1 u c z E u e 0 N v b H V t b j I w L D E 5 f S Z x d W 9 0 O y w m c X V v d D t T Z W N 0 a W 9 u M S 9 p b 1 9 j b 3 N 0 X 2 g g K D I p L 0 F 1 d G 9 S Z W 1 v d m V k Q 2 9 s d W 1 u c z E u e 0 N v b H V t b j I x L D I w f S Z x d W 9 0 O y w m c X V v d D t T Z W N 0 a W 9 u M S 9 p b 1 9 j b 3 N 0 X 2 g g K D I p L 0 F 1 d G 9 S Z W 1 v d m V k Q 2 9 s d W 1 u c z E u e 0 N v b H V t b j I y L D I x f S Z x d W 9 0 O y w m c X V v d D t T Z W N 0 a W 9 u M S 9 p b 1 9 j b 3 N 0 X 2 g g K D I p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f Y 2 9 z d F 9 o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R f a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X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A 3 O j I y O j A 5 L j E 1 N T A 1 M z B a I i A v P j x F b n R y e S B U e X B l P S J G a W x s Q 2 9 s d W 1 u V H l w Z X M i I F Z h b H V l P S J z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f Y 2 9 z d F 9 y L 0 F 1 d G 9 S Z W 1 v d m V k Q 2 9 s d W 1 u c z E u e 0 N v b H V t b j E s M H 0 m c X V v d D s s J n F 1 b 3 Q 7 U 2 V j d G l v b j E v a W 9 f Y 2 9 z d F 9 y L 0 F 1 d G 9 S Z W 1 v d m V k Q 2 9 s d W 1 u c z E u e 0 N v b H V t b j I s M X 0 m c X V v d D s s J n F 1 b 3 Q 7 U 2 V j d G l v b j E v a W 9 f Y 2 9 z d F 9 y L 0 F 1 d G 9 S Z W 1 v d m V k Q 2 9 s d W 1 u c z E u e 0 N v b H V t b j M s M n 0 m c X V v d D s s J n F 1 b 3 Q 7 U 2 V j d G l v b j E v a W 9 f Y 2 9 z d F 9 y L 0 F 1 d G 9 S Z W 1 v d m V k Q 2 9 s d W 1 u c z E u e 0 N v b H V t b j Q s M 3 0 m c X V v d D s s J n F 1 b 3 Q 7 U 2 V j d G l v b j E v a W 9 f Y 2 9 z d F 9 y L 0 F 1 d G 9 S Z W 1 v d m V k Q 2 9 s d W 1 u c z E u e 0 N v b H V t b j U s N H 0 m c X V v d D s s J n F 1 b 3 Q 7 U 2 V j d G l v b j E v a W 9 f Y 2 9 z d F 9 y L 0 F 1 d G 9 S Z W 1 v d m V k Q 2 9 s d W 1 u c z E u e 0 N v b H V t b j Y s N X 0 m c X V v d D s s J n F 1 b 3 Q 7 U 2 V j d G l v b j E v a W 9 f Y 2 9 z d F 9 y L 0 F 1 d G 9 S Z W 1 v d m V k Q 2 9 s d W 1 u c z E u e 0 N v b H V t b j c s N n 0 m c X V v d D s s J n F 1 b 3 Q 7 U 2 V j d G l v b j E v a W 9 f Y 2 9 z d F 9 y L 0 F 1 d G 9 S Z W 1 v d m V k Q 2 9 s d W 1 u c z E u e 0 N v b H V t b j g s N 3 0 m c X V v d D s s J n F 1 b 3 Q 7 U 2 V j d G l v b j E v a W 9 f Y 2 9 z d F 9 y L 0 F 1 d G 9 S Z W 1 v d m V k Q 2 9 s d W 1 u c z E u e 0 N v b H V t b j k s O H 0 m c X V v d D s s J n F 1 b 3 Q 7 U 2 V j d G l v b j E v a W 9 f Y 2 9 z d F 9 y L 0 F 1 d G 9 S Z W 1 v d m V k Q 2 9 s d W 1 u c z E u e 0 N v b H V t b j E w L D l 9 J n F 1 b 3 Q 7 L C Z x d W 9 0 O 1 N l Y 3 R p b 2 4 x L 2 l v X 2 N v c 3 R f c i 9 B d X R v U m V t b 3 Z l Z E N v b H V t b n M x L n t D b 2 x 1 b W 4 x M S w x M H 0 m c X V v d D s s J n F 1 b 3 Q 7 U 2 V j d G l v b j E v a W 9 f Y 2 9 z d F 9 y L 0 F 1 d G 9 S Z W 1 v d m V k Q 2 9 s d W 1 u c z E u e 0 N v b H V t b j E y L D E x f S Z x d W 9 0 O y w m c X V v d D t T Z W N 0 a W 9 u M S 9 p b 1 9 j b 3 N 0 X 3 I v Q X V 0 b 1 J l b W 9 2 Z W R D b 2 x 1 b W 5 z M S 5 7 Q 2 9 s d W 1 u M T M s M T J 9 J n F 1 b 3 Q 7 L C Z x d W 9 0 O 1 N l Y 3 R p b 2 4 x L 2 l v X 2 N v c 3 R f c i 9 B d X R v U m V t b 3 Z l Z E N v b H V t b n M x L n t D b 2 x 1 b W 4 x N C w x M 3 0 m c X V v d D s s J n F 1 b 3 Q 7 U 2 V j d G l v b j E v a W 9 f Y 2 9 z d F 9 y L 0 F 1 d G 9 S Z W 1 v d m V k Q 2 9 s d W 1 u c z E u e 0 N v b H V t b j E 1 L D E 0 f S Z x d W 9 0 O y w m c X V v d D t T Z W N 0 a W 9 u M S 9 p b 1 9 j b 3 N 0 X 3 I v Q X V 0 b 1 J l b W 9 2 Z W R D b 2 x 1 b W 5 z M S 5 7 Q 2 9 s d W 1 u M T Y s M T V 9 J n F 1 b 3 Q 7 L C Z x d W 9 0 O 1 N l Y 3 R p b 2 4 x L 2 l v X 2 N v c 3 R f c i 9 B d X R v U m V t b 3 Z l Z E N v b H V t b n M x L n t D b 2 x 1 b W 4 x N y w x N n 0 m c X V v d D s s J n F 1 b 3 Q 7 U 2 V j d G l v b j E v a W 9 f Y 2 9 z d F 9 y L 0 F 1 d G 9 S Z W 1 v d m V k Q 2 9 s d W 1 u c z E u e 0 N v b H V t b j E 4 L D E 3 f S Z x d W 9 0 O y w m c X V v d D t T Z W N 0 a W 9 u M S 9 p b 1 9 j b 3 N 0 X 3 I v Q X V 0 b 1 J l b W 9 2 Z W R D b 2 x 1 b W 5 z M S 5 7 Q 2 9 s d W 1 u M T k s M T h 9 J n F 1 b 3 Q 7 L C Z x d W 9 0 O 1 N l Y 3 R p b 2 4 x L 2 l v X 2 N v c 3 R f c i 9 B d X R v U m V t b 3 Z l Z E N v b H V t b n M x L n t D b 2 x 1 b W 4 y M C w x O X 0 m c X V v d D s s J n F 1 b 3 Q 7 U 2 V j d G l v b j E v a W 9 f Y 2 9 z d F 9 y L 0 F 1 d G 9 S Z W 1 v d m V k Q 2 9 s d W 1 u c z E u e 0 N v b H V t b j I x L D I w f S Z x d W 9 0 O y w m c X V v d D t T Z W N 0 a W 9 u M S 9 p b 1 9 j b 3 N 0 X 3 I v Q X V 0 b 1 J l b W 9 2 Z W R D b 2 x 1 b W 5 z M S 5 7 Q 2 9 s d W 1 u M j I s M j F 9 J n F 1 b 3 Q 7 L C Z x d W 9 0 O 1 N l Y 3 R p b 2 4 x L 2 l v X 2 N v c 3 R f c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l v X 2 N v c 3 R f c i 9 B d X R v U m V t b 3 Z l Z E N v b H V t b n M x L n t D b 2 x 1 b W 4 x L D B 9 J n F 1 b 3 Q 7 L C Z x d W 9 0 O 1 N l Y 3 R p b 2 4 x L 2 l v X 2 N v c 3 R f c i 9 B d X R v U m V t b 3 Z l Z E N v b H V t b n M x L n t D b 2 x 1 b W 4 y L D F 9 J n F 1 b 3 Q 7 L C Z x d W 9 0 O 1 N l Y 3 R p b 2 4 x L 2 l v X 2 N v c 3 R f c i 9 B d X R v U m V t b 3 Z l Z E N v b H V t b n M x L n t D b 2 x 1 b W 4 z L D J 9 J n F 1 b 3 Q 7 L C Z x d W 9 0 O 1 N l Y 3 R p b 2 4 x L 2 l v X 2 N v c 3 R f c i 9 B d X R v U m V t b 3 Z l Z E N v b H V t b n M x L n t D b 2 x 1 b W 4 0 L D N 9 J n F 1 b 3 Q 7 L C Z x d W 9 0 O 1 N l Y 3 R p b 2 4 x L 2 l v X 2 N v c 3 R f c i 9 B d X R v U m V t b 3 Z l Z E N v b H V t b n M x L n t D b 2 x 1 b W 4 1 L D R 9 J n F 1 b 3 Q 7 L C Z x d W 9 0 O 1 N l Y 3 R p b 2 4 x L 2 l v X 2 N v c 3 R f c i 9 B d X R v U m V t b 3 Z l Z E N v b H V t b n M x L n t D b 2 x 1 b W 4 2 L D V 9 J n F 1 b 3 Q 7 L C Z x d W 9 0 O 1 N l Y 3 R p b 2 4 x L 2 l v X 2 N v c 3 R f c i 9 B d X R v U m V t b 3 Z l Z E N v b H V t b n M x L n t D b 2 x 1 b W 4 3 L D Z 9 J n F 1 b 3 Q 7 L C Z x d W 9 0 O 1 N l Y 3 R p b 2 4 x L 2 l v X 2 N v c 3 R f c i 9 B d X R v U m V t b 3 Z l Z E N v b H V t b n M x L n t D b 2 x 1 b W 4 4 L D d 9 J n F 1 b 3 Q 7 L C Z x d W 9 0 O 1 N l Y 3 R p b 2 4 x L 2 l v X 2 N v c 3 R f c i 9 B d X R v U m V t b 3 Z l Z E N v b H V t b n M x L n t D b 2 x 1 b W 4 5 L D h 9 J n F 1 b 3 Q 7 L C Z x d W 9 0 O 1 N l Y 3 R p b 2 4 x L 2 l v X 2 N v c 3 R f c i 9 B d X R v U m V t b 3 Z l Z E N v b H V t b n M x L n t D b 2 x 1 b W 4 x M C w 5 f S Z x d W 9 0 O y w m c X V v d D t T Z W N 0 a W 9 u M S 9 p b 1 9 j b 3 N 0 X 3 I v Q X V 0 b 1 J l b W 9 2 Z W R D b 2 x 1 b W 5 z M S 5 7 Q 2 9 s d W 1 u M T E s M T B 9 J n F 1 b 3 Q 7 L C Z x d W 9 0 O 1 N l Y 3 R p b 2 4 x L 2 l v X 2 N v c 3 R f c i 9 B d X R v U m V t b 3 Z l Z E N v b H V t b n M x L n t D b 2 x 1 b W 4 x M i w x M X 0 m c X V v d D s s J n F 1 b 3 Q 7 U 2 V j d G l v b j E v a W 9 f Y 2 9 z d F 9 y L 0 F 1 d G 9 S Z W 1 v d m V k Q 2 9 s d W 1 u c z E u e 0 N v b H V t b j E z L D E y f S Z x d W 9 0 O y w m c X V v d D t T Z W N 0 a W 9 u M S 9 p b 1 9 j b 3 N 0 X 3 I v Q X V 0 b 1 J l b W 9 2 Z W R D b 2 x 1 b W 5 z M S 5 7 Q 2 9 s d W 1 u M T Q s M T N 9 J n F 1 b 3 Q 7 L C Z x d W 9 0 O 1 N l Y 3 R p b 2 4 x L 2 l v X 2 N v c 3 R f c i 9 B d X R v U m V t b 3 Z l Z E N v b H V t b n M x L n t D b 2 x 1 b W 4 x N S w x N H 0 m c X V v d D s s J n F 1 b 3 Q 7 U 2 V j d G l v b j E v a W 9 f Y 2 9 z d F 9 y L 0 F 1 d G 9 S Z W 1 v d m V k Q 2 9 s d W 1 u c z E u e 0 N v b H V t b j E 2 L D E 1 f S Z x d W 9 0 O y w m c X V v d D t T Z W N 0 a W 9 u M S 9 p b 1 9 j b 3 N 0 X 3 I v Q X V 0 b 1 J l b W 9 2 Z W R D b 2 x 1 b W 5 z M S 5 7 Q 2 9 s d W 1 u M T c s M T Z 9 J n F 1 b 3 Q 7 L C Z x d W 9 0 O 1 N l Y 3 R p b 2 4 x L 2 l v X 2 N v c 3 R f c i 9 B d X R v U m V t b 3 Z l Z E N v b H V t b n M x L n t D b 2 x 1 b W 4 x O C w x N 3 0 m c X V v d D s s J n F 1 b 3 Q 7 U 2 V j d G l v b j E v a W 9 f Y 2 9 z d F 9 y L 0 F 1 d G 9 S Z W 1 v d m V k Q 2 9 s d W 1 u c z E u e 0 N v b H V t b j E 5 L D E 4 f S Z x d W 9 0 O y w m c X V v d D t T Z W N 0 a W 9 u M S 9 p b 1 9 j b 3 N 0 X 3 I v Q X V 0 b 1 J l b W 9 2 Z W R D b 2 x 1 b W 5 z M S 5 7 Q 2 9 s d W 1 u M j A s M T l 9 J n F 1 b 3 Q 7 L C Z x d W 9 0 O 1 N l Y 3 R p b 2 4 x L 2 l v X 2 N v c 3 R f c i 9 B d X R v U m V t b 3 Z l Z E N v b H V t b n M x L n t D b 2 x 1 b W 4 y M S w y M H 0 m c X V v d D s s J n F 1 b 3 Q 7 U 2 V j d G l v b j E v a W 9 f Y 2 9 z d F 9 y L 0 F 1 d G 9 S Z W 1 v d m V k Q 2 9 s d W 1 u c z E u e 0 N v b H V t b j I y L D I x f S Z x d W 9 0 O y w m c X V v d D t T Z W N 0 a W 9 u M S 9 p b 1 9 j b 3 N 0 X 3 I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1 9 j b 3 N 0 X 3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f Y 2 9 z d F 9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N z o 0 N D o y M C 4 x M T I 2 N j E 3 W i I g L z 4 8 R W 5 0 c n k g V H l w Z T 0 i R m l s b E N v b H V t b l R 5 c G V z I i B W Y W x 1 Z T 0 i c 0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v X 2 N v c 3 Q y L 0 F 1 d G 9 S Z W 1 v d m V k Q 2 9 s d W 1 u c z E u e 0 N v b H V t b j E s M H 0 m c X V v d D s s J n F 1 b 3 Q 7 U 2 V j d G l v b j E v a W 9 f Y 2 9 z d D I v Q X V 0 b 1 J l b W 9 2 Z W R D b 2 x 1 b W 5 z M S 5 7 Q 2 9 s d W 1 u M i w x f S Z x d W 9 0 O y w m c X V v d D t T Z W N 0 a W 9 u M S 9 p b 1 9 j b 3 N 0 M i 9 B d X R v U m V t b 3 Z l Z E N v b H V t b n M x L n t D b 2 x 1 b W 4 z L D J 9 J n F 1 b 3 Q 7 L C Z x d W 9 0 O 1 N l Y 3 R p b 2 4 x L 2 l v X 2 N v c 3 Q y L 0 F 1 d G 9 S Z W 1 v d m V k Q 2 9 s d W 1 u c z E u e 0 N v b H V t b j Q s M 3 0 m c X V v d D s s J n F 1 b 3 Q 7 U 2 V j d G l v b j E v a W 9 f Y 2 9 z d D I v Q X V 0 b 1 J l b W 9 2 Z W R D b 2 x 1 b W 5 z M S 5 7 Q 2 9 s d W 1 u N S w 0 f S Z x d W 9 0 O y w m c X V v d D t T Z W N 0 a W 9 u M S 9 p b 1 9 j b 3 N 0 M i 9 B d X R v U m V t b 3 Z l Z E N v b H V t b n M x L n t D b 2 x 1 b W 4 2 L D V 9 J n F 1 b 3 Q 7 L C Z x d W 9 0 O 1 N l Y 3 R p b 2 4 x L 2 l v X 2 N v c 3 Q y L 0 F 1 d G 9 S Z W 1 v d m V k Q 2 9 s d W 1 u c z E u e 0 N v b H V t b j c s N n 0 m c X V v d D s s J n F 1 b 3 Q 7 U 2 V j d G l v b j E v a W 9 f Y 2 9 z d D I v Q X V 0 b 1 J l b W 9 2 Z W R D b 2 x 1 b W 5 z M S 5 7 Q 2 9 s d W 1 u O C w 3 f S Z x d W 9 0 O y w m c X V v d D t T Z W N 0 a W 9 u M S 9 p b 1 9 j b 3 N 0 M i 9 B d X R v U m V t b 3 Z l Z E N v b H V t b n M x L n t D b 2 x 1 b W 4 5 L D h 9 J n F 1 b 3 Q 7 L C Z x d W 9 0 O 1 N l Y 3 R p b 2 4 x L 2 l v X 2 N v c 3 Q y L 0 F 1 d G 9 S Z W 1 v d m V k Q 2 9 s d W 1 u c z E u e 0 N v b H V t b j E w L D l 9 J n F 1 b 3 Q 7 L C Z x d W 9 0 O 1 N l Y 3 R p b 2 4 x L 2 l v X 2 N v c 3 Q y L 0 F 1 d G 9 S Z W 1 v d m V k Q 2 9 s d W 1 u c z E u e 0 N v b H V t b j E x L D E w f S Z x d W 9 0 O y w m c X V v d D t T Z W N 0 a W 9 u M S 9 p b 1 9 j b 3 N 0 M i 9 B d X R v U m V t b 3 Z l Z E N v b H V t b n M x L n t D b 2 x 1 b W 4 x M i w x M X 0 m c X V v d D s s J n F 1 b 3 Q 7 U 2 V j d G l v b j E v a W 9 f Y 2 9 z d D I v Q X V 0 b 1 J l b W 9 2 Z W R D b 2 x 1 b W 5 z M S 5 7 Q 2 9 s d W 1 u M T M s M T J 9 J n F 1 b 3 Q 7 L C Z x d W 9 0 O 1 N l Y 3 R p b 2 4 x L 2 l v X 2 N v c 3 Q y L 0 F 1 d G 9 S Z W 1 v d m V k Q 2 9 s d W 1 u c z E u e 0 N v b H V t b j E 0 L D E z f S Z x d W 9 0 O y w m c X V v d D t T Z W N 0 a W 9 u M S 9 p b 1 9 j b 3 N 0 M i 9 B d X R v U m V t b 3 Z l Z E N v b H V t b n M x L n t D b 2 x 1 b W 4 x N S w x N H 0 m c X V v d D s s J n F 1 b 3 Q 7 U 2 V j d G l v b j E v a W 9 f Y 2 9 z d D I v Q X V 0 b 1 J l b W 9 2 Z W R D b 2 x 1 b W 5 z M S 5 7 Q 2 9 s d W 1 u M T Y s M T V 9 J n F 1 b 3 Q 7 L C Z x d W 9 0 O 1 N l Y 3 R p b 2 4 x L 2 l v X 2 N v c 3 Q y L 0 F 1 d G 9 S Z W 1 v d m V k Q 2 9 s d W 1 u c z E u e 0 N v b H V t b j E 3 L D E 2 f S Z x d W 9 0 O y w m c X V v d D t T Z W N 0 a W 9 u M S 9 p b 1 9 j b 3 N 0 M i 9 B d X R v U m V t b 3 Z l Z E N v b H V t b n M x L n t D b 2 x 1 b W 4 x O C w x N 3 0 m c X V v d D s s J n F 1 b 3 Q 7 U 2 V j d G l v b j E v a W 9 f Y 2 9 z d D I v Q X V 0 b 1 J l b W 9 2 Z W R D b 2 x 1 b W 5 z M S 5 7 Q 2 9 s d W 1 u M T k s M T h 9 J n F 1 b 3 Q 7 L C Z x d W 9 0 O 1 N l Y 3 R p b 2 4 x L 2 l v X 2 N v c 3 Q y L 0 F 1 d G 9 S Z W 1 v d m V k Q 2 9 s d W 1 u c z E u e 0 N v b H V t b j I w L D E 5 f S Z x d W 9 0 O y w m c X V v d D t T Z W N 0 a W 9 u M S 9 p b 1 9 j b 3 N 0 M i 9 B d X R v U m V t b 3 Z l Z E N v b H V t b n M x L n t D b 2 x 1 b W 4 y M S w y M H 0 m c X V v d D s s J n F 1 b 3 Q 7 U 2 V j d G l v b j E v a W 9 f Y 2 9 z d D I v Q X V 0 b 1 J l b W 9 2 Z W R D b 2 x 1 b W 5 z M S 5 7 Q 2 9 s d W 1 u M j I s M j F 9 J n F 1 b 3 Q 7 L C Z x d W 9 0 O 1 N l Y 3 R p b 2 4 x L 2 l v X 2 N v c 3 Q y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W 9 f Y 2 9 z d D I v Q X V 0 b 1 J l b W 9 2 Z W R D b 2 x 1 b W 5 z M S 5 7 Q 2 9 s d W 1 u M S w w f S Z x d W 9 0 O y w m c X V v d D t T Z W N 0 a W 9 u M S 9 p b 1 9 j b 3 N 0 M i 9 B d X R v U m V t b 3 Z l Z E N v b H V t b n M x L n t D b 2 x 1 b W 4 y L D F 9 J n F 1 b 3 Q 7 L C Z x d W 9 0 O 1 N l Y 3 R p b 2 4 x L 2 l v X 2 N v c 3 Q y L 0 F 1 d G 9 S Z W 1 v d m V k Q 2 9 s d W 1 u c z E u e 0 N v b H V t b j M s M n 0 m c X V v d D s s J n F 1 b 3 Q 7 U 2 V j d G l v b j E v a W 9 f Y 2 9 z d D I v Q X V 0 b 1 J l b W 9 2 Z W R D b 2 x 1 b W 5 z M S 5 7 Q 2 9 s d W 1 u N C w z f S Z x d W 9 0 O y w m c X V v d D t T Z W N 0 a W 9 u M S 9 p b 1 9 j b 3 N 0 M i 9 B d X R v U m V t b 3 Z l Z E N v b H V t b n M x L n t D b 2 x 1 b W 4 1 L D R 9 J n F 1 b 3 Q 7 L C Z x d W 9 0 O 1 N l Y 3 R p b 2 4 x L 2 l v X 2 N v c 3 Q y L 0 F 1 d G 9 S Z W 1 v d m V k Q 2 9 s d W 1 u c z E u e 0 N v b H V t b j Y s N X 0 m c X V v d D s s J n F 1 b 3 Q 7 U 2 V j d G l v b j E v a W 9 f Y 2 9 z d D I v Q X V 0 b 1 J l b W 9 2 Z W R D b 2 x 1 b W 5 z M S 5 7 Q 2 9 s d W 1 u N y w 2 f S Z x d W 9 0 O y w m c X V v d D t T Z W N 0 a W 9 u M S 9 p b 1 9 j b 3 N 0 M i 9 B d X R v U m V t b 3 Z l Z E N v b H V t b n M x L n t D b 2 x 1 b W 4 4 L D d 9 J n F 1 b 3 Q 7 L C Z x d W 9 0 O 1 N l Y 3 R p b 2 4 x L 2 l v X 2 N v c 3 Q y L 0 F 1 d G 9 S Z W 1 v d m V k Q 2 9 s d W 1 u c z E u e 0 N v b H V t b j k s O H 0 m c X V v d D s s J n F 1 b 3 Q 7 U 2 V j d G l v b j E v a W 9 f Y 2 9 z d D I v Q X V 0 b 1 J l b W 9 2 Z W R D b 2 x 1 b W 5 z M S 5 7 Q 2 9 s d W 1 u M T A s O X 0 m c X V v d D s s J n F 1 b 3 Q 7 U 2 V j d G l v b j E v a W 9 f Y 2 9 z d D I v Q X V 0 b 1 J l b W 9 2 Z W R D b 2 x 1 b W 5 z M S 5 7 Q 2 9 s d W 1 u M T E s M T B 9 J n F 1 b 3 Q 7 L C Z x d W 9 0 O 1 N l Y 3 R p b 2 4 x L 2 l v X 2 N v c 3 Q y L 0 F 1 d G 9 S Z W 1 v d m V k Q 2 9 s d W 1 u c z E u e 0 N v b H V t b j E y L D E x f S Z x d W 9 0 O y w m c X V v d D t T Z W N 0 a W 9 u M S 9 p b 1 9 j b 3 N 0 M i 9 B d X R v U m V t b 3 Z l Z E N v b H V t b n M x L n t D b 2 x 1 b W 4 x M y w x M n 0 m c X V v d D s s J n F 1 b 3 Q 7 U 2 V j d G l v b j E v a W 9 f Y 2 9 z d D I v Q X V 0 b 1 J l b W 9 2 Z W R D b 2 x 1 b W 5 z M S 5 7 Q 2 9 s d W 1 u M T Q s M T N 9 J n F 1 b 3 Q 7 L C Z x d W 9 0 O 1 N l Y 3 R p b 2 4 x L 2 l v X 2 N v c 3 Q y L 0 F 1 d G 9 S Z W 1 v d m V k Q 2 9 s d W 1 u c z E u e 0 N v b H V t b j E 1 L D E 0 f S Z x d W 9 0 O y w m c X V v d D t T Z W N 0 a W 9 u M S 9 p b 1 9 j b 3 N 0 M i 9 B d X R v U m V t b 3 Z l Z E N v b H V t b n M x L n t D b 2 x 1 b W 4 x N i w x N X 0 m c X V v d D s s J n F 1 b 3 Q 7 U 2 V j d G l v b j E v a W 9 f Y 2 9 z d D I v Q X V 0 b 1 J l b W 9 2 Z W R D b 2 x 1 b W 5 z M S 5 7 Q 2 9 s d W 1 u M T c s M T Z 9 J n F 1 b 3 Q 7 L C Z x d W 9 0 O 1 N l Y 3 R p b 2 4 x L 2 l v X 2 N v c 3 Q y L 0 F 1 d G 9 S Z W 1 v d m V k Q 2 9 s d W 1 u c z E u e 0 N v b H V t b j E 4 L D E 3 f S Z x d W 9 0 O y w m c X V v d D t T Z W N 0 a W 9 u M S 9 p b 1 9 j b 3 N 0 M i 9 B d X R v U m V t b 3 Z l Z E N v b H V t b n M x L n t D b 2 x 1 b W 4 x O S w x O H 0 m c X V v d D s s J n F 1 b 3 Q 7 U 2 V j d G l v b j E v a W 9 f Y 2 9 z d D I v Q X V 0 b 1 J l b W 9 2 Z W R D b 2 x 1 b W 5 z M S 5 7 Q 2 9 s d W 1 u M j A s M T l 9 J n F 1 b 3 Q 7 L C Z x d W 9 0 O 1 N l Y 3 R p b 2 4 x L 2 l v X 2 N v c 3 Q y L 0 F 1 d G 9 S Z W 1 v d m V k Q 2 9 s d W 1 u c z E u e 0 N v b H V t b j I x L D I w f S Z x d W 9 0 O y w m c X V v d D t T Z W N 0 a W 9 u M S 9 p b 1 9 j b 3 N 0 M i 9 B d X R v U m V t b 3 Z l Z E N v b H V t b n M x L n t D b 2 x 1 b W 4 y M i w y M X 0 m c X V v d D s s J n F 1 b 3 Q 7 U 2 V j d G l v b j E v a W 9 f Y 2 9 z d D I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1 9 j b 3 N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v X 2 N v c 3 Q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g 6 M T c 6 N T I u N z Y 4 M z I z O V o i I C 8 + P E V u d H J 5 I F R 5 c G U 9 I k Z p b G x D b 2 x 1 b W 5 U e X B l c y I g V m F s d W U 9 I n N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1 9 j b 3 N 0 M i A o M i k v Q X V 0 b 1 J l b W 9 2 Z W R D b 2 x 1 b W 5 z M S 5 7 Q 2 9 s d W 1 u M S w w f S Z x d W 9 0 O y w m c X V v d D t T Z W N 0 a W 9 u M S 9 p b 1 9 j b 3 N 0 M i A o M i k v Q X V 0 b 1 J l b W 9 2 Z W R D b 2 x 1 b W 5 z M S 5 7 Q 2 9 s d W 1 u M i w x f S Z x d W 9 0 O y w m c X V v d D t T Z W N 0 a W 9 u M S 9 p b 1 9 j b 3 N 0 M i A o M i k v Q X V 0 b 1 J l b W 9 2 Z W R D b 2 x 1 b W 5 z M S 5 7 Q 2 9 s d W 1 u M y w y f S Z x d W 9 0 O y w m c X V v d D t T Z W N 0 a W 9 u M S 9 p b 1 9 j b 3 N 0 M i A o M i k v Q X V 0 b 1 J l b W 9 2 Z W R D b 2 x 1 b W 5 z M S 5 7 Q 2 9 s d W 1 u N C w z f S Z x d W 9 0 O y w m c X V v d D t T Z W N 0 a W 9 u M S 9 p b 1 9 j b 3 N 0 M i A o M i k v Q X V 0 b 1 J l b W 9 2 Z W R D b 2 x 1 b W 5 z M S 5 7 Q 2 9 s d W 1 u N S w 0 f S Z x d W 9 0 O y w m c X V v d D t T Z W N 0 a W 9 u M S 9 p b 1 9 j b 3 N 0 M i A o M i k v Q X V 0 b 1 J l b W 9 2 Z W R D b 2 x 1 b W 5 z M S 5 7 Q 2 9 s d W 1 u N i w 1 f S Z x d W 9 0 O y w m c X V v d D t T Z W N 0 a W 9 u M S 9 p b 1 9 j b 3 N 0 M i A o M i k v Q X V 0 b 1 J l b W 9 2 Z W R D b 2 x 1 b W 5 z M S 5 7 Q 2 9 s d W 1 u N y w 2 f S Z x d W 9 0 O y w m c X V v d D t T Z W N 0 a W 9 u M S 9 p b 1 9 j b 3 N 0 M i A o M i k v Q X V 0 b 1 J l b W 9 2 Z W R D b 2 x 1 b W 5 z M S 5 7 Q 2 9 s d W 1 u O C w 3 f S Z x d W 9 0 O y w m c X V v d D t T Z W N 0 a W 9 u M S 9 p b 1 9 j b 3 N 0 M i A o M i k v Q X V 0 b 1 J l b W 9 2 Z W R D b 2 x 1 b W 5 z M S 5 7 Q 2 9 s d W 1 u O S w 4 f S Z x d W 9 0 O y w m c X V v d D t T Z W N 0 a W 9 u M S 9 p b 1 9 j b 3 N 0 M i A o M i k v Q X V 0 b 1 J l b W 9 2 Z W R D b 2 x 1 b W 5 z M S 5 7 Q 2 9 s d W 1 u M T A s O X 0 m c X V v d D s s J n F 1 b 3 Q 7 U 2 V j d G l v b j E v a W 9 f Y 2 9 z d D I g K D I p L 0 F 1 d G 9 S Z W 1 v d m V k Q 2 9 s d W 1 u c z E u e 0 N v b H V t b j E x L D E w f S Z x d W 9 0 O y w m c X V v d D t T Z W N 0 a W 9 u M S 9 p b 1 9 j b 3 N 0 M i A o M i k v Q X V 0 b 1 J l b W 9 2 Z W R D b 2 x 1 b W 5 z M S 5 7 Q 2 9 s d W 1 u M T I s M T F 9 J n F 1 b 3 Q 7 L C Z x d W 9 0 O 1 N l Y 3 R p b 2 4 x L 2 l v X 2 N v c 3 Q y I C g y K S 9 B d X R v U m V t b 3 Z l Z E N v b H V t b n M x L n t D b 2 x 1 b W 4 x M y w x M n 0 m c X V v d D s s J n F 1 b 3 Q 7 U 2 V j d G l v b j E v a W 9 f Y 2 9 z d D I g K D I p L 0 F 1 d G 9 S Z W 1 v d m V k Q 2 9 s d W 1 u c z E u e 0 N v b H V t b j E 0 L D E z f S Z x d W 9 0 O y w m c X V v d D t T Z W N 0 a W 9 u M S 9 p b 1 9 j b 3 N 0 M i A o M i k v Q X V 0 b 1 J l b W 9 2 Z W R D b 2 x 1 b W 5 z M S 5 7 Q 2 9 s d W 1 u M T U s M T R 9 J n F 1 b 3 Q 7 L C Z x d W 9 0 O 1 N l Y 3 R p b 2 4 x L 2 l v X 2 N v c 3 Q y I C g y K S 9 B d X R v U m V t b 3 Z l Z E N v b H V t b n M x L n t D b 2 x 1 b W 4 x N i w x N X 0 m c X V v d D s s J n F 1 b 3 Q 7 U 2 V j d G l v b j E v a W 9 f Y 2 9 z d D I g K D I p L 0 F 1 d G 9 S Z W 1 v d m V k Q 2 9 s d W 1 u c z E u e 0 N v b H V t b j E 3 L D E 2 f S Z x d W 9 0 O y w m c X V v d D t T Z W N 0 a W 9 u M S 9 p b 1 9 j b 3 N 0 M i A o M i k v Q X V 0 b 1 J l b W 9 2 Z W R D b 2 x 1 b W 5 z M S 5 7 Q 2 9 s d W 1 u M T g s M T d 9 J n F 1 b 3 Q 7 L C Z x d W 9 0 O 1 N l Y 3 R p b 2 4 x L 2 l v X 2 N v c 3 Q y I C g y K S 9 B d X R v U m V t b 3 Z l Z E N v b H V t b n M x L n t D b 2 x 1 b W 4 x O S w x O H 0 m c X V v d D s s J n F 1 b 3 Q 7 U 2 V j d G l v b j E v a W 9 f Y 2 9 z d D I g K D I p L 0 F 1 d G 9 S Z W 1 v d m V k Q 2 9 s d W 1 u c z E u e 0 N v b H V t b j I w L D E 5 f S Z x d W 9 0 O y w m c X V v d D t T Z W N 0 a W 9 u M S 9 p b 1 9 j b 3 N 0 M i A o M i k v Q X V 0 b 1 J l b W 9 2 Z W R D b 2 x 1 b W 5 z M S 5 7 Q 2 9 s d W 1 u M j E s M j B 9 J n F 1 b 3 Q 7 L C Z x d W 9 0 O 1 N l Y 3 R p b 2 4 x L 2 l v X 2 N v c 3 Q y I C g y K S 9 B d X R v U m V t b 3 Z l Z E N v b H V t b n M x L n t D b 2 x 1 b W 4 y M i w y M X 0 m c X V v d D s s J n F 1 b 3 Q 7 U 2 V j d G l v b j E v a W 9 f Y 2 9 z d D I g K D I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W 9 f Y 2 9 z d D I g K D I p L 0 F 1 d G 9 S Z W 1 v d m V k Q 2 9 s d W 1 u c z E u e 0 N v b H V t b j E s M H 0 m c X V v d D s s J n F 1 b 3 Q 7 U 2 V j d G l v b j E v a W 9 f Y 2 9 z d D I g K D I p L 0 F 1 d G 9 S Z W 1 v d m V k Q 2 9 s d W 1 u c z E u e 0 N v b H V t b j I s M X 0 m c X V v d D s s J n F 1 b 3 Q 7 U 2 V j d G l v b j E v a W 9 f Y 2 9 z d D I g K D I p L 0 F 1 d G 9 S Z W 1 v d m V k Q 2 9 s d W 1 u c z E u e 0 N v b H V t b j M s M n 0 m c X V v d D s s J n F 1 b 3 Q 7 U 2 V j d G l v b j E v a W 9 f Y 2 9 z d D I g K D I p L 0 F 1 d G 9 S Z W 1 v d m V k Q 2 9 s d W 1 u c z E u e 0 N v b H V t b j Q s M 3 0 m c X V v d D s s J n F 1 b 3 Q 7 U 2 V j d G l v b j E v a W 9 f Y 2 9 z d D I g K D I p L 0 F 1 d G 9 S Z W 1 v d m V k Q 2 9 s d W 1 u c z E u e 0 N v b H V t b j U s N H 0 m c X V v d D s s J n F 1 b 3 Q 7 U 2 V j d G l v b j E v a W 9 f Y 2 9 z d D I g K D I p L 0 F 1 d G 9 S Z W 1 v d m V k Q 2 9 s d W 1 u c z E u e 0 N v b H V t b j Y s N X 0 m c X V v d D s s J n F 1 b 3 Q 7 U 2 V j d G l v b j E v a W 9 f Y 2 9 z d D I g K D I p L 0 F 1 d G 9 S Z W 1 v d m V k Q 2 9 s d W 1 u c z E u e 0 N v b H V t b j c s N n 0 m c X V v d D s s J n F 1 b 3 Q 7 U 2 V j d G l v b j E v a W 9 f Y 2 9 z d D I g K D I p L 0 F 1 d G 9 S Z W 1 v d m V k Q 2 9 s d W 1 u c z E u e 0 N v b H V t b j g s N 3 0 m c X V v d D s s J n F 1 b 3 Q 7 U 2 V j d G l v b j E v a W 9 f Y 2 9 z d D I g K D I p L 0 F 1 d G 9 S Z W 1 v d m V k Q 2 9 s d W 1 u c z E u e 0 N v b H V t b j k s O H 0 m c X V v d D s s J n F 1 b 3 Q 7 U 2 V j d G l v b j E v a W 9 f Y 2 9 z d D I g K D I p L 0 F 1 d G 9 S Z W 1 v d m V k Q 2 9 s d W 1 u c z E u e 0 N v b H V t b j E w L D l 9 J n F 1 b 3 Q 7 L C Z x d W 9 0 O 1 N l Y 3 R p b 2 4 x L 2 l v X 2 N v c 3 Q y I C g y K S 9 B d X R v U m V t b 3 Z l Z E N v b H V t b n M x L n t D b 2 x 1 b W 4 x M S w x M H 0 m c X V v d D s s J n F 1 b 3 Q 7 U 2 V j d G l v b j E v a W 9 f Y 2 9 z d D I g K D I p L 0 F 1 d G 9 S Z W 1 v d m V k Q 2 9 s d W 1 u c z E u e 0 N v b H V t b j E y L D E x f S Z x d W 9 0 O y w m c X V v d D t T Z W N 0 a W 9 u M S 9 p b 1 9 j b 3 N 0 M i A o M i k v Q X V 0 b 1 J l b W 9 2 Z W R D b 2 x 1 b W 5 z M S 5 7 Q 2 9 s d W 1 u M T M s M T J 9 J n F 1 b 3 Q 7 L C Z x d W 9 0 O 1 N l Y 3 R p b 2 4 x L 2 l v X 2 N v c 3 Q y I C g y K S 9 B d X R v U m V t b 3 Z l Z E N v b H V t b n M x L n t D b 2 x 1 b W 4 x N C w x M 3 0 m c X V v d D s s J n F 1 b 3 Q 7 U 2 V j d G l v b j E v a W 9 f Y 2 9 z d D I g K D I p L 0 F 1 d G 9 S Z W 1 v d m V k Q 2 9 s d W 1 u c z E u e 0 N v b H V t b j E 1 L D E 0 f S Z x d W 9 0 O y w m c X V v d D t T Z W N 0 a W 9 u M S 9 p b 1 9 j b 3 N 0 M i A o M i k v Q X V 0 b 1 J l b W 9 2 Z W R D b 2 x 1 b W 5 z M S 5 7 Q 2 9 s d W 1 u M T Y s M T V 9 J n F 1 b 3 Q 7 L C Z x d W 9 0 O 1 N l Y 3 R p b 2 4 x L 2 l v X 2 N v c 3 Q y I C g y K S 9 B d X R v U m V t b 3 Z l Z E N v b H V t b n M x L n t D b 2 x 1 b W 4 x N y w x N n 0 m c X V v d D s s J n F 1 b 3 Q 7 U 2 V j d G l v b j E v a W 9 f Y 2 9 z d D I g K D I p L 0 F 1 d G 9 S Z W 1 v d m V k Q 2 9 s d W 1 u c z E u e 0 N v b H V t b j E 4 L D E 3 f S Z x d W 9 0 O y w m c X V v d D t T Z W N 0 a W 9 u M S 9 p b 1 9 j b 3 N 0 M i A o M i k v Q X V 0 b 1 J l b W 9 2 Z W R D b 2 x 1 b W 5 z M S 5 7 Q 2 9 s d W 1 u M T k s M T h 9 J n F 1 b 3 Q 7 L C Z x d W 9 0 O 1 N l Y 3 R p b 2 4 x L 2 l v X 2 N v c 3 Q y I C g y K S 9 B d X R v U m V t b 3 Z l Z E N v b H V t b n M x L n t D b 2 x 1 b W 4 y M C w x O X 0 m c X V v d D s s J n F 1 b 3 Q 7 U 2 V j d G l v b j E v a W 9 f Y 2 9 z d D I g K D I p L 0 F 1 d G 9 S Z W 1 v d m V k Q 2 9 s d W 1 u c z E u e 0 N v b H V t b j I x L D I w f S Z x d W 9 0 O y w m c X V v d D t T Z W N 0 a W 9 u M S 9 p b 1 9 j b 3 N 0 M i A o M i k v Q X V 0 b 1 J l b W 9 2 Z W R D b 2 x 1 b W 5 z M S 5 7 Q 2 9 s d W 1 u M j I s M j F 9 J n F 1 b 3 Q 7 L C Z x d W 9 0 O 1 N l Y 3 R p b 2 4 x L 2 l v X 2 N v c 3 Q y I C g y K S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v X 2 N v c 3 Q y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Q y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R f a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v X 2 N v c 3 R f a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A 4 O j E 4 O j E 4 L j k z O D c 3 M j J a I i A v P j x F b n R y e S B U e X B l P S J G a W x s Q 2 9 s d W 1 u V H l w Z X M i I F Z h b H V l P S J z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f Y 2 9 z d F 9 o I C g z K S 9 B d X R v U m V t b 3 Z l Z E N v b H V t b n M x L n t D b 2 x 1 b W 4 x L D B 9 J n F 1 b 3 Q 7 L C Z x d W 9 0 O 1 N l Y 3 R p b 2 4 x L 2 l v X 2 N v c 3 R f a C A o M y k v Q X V 0 b 1 J l b W 9 2 Z W R D b 2 x 1 b W 5 z M S 5 7 Q 2 9 s d W 1 u M i w x f S Z x d W 9 0 O y w m c X V v d D t T Z W N 0 a W 9 u M S 9 p b 1 9 j b 3 N 0 X 2 g g K D M p L 0 F 1 d G 9 S Z W 1 v d m V k Q 2 9 s d W 1 u c z E u e 0 N v b H V t b j M s M n 0 m c X V v d D s s J n F 1 b 3 Q 7 U 2 V j d G l v b j E v a W 9 f Y 2 9 z d F 9 o I C g z K S 9 B d X R v U m V t b 3 Z l Z E N v b H V t b n M x L n t D b 2 x 1 b W 4 0 L D N 9 J n F 1 b 3 Q 7 L C Z x d W 9 0 O 1 N l Y 3 R p b 2 4 x L 2 l v X 2 N v c 3 R f a C A o M y k v Q X V 0 b 1 J l b W 9 2 Z W R D b 2 x 1 b W 5 z M S 5 7 Q 2 9 s d W 1 u N S w 0 f S Z x d W 9 0 O y w m c X V v d D t T Z W N 0 a W 9 u M S 9 p b 1 9 j b 3 N 0 X 2 g g K D M p L 0 F 1 d G 9 S Z W 1 v d m V k Q 2 9 s d W 1 u c z E u e 0 N v b H V t b j Y s N X 0 m c X V v d D s s J n F 1 b 3 Q 7 U 2 V j d G l v b j E v a W 9 f Y 2 9 z d F 9 o I C g z K S 9 B d X R v U m V t b 3 Z l Z E N v b H V t b n M x L n t D b 2 x 1 b W 4 3 L D Z 9 J n F 1 b 3 Q 7 L C Z x d W 9 0 O 1 N l Y 3 R p b 2 4 x L 2 l v X 2 N v c 3 R f a C A o M y k v Q X V 0 b 1 J l b W 9 2 Z W R D b 2 x 1 b W 5 z M S 5 7 Q 2 9 s d W 1 u O C w 3 f S Z x d W 9 0 O y w m c X V v d D t T Z W N 0 a W 9 u M S 9 p b 1 9 j b 3 N 0 X 2 g g K D M p L 0 F 1 d G 9 S Z W 1 v d m V k Q 2 9 s d W 1 u c z E u e 0 N v b H V t b j k s O H 0 m c X V v d D s s J n F 1 b 3 Q 7 U 2 V j d G l v b j E v a W 9 f Y 2 9 z d F 9 o I C g z K S 9 B d X R v U m V t b 3 Z l Z E N v b H V t b n M x L n t D b 2 x 1 b W 4 x M C w 5 f S Z x d W 9 0 O y w m c X V v d D t T Z W N 0 a W 9 u M S 9 p b 1 9 j b 3 N 0 X 2 g g K D M p L 0 F 1 d G 9 S Z W 1 v d m V k Q 2 9 s d W 1 u c z E u e 0 N v b H V t b j E x L D E w f S Z x d W 9 0 O y w m c X V v d D t T Z W N 0 a W 9 u M S 9 p b 1 9 j b 3 N 0 X 2 g g K D M p L 0 F 1 d G 9 S Z W 1 v d m V k Q 2 9 s d W 1 u c z E u e 0 N v b H V t b j E y L D E x f S Z x d W 9 0 O y w m c X V v d D t T Z W N 0 a W 9 u M S 9 p b 1 9 j b 3 N 0 X 2 g g K D M p L 0 F 1 d G 9 S Z W 1 v d m V k Q 2 9 s d W 1 u c z E u e 0 N v b H V t b j E z L D E y f S Z x d W 9 0 O y w m c X V v d D t T Z W N 0 a W 9 u M S 9 p b 1 9 j b 3 N 0 X 2 g g K D M p L 0 F 1 d G 9 S Z W 1 v d m V k Q 2 9 s d W 1 u c z E u e 0 N v b H V t b j E 0 L D E z f S Z x d W 9 0 O y w m c X V v d D t T Z W N 0 a W 9 u M S 9 p b 1 9 j b 3 N 0 X 2 g g K D M p L 0 F 1 d G 9 S Z W 1 v d m V k Q 2 9 s d W 1 u c z E u e 0 N v b H V t b j E 1 L D E 0 f S Z x d W 9 0 O y w m c X V v d D t T Z W N 0 a W 9 u M S 9 p b 1 9 j b 3 N 0 X 2 g g K D M p L 0 F 1 d G 9 S Z W 1 v d m V k Q 2 9 s d W 1 u c z E u e 0 N v b H V t b j E 2 L D E 1 f S Z x d W 9 0 O y w m c X V v d D t T Z W N 0 a W 9 u M S 9 p b 1 9 j b 3 N 0 X 2 g g K D M p L 0 F 1 d G 9 S Z W 1 v d m V k Q 2 9 s d W 1 u c z E u e 0 N v b H V t b j E 3 L D E 2 f S Z x d W 9 0 O y w m c X V v d D t T Z W N 0 a W 9 u M S 9 p b 1 9 j b 3 N 0 X 2 g g K D M p L 0 F 1 d G 9 S Z W 1 v d m V k Q 2 9 s d W 1 u c z E u e 0 N v b H V t b j E 4 L D E 3 f S Z x d W 9 0 O y w m c X V v d D t T Z W N 0 a W 9 u M S 9 p b 1 9 j b 3 N 0 X 2 g g K D M p L 0 F 1 d G 9 S Z W 1 v d m V k Q 2 9 s d W 1 u c z E u e 0 N v b H V t b j E 5 L D E 4 f S Z x d W 9 0 O y w m c X V v d D t T Z W N 0 a W 9 u M S 9 p b 1 9 j b 3 N 0 X 2 g g K D M p L 0 F 1 d G 9 S Z W 1 v d m V k Q 2 9 s d W 1 u c z E u e 0 N v b H V t b j I w L D E 5 f S Z x d W 9 0 O y w m c X V v d D t T Z W N 0 a W 9 u M S 9 p b 1 9 j b 3 N 0 X 2 g g K D M p L 0 F 1 d G 9 S Z W 1 v d m V k Q 2 9 s d W 1 u c z E u e 0 N v b H V t b j I x L D I w f S Z x d W 9 0 O y w m c X V v d D t T Z W N 0 a W 9 u M S 9 p b 1 9 j b 3 N 0 X 2 g g K D M p L 0 F 1 d G 9 S Z W 1 v d m V k Q 2 9 s d W 1 u c z E u e 0 N v b H V t b j I y L D I x f S Z x d W 9 0 O y w m c X V v d D t T Z W N 0 a W 9 u M S 9 p b 1 9 j b 3 N 0 X 2 g g K D M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W 9 f Y 2 9 z d F 9 o I C g z K S 9 B d X R v U m V t b 3 Z l Z E N v b H V t b n M x L n t D b 2 x 1 b W 4 x L D B 9 J n F 1 b 3 Q 7 L C Z x d W 9 0 O 1 N l Y 3 R p b 2 4 x L 2 l v X 2 N v c 3 R f a C A o M y k v Q X V 0 b 1 J l b W 9 2 Z W R D b 2 x 1 b W 5 z M S 5 7 Q 2 9 s d W 1 u M i w x f S Z x d W 9 0 O y w m c X V v d D t T Z W N 0 a W 9 u M S 9 p b 1 9 j b 3 N 0 X 2 g g K D M p L 0 F 1 d G 9 S Z W 1 v d m V k Q 2 9 s d W 1 u c z E u e 0 N v b H V t b j M s M n 0 m c X V v d D s s J n F 1 b 3 Q 7 U 2 V j d G l v b j E v a W 9 f Y 2 9 z d F 9 o I C g z K S 9 B d X R v U m V t b 3 Z l Z E N v b H V t b n M x L n t D b 2 x 1 b W 4 0 L D N 9 J n F 1 b 3 Q 7 L C Z x d W 9 0 O 1 N l Y 3 R p b 2 4 x L 2 l v X 2 N v c 3 R f a C A o M y k v Q X V 0 b 1 J l b W 9 2 Z W R D b 2 x 1 b W 5 z M S 5 7 Q 2 9 s d W 1 u N S w 0 f S Z x d W 9 0 O y w m c X V v d D t T Z W N 0 a W 9 u M S 9 p b 1 9 j b 3 N 0 X 2 g g K D M p L 0 F 1 d G 9 S Z W 1 v d m V k Q 2 9 s d W 1 u c z E u e 0 N v b H V t b j Y s N X 0 m c X V v d D s s J n F 1 b 3 Q 7 U 2 V j d G l v b j E v a W 9 f Y 2 9 z d F 9 o I C g z K S 9 B d X R v U m V t b 3 Z l Z E N v b H V t b n M x L n t D b 2 x 1 b W 4 3 L D Z 9 J n F 1 b 3 Q 7 L C Z x d W 9 0 O 1 N l Y 3 R p b 2 4 x L 2 l v X 2 N v c 3 R f a C A o M y k v Q X V 0 b 1 J l b W 9 2 Z W R D b 2 x 1 b W 5 z M S 5 7 Q 2 9 s d W 1 u O C w 3 f S Z x d W 9 0 O y w m c X V v d D t T Z W N 0 a W 9 u M S 9 p b 1 9 j b 3 N 0 X 2 g g K D M p L 0 F 1 d G 9 S Z W 1 v d m V k Q 2 9 s d W 1 u c z E u e 0 N v b H V t b j k s O H 0 m c X V v d D s s J n F 1 b 3 Q 7 U 2 V j d G l v b j E v a W 9 f Y 2 9 z d F 9 o I C g z K S 9 B d X R v U m V t b 3 Z l Z E N v b H V t b n M x L n t D b 2 x 1 b W 4 x M C w 5 f S Z x d W 9 0 O y w m c X V v d D t T Z W N 0 a W 9 u M S 9 p b 1 9 j b 3 N 0 X 2 g g K D M p L 0 F 1 d G 9 S Z W 1 v d m V k Q 2 9 s d W 1 u c z E u e 0 N v b H V t b j E x L D E w f S Z x d W 9 0 O y w m c X V v d D t T Z W N 0 a W 9 u M S 9 p b 1 9 j b 3 N 0 X 2 g g K D M p L 0 F 1 d G 9 S Z W 1 v d m V k Q 2 9 s d W 1 u c z E u e 0 N v b H V t b j E y L D E x f S Z x d W 9 0 O y w m c X V v d D t T Z W N 0 a W 9 u M S 9 p b 1 9 j b 3 N 0 X 2 g g K D M p L 0 F 1 d G 9 S Z W 1 v d m V k Q 2 9 s d W 1 u c z E u e 0 N v b H V t b j E z L D E y f S Z x d W 9 0 O y w m c X V v d D t T Z W N 0 a W 9 u M S 9 p b 1 9 j b 3 N 0 X 2 g g K D M p L 0 F 1 d G 9 S Z W 1 v d m V k Q 2 9 s d W 1 u c z E u e 0 N v b H V t b j E 0 L D E z f S Z x d W 9 0 O y w m c X V v d D t T Z W N 0 a W 9 u M S 9 p b 1 9 j b 3 N 0 X 2 g g K D M p L 0 F 1 d G 9 S Z W 1 v d m V k Q 2 9 s d W 1 u c z E u e 0 N v b H V t b j E 1 L D E 0 f S Z x d W 9 0 O y w m c X V v d D t T Z W N 0 a W 9 u M S 9 p b 1 9 j b 3 N 0 X 2 g g K D M p L 0 F 1 d G 9 S Z W 1 v d m V k Q 2 9 s d W 1 u c z E u e 0 N v b H V t b j E 2 L D E 1 f S Z x d W 9 0 O y w m c X V v d D t T Z W N 0 a W 9 u M S 9 p b 1 9 j b 3 N 0 X 2 g g K D M p L 0 F 1 d G 9 S Z W 1 v d m V k Q 2 9 s d W 1 u c z E u e 0 N v b H V t b j E 3 L D E 2 f S Z x d W 9 0 O y w m c X V v d D t T Z W N 0 a W 9 u M S 9 p b 1 9 j b 3 N 0 X 2 g g K D M p L 0 F 1 d G 9 S Z W 1 v d m V k Q 2 9 s d W 1 u c z E u e 0 N v b H V t b j E 4 L D E 3 f S Z x d W 9 0 O y w m c X V v d D t T Z W N 0 a W 9 u M S 9 p b 1 9 j b 3 N 0 X 2 g g K D M p L 0 F 1 d G 9 S Z W 1 v d m V k Q 2 9 s d W 1 u c z E u e 0 N v b H V t b j E 5 L D E 4 f S Z x d W 9 0 O y w m c X V v d D t T Z W N 0 a W 9 u M S 9 p b 1 9 j b 3 N 0 X 2 g g K D M p L 0 F 1 d G 9 S Z W 1 v d m V k Q 2 9 s d W 1 u c z E u e 0 N v b H V t b j I w L D E 5 f S Z x d W 9 0 O y w m c X V v d D t T Z W N 0 a W 9 u M S 9 p b 1 9 j b 3 N 0 X 2 g g K D M p L 0 F 1 d G 9 S Z W 1 v d m V k Q 2 9 s d W 1 u c z E u e 0 N v b H V t b j I x L D I w f S Z x d W 9 0 O y w m c X V v d D t T Z W N 0 a W 9 u M S 9 p b 1 9 j b 3 N 0 X 2 g g K D M p L 0 F 1 d G 9 S Z W 1 v d m V k Q 2 9 s d W 1 u c z E u e 0 N v b H V t b j I y L D I x f S Z x d W 9 0 O y w m c X V v d D t T Z W N 0 a W 9 u M S 9 p b 1 9 j b 3 N 0 X 2 g g K D M p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f Y 2 9 z d F 9 o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X 2 N v c 3 R f a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X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1 9 j b 3 N 0 X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O D o x O D o z N i 4 z O D E y N z Q y W i I g L z 4 8 R W 5 0 c n k g V H l w Z T 0 i R m l s b E N v b H V t b l R 5 c G V z I i B W Y W x 1 Z T 0 i c 0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v X 2 N v c 3 R f c i A o M i k v Q X V 0 b 1 J l b W 9 2 Z W R D b 2 x 1 b W 5 z M S 5 7 Q 2 9 s d W 1 u M S w w f S Z x d W 9 0 O y w m c X V v d D t T Z W N 0 a W 9 u M S 9 p b 1 9 j b 3 N 0 X 3 I g K D I p L 0 F 1 d G 9 S Z W 1 v d m V k Q 2 9 s d W 1 u c z E u e 0 N v b H V t b j I s M X 0 m c X V v d D s s J n F 1 b 3 Q 7 U 2 V j d G l v b j E v a W 9 f Y 2 9 z d F 9 y I C g y K S 9 B d X R v U m V t b 3 Z l Z E N v b H V t b n M x L n t D b 2 x 1 b W 4 z L D J 9 J n F 1 b 3 Q 7 L C Z x d W 9 0 O 1 N l Y 3 R p b 2 4 x L 2 l v X 2 N v c 3 R f c i A o M i k v Q X V 0 b 1 J l b W 9 2 Z W R D b 2 x 1 b W 5 z M S 5 7 Q 2 9 s d W 1 u N C w z f S Z x d W 9 0 O y w m c X V v d D t T Z W N 0 a W 9 u M S 9 p b 1 9 j b 3 N 0 X 3 I g K D I p L 0 F 1 d G 9 S Z W 1 v d m V k Q 2 9 s d W 1 u c z E u e 0 N v b H V t b j U s N H 0 m c X V v d D s s J n F 1 b 3 Q 7 U 2 V j d G l v b j E v a W 9 f Y 2 9 z d F 9 y I C g y K S 9 B d X R v U m V t b 3 Z l Z E N v b H V t b n M x L n t D b 2 x 1 b W 4 2 L D V 9 J n F 1 b 3 Q 7 L C Z x d W 9 0 O 1 N l Y 3 R p b 2 4 x L 2 l v X 2 N v c 3 R f c i A o M i k v Q X V 0 b 1 J l b W 9 2 Z W R D b 2 x 1 b W 5 z M S 5 7 Q 2 9 s d W 1 u N y w 2 f S Z x d W 9 0 O y w m c X V v d D t T Z W N 0 a W 9 u M S 9 p b 1 9 j b 3 N 0 X 3 I g K D I p L 0 F 1 d G 9 S Z W 1 v d m V k Q 2 9 s d W 1 u c z E u e 0 N v b H V t b j g s N 3 0 m c X V v d D s s J n F 1 b 3 Q 7 U 2 V j d G l v b j E v a W 9 f Y 2 9 z d F 9 y I C g y K S 9 B d X R v U m V t b 3 Z l Z E N v b H V t b n M x L n t D b 2 x 1 b W 4 5 L D h 9 J n F 1 b 3 Q 7 L C Z x d W 9 0 O 1 N l Y 3 R p b 2 4 x L 2 l v X 2 N v c 3 R f c i A o M i k v Q X V 0 b 1 J l b W 9 2 Z W R D b 2 x 1 b W 5 z M S 5 7 Q 2 9 s d W 1 u M T A s O X 0 m c X V v d D s s J n F 1 b 3 Q 7 U 2 V j d G l v b j E v a W 9 f Y 2 9 z d F 9 y I C g y K S 9 B d X R v U m V t b 3 Z l Z E N v b H V t b n M x L n t D b 2 x 1 b W 4 x M S w x M H 0 m c X V v d D s s J n F 1 b 3 Q 7 U 2 V j d G l v b j E v a W 9 f Y 2 9 z d F 9 y I C g y K S 9 B d X R v U m V t b 3 Z l Z E N v b H V t b n M x L n t D b 2 x 1 b W 4 x M i w x M X 0 m c X V v d D s s J n F 1 b 3 Q 7 U 2 V j d G l v b j E v a W 9 f Y 2 9 z d F 9 y I C g y K S 9 B d X R v U m V t b 3 Z l Z E N v b H V t b n M x L n t D b 2 x 1 b W 4 x M y w x M n 0 m c X V v d D s s J n F 1 b 3 Q 7 U 2 V j d G l v b j E v a W 9 f Y 2 9 z d F 9 y I C g y K S 9 B d X R v U m V t b 3 Z l Z E N v b H V t b n M x L n t D b 2 x 1 b W 4 x N C w x M 3 0 m c X V v d D s s J n F 1 b 3 Q 7 U 2 V j d G l v b j E v a W 9 f Y 2 9 z d F 9 y I C g y K S 9 B d X R v U m V t b 3 Z l Z E N v b H V t b n M x L n t D b 2 x 1 b W 4 x N S w x N H 0 m c X V v d D s s J n F 1 b 3 Q 7 U 2 V j d G l v b j E v a W 9 f Y 2 9 z d F 9 y I C g y K S 9 B d X R v U m V t b 3 Z l Z E N v b H V t b n M x L n t D b 2 x 1 b W 4 x N i w x N X 0 m c X V v d D s s J n F 1 b 3 Q 7 U 2 V j d G l v b j E v a W 9 f Y 2 9 z d F 9 y I C g y K S 9 B d X R v U m V t b 3 Z l Z E N v b H V t b n M x L n t D b 2 x 1 b W 4 x N y w x N n 0 m c X V v d D s s J n F 1 b 3 Q 7 U 2 V j d G l v b j E v a W 9 f Y 2 9 z d F 9 y I C g y K S 9 B d X R v U m V t b 3 Z l Z E N v b H V t b n M x L n t D b 2 x 1 b W 4 x O C w x N 3 0 m c X V v d D s s J n F 1 b 3 Q 7 U 2 V j d G l v b j E v a W 9 f Y 2 9 z d F 9 y I C g y K S 9 B d X R v U m V t b 3 Z l Z E N v b H V t b n M x L n t D b 2 x 1 b W 4 x O S w x O H 0 m c X V v d D s s J n F 1 b 3 Q 7 U 2 V j d G l v b j E v a W 9 f Y 2 9 z d F 9 y I C g y K S 9 B d X R v U m V t b 3 Z l Z E N v b H V t b n M x L n t D b 2 x 1 b W 4 y M C w x O X 0 m c X V v d D s s J n F 1 b 3 Q 7 U 2 V j d G l v b j E v a W 9 f Y 2 9 z d F 9 y I C g y K S 9 B d X R v U m V t b 3 Z l Z E N v b H V t b n M x L n t D b 2 x 1 b W 4 y M S w y M H 0 m c X V v d D s s J n F 1 b 3 Q 7 U 2 V j d G l v b j E v a W 9 f Y 2 9 z d F 9 y I C g y K S 9 B d X R v U m V t b 3 Z l Z E N v b H V t b n M x L n t D b 2 x 1 b W 4 y M i w y M X 0 m c X V v d D s s J n F 1 b 3 Q 7 U 2 V j d G l v b j E v a W 9 f Y 2 9 z d F 9 y I C g y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l v X 2 N v c 3 R f c i A o M i k v Q X V 0 b 1 J l b W 9 2 Z W R D b 2 x 1 b W 5 z M S 5 7 Q 2 9 s d W 1 u M S w w f S Z x d W 9 0 O y w m c X V v d D t T Z W N 0 a W 9 u M S 9 p b 1 9 j b 3 N 0 X 3 I g K D I p L 0 F 1 d G 9 S Z W 1 v d m V k Q 2 9 s d W 1 u c z E u e 0 N v b H V t b j I s M X 0 m c X V v d D s s J n F 1 b 3 Q 7 U 2 V j d G l v b j E v a W 9 f Y 2 9 z d F 9 y I C g y K S 9 B d X R v U m V t b 3 Z l Z E N v b H V t b n M x L n t D b 2 x 1 b W 4 z L D J 9 J n F 1 b 3 Q 7 L C Z x d W 9 0 O 1 N l Y 3 R p b 2 4 x L 2 l v X 2 N v c 3 R f c i A o M i k v Q X V 0 b 1 J l b W 9 2 Z W R D b 2 x 1 b W 5 z M S 5 7 Q 2 9 s d W 1 u N C w z f S Z x d W 9 0 O y w m c X V v d D t T Z W N 0 a W 9 u M S 9 p b 1 9 j b 3 N 0 X 3 I g K D I p L 0 F 1 d G 9 S Z W 1 v d m V k Q 2 9 s d W 1 u c z E u e 0 N v b H V t b j U s N H 0 m c X V v d D s s J n F 1 b 3 Q 7 U 2 V j d G l v b j E v a W 9 f Y 2 9 z d F 9 y I C g y K S 9 B d X R v U m V t b 3 Z l Z E N v b H V t b n M x L n t D b 2 x 1 b W 4 2 L D V 9 J n F 1 b 3 Q 7 L C Z x d W 9 0 O 1 N l Y 3 R p b 2 4 x L 2 l v X 2 N v c 3 R f c i A o M i k v Q X V 0 b 1 J l b W 9 2 Z W R D b 2 x 1 b W 5 z M S 5 7 Q 2 9 s d W 1 u N y w 2 f S Z x d W 9 0 O y w m c X V v d D t T Z W N 0 a W 9 u M S 9 p b 1 9 j b 3 N 0 X 3 I g K D I p L 0 F 1 d G 9 S Z W 1 v d m V k Q 2 9 s d W 1 u c z E u e 0 N v b H V t b j g s N 3 0 m c X V v d D s s J n F 1 b 3 Q 7 U 2 V j d G l v b j E v a W 9 f Y 2 9 z d F 9 y I C g y K S 9 B d X R v U m V t b 3 Z l Z E N v b H V t b n M x L n t D b 2 x 1 b W 4 5 L D h 9 J n F 1 b 3 Q 7 L C Z x d W 9 0 O 1 N l Y 3 R p b 2 4 x L 2 l v X 2 N v c 3 R f c i A o M i k v Q X V 0 b 1 J l b W 9 2 Z W R D b 2 x 1 b W 5 z M S 5 7 Q 2 9 s d W 1 u M T A s O X 0 m c X V v d D s s J n F 1 b 3 Q 7 U 2 V j d G l v b j E v a W 9 f Y 2 9 z d F 9 y I C g y K S 9 B d X R v U m V t b 3 Z l Z E N v b H V t b n M x L n t D b 2 x 1 b W 4 x M S w x M H 0 m c X V v d D s s J n F 1 b 3 Q 7 U 2 V j d G l v b j E v a W 9 f Y 2 9 z d F 9 y I C g y K S 9 B d X R v U m V t b 3 Z l Z E N v b H V t b n M x L n t D b 2 x 1 b W 4 x M i w x M X 0 m c X V v d D s s J n F 1 b 3 Q 7 U 2 V j d G l v b j E v a W 9 f Y 2 9 z d F 9 y I C g y K S 9 B d X R v U m V t b 3 Z l Z E N v b H V t b n M x L n t D b 2 x 1 b W 4 x M y w x M n 0 m c X V v d D s s J n F 1 b 3 Q 7 U 2 V j d G l v b j E v a W 9 f Y 2 9 z d F 9 y I C g y K S 9 B d X R v U m V t b 3 Z l Z E N v b H V t b n M x L n t D b 2 x 1 b W 4 x N C w x M 3 0 m c X V v d D s s J n F 1 b 3 Q 7 U 2 V j d G l v b j E v a W 9 f Y 2 9 z d F 9 y I C g y K S 9 B d X R v U m V t b 3 Z l Z E N v b H V t b n M x L n t D b 2 x 1 b W 4 x N S w x N H 0 m c X V v d D s s J n F 1 b 3 Q 7 U 2 V j d G l v b j E v a W 9 f Y 2 9 z d F 9 y I C g y K S 9 B d X R v U m V t b 3 Z l Z E N v b H V t b n M x L n t D b 2 x 1 b W 4 x N i w x N X 0 m c X V v d D s s J n F 1 b 3 Q 7 U 2 V j d G l v b j E v a W 9 f Y 2 9 z d F 9 y I C g y K S 9 B d X R v U m V t b 3 Z l Z E N v b H V t b n M x L n t D b 2 x 1 b W 4 x N y w x N n 0 m c X V v d D s s J n F 1 b 3 Q 7 U 2 V j d G l v b j E v a W 9 f Y 2 9 z d F 9 y I C g y K S 9 B d X R v U m V t b 3 Z l Z E N v b H V t b n M x L n t D b 2 x 1 b W 4 x O C w x N 3 0 m c X V v d D s s J n F 1 b 3 Q 7 U 2 V j d G l v b j E v a W 9 f Y 2 9 z d F 9 y I C g y K S 9 B d X R v U m V t b 3 Z l Z E N v b H V t b n M x L n t D b 2 x 1 b W 4 x O S w x O H 0 m c X V v d D s s J n F 1 b 3 Q 7 U 2 V j d G l v b j E v a W 9 f Y 2 9 z d F 9 y I C g y K S 9 B d X R v U m V t b 3 Z l Z E N v b H V t b n M x L n t D b 2 x 1 b W 4 y M C w x O X 0 m c X V v d D s s J n F 1 b 3 Q 7 U 2 V j d G l v b j E v a W 9 f Y 2 9 z d F 9 y I C g y K S 9 B d X R v U m V t b 3 Z l Z E N v b H V t b n M x L n t D b 2 x 1 b W 4 y M S w y M H 0 m c X V v d D s s J n F 1 b 3 Q 7 U 2 V j d G l v b j E v a W 9 f Y 2 9 z d F 9 y I C g y K S 9 B d X R v U m V t b 3 Z l Z E N v b H V t b n M x L n t D b 2 x 1 b W 4 y M i w y M X 0 m c X V v d D s s J n F 1 b 3 Q 7 U 2 V j d G l v b j E v a W 9 f Y 2 9 z d F 9 y I C g y K S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v X 2 N v c 3 R f c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1 9 j b 3 N 0 X 3 I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c m F u c 2 Z l c l 9 j b 3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d H J h b n N m Z X J f Y 2 9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x M D o y N T o w O S 4 y N T I 4 N T g 3 W i I g L z 4 8 R W 5 0 c n k g V H l w Z T 0 i R m l s b E N v b H V t b l R 5 c G V z I i B W Y W x 1 Z T 0 i c 0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d H J h b n N m Z X J f Y 2 9 z d D I v Q X V 0 b 1 J l b W 9 2 Z W R D b 2 x 1 b W 5 z M S 5 7 Q 2 9 s d W 1 u M S w w f S Z x d W 9 0 O y w m c X V v d D t T Z W N 0 a W 9 u M S 9 k Y X R h X 3 R y Y W 5 z Z m V y X 2 N v c 3 Q y L 0 F 1 d G 9 S Z W 1 v d m V k Q 2 9 s d W 1 u c z E u e 0 N v b H V t b j I s M X 0 m c X V v d D s s J n F 1 b 3 Q 7 U 2 V j d G l v b j E v Z G F 0 Y V 9 0 c m F u c 2 Z l c l 9 j b 3 N 0 M i 9 B d X R v U m V t b 3 Z l Z E N v b H V t b n M x L n t D b 2 x 1 b W 4 z L D J 9 J n F 1 b 3 Q 7 L C Z x d W 9 0 O 1 N l Y 3 R p b 2 4 x L 2 R h d G F f d H J h b n N m Z X J f Y 2 9 z d D I v Q X V 0 b 1 J l b W 9 2 Z W R D b 2 x 1 b W 5 z M S 5 7 Q 2 9 s d W 1 u N C w z f S Z x d W 9 0 O y w m c X V v d D t T Z W N 0 a W 9 u M S 9 k Y X R h X 3 R y Y W 5 z Z m V y X 2 N v c 3 Q y L 0 F 1 d G 9 S Z W 1 v d m V k Q 2 9 s d W 1 u c z E u e 0 N v b H V t b j U s N H 0 m c X V v d D s s J n F 1 b 3 Q 7 U 2 V j d G l v b j E v Z G F 0 Y V 9 0 c m F u c 2 Z l c l 9 j b 3 N 0 M i 9 B d X R v U m V t b 3 Z l Z E N v b H V t b n M x L n t D b 2 x 1 b W 4 2 L D V 9 J n F 1 b 3 Q 7 L C Z x d W 9 0 O 1 N l Y 3 R p b 2 4 x L 2 R h d G F f d H J h b n N m Z X J f Y 2 9 z d D I v Q X V 0 b 1 J l b W 9 2 Z W R D b 2 x 1 b W 5 z M S 5 7 Q 2 9 s d W 1 u N y w 2 f S Z x d W 9 0 O y w m c X V v d D t T Z W N 0 a W 9 u M S 9 k Y X R h X 3 R y Y W 5 z Z m V y X 2 N v c 3 Q y L 0 F 1 d G 9 S Z W 1 v d m V k Q 2 9 s d W 1 u c z E u e 0 N v b H V t b j g s N 3 0 m c X V v d D s s J n F 1 b 3 Q 7 U 2 V j d G l v b j E v Z G F 0 Y V 9 0 c m F u c 2 Z l c l 9 j b 3 N 0 M i 9 B d X R v U m V t b 3 Z l Z E N v b H V t b n M x L n t D b 2 x 1 b W 4 5 L D h 9 J n F 1 b 3 Q 7 L C Z x d W 9 0 O 1 N l Y 3 R p b 2 4 x L 2 R h d G F f d H J h b n N m Z X J f Y 2 9 z d D I v Q X V 0 b 1 J l b W 9 2 Z W R D b 2 x 1 b W 5 z M S 5 7 Q 2 9 s d W 1 u M T A s O X 0 m c X V v d D s s J n F 1 b 3 Q 7 U 2 V j d G l v b j E v Z G F 0 Y V 9 0 c m F u c 2 Z l c l 9 j b 3 N 0 M i 9 B d X R v U m V t b 3 Z l Z E N v b H V t b n M x L n t D b 2 x 1 b W 4 x M S w x M H 0 m c X V v d D s s J n F 1 b 3 Q 7 U 2 V j d G l v b j E v Z G F 0 Y V 9 0 c m F u c 2 Z l c l 9 j b 3 N 0 M i 9 B d X R v U m V t b 3 Z l Z E N v b H V t b n M x L n t D b 2 x 1 b W 4 x M i w x M X 0 m c X V v d D s s J n F 1 b 3 Q 7 U 2 V j d G l v b j E v Z G F 0 Y V 9 0 c m F u c 2 Z l c l 9 j b 3 N 0 M i 9 B d X R v U m V t b 3 Z l Z E N v b H V t b n M x L n t D b 2 x 1 b W 4 x M y w x M n 0 m c X V v d D s s J n F 1 b 3 Q 7 U 2 V j d G l v b j E v Z G F 0 Y V 9 0 c m F u c 2 Z l c l 9 j b 3 N 0 M i 9 B d X R v U m V t b 3 Z l Z E N v b H V t b n M x L n t D b 2 x 1 b W 4 x N C w x M 3 0 m c X V v d D s s J n F 1 b 3 Q 7 U 2 V j d G l v b j E v Z G F 0 Y V 9 0 c m F u c 2 Z l c l 9 j b 3 N 0 M i 9 B d X R v U m V t b 3 Z l Z E N v b H V t b n M x L n t D b 2 x 1 b W 4 x N S w x N H 0 m c X V v d D s s J n F 1 b 3 Q 7 U 2 V j d G l v b j E v Z G F 0 Y V 9 0 c m F u c 2 Z l c l 9 j b 3 N 0 M i 9 B d X R v U m V t b 3 Z l Z E N v b H V t b n M x L n t D b 2 x 1 b W 4 x N i w x N X 0 m c X V v d D s s J n F 1 b 3 Q 7 U 2 V j d G l v b j E v Z G F 0 Y V 9 0 c m F u c 2 Z l c l 9 j b 3 N 0 M i 9 B d X R v U m V t b 3 Z l Z E N v b H V t b n M x L n t D b 2 x 1 b W 4 x N y w x N n 0 m c X V v d D s s J n F 1 b 3 Q 7 U 2 V j d G l v b j E v Z G F 0 Y V 9 0 c m F u c 2 Z l c l 9 j b 3 N 0 M i 9 B d X R v U m V t b 3 Z l Z E N v b H V t b n M x L n t D b 2 x 1 b W 4 x O C w x N 3 0 m c X V v d D s s J n F 1 b 3 Q 7 U 2 V j d G l v b j E v Z G F 0 Y V 9 0 c m F u c 2 Z l c l 9 j b 3 N 0 M i 9 B d X R v U m V t b 3 Z l Z E N v b H V t b n M x L n t D b 2 x 1 b W 4 x O S w x O H 0 m c X V v d D s s J n F 1 b 3 Q 7 U 2 V j d G l v b j E v Z G F 0 Y V 9 0 c m F u c 2 Z l c l 9 j b 3 N 0 M i 9 B d X R v U m V t b 3 Z l Z E N v b H V t b n M x L n t D b 2 x 1 b W 4 y M C w x O X 0 m c X V v d D s s J n F 1 b 3 Q 7 U 2 V j d G l v b j E v Z G F 0 Y V 9 0 c m F u c 2 Z l c l 9 j b 3 N 0 M i 9 B d X R v U m V t b 3 Z l Z E N v b H V t b n M x L n t D b 2 x 1 b W 4 y M S w y M H 0 m c X V v d D s s J n F 1 b 3 Q 7 U 2 V j d G l v b j E v Z G F 0 Y V 9 0 c m F u c 2 Z l c l 9 j b 3 N 0 M i 9 B d X R v U m V t b 3 Z l Z E N v b H V t b n M x L n t D b 2 x 1 b W 4 y M i w y M X 0 m c X V v d D s s J n F 1 b 3 Q 7 U 2 V j d G l v b j E v Z G F 0 Y V 9 0 c m F u c 2 Z l c l 9 j b 3 N 0 M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R h d G F f d H J h b n N m Z X J f Y 2 9 z d D I v Q X V 0 b 1 J l b W 9 2 Z W R D b 2 x 1 b W 5 z M S 5 7 Q 2 9 s d W 1 u M S w w f S Z x d W 9 0 O y w m c X V v d D t T Z W N 0 a W 9 u M S 9 k Y X R h X 3 R y Y W 5 z Z m V y X 2 N v c 3 Q y L 0 F 1 d G 9 S Z W 1 v d m V k Q 2 9 s d W 1 u c z E u e 0 N v b H V t b j I s M X 0 m c X V v d D s s J n F 1 b 3 Q 7 U 2 V j d G l v b j E v Z G F 0 Y V 9 0 c m F u c 2 Z l c l 9 j b 3 N 0 M i 9 B d X R v U m V t b 3 Z l Z E N v b H V t b n M x L n t D b 2 x 1 b W 4 z L D J 9 J n F 1 b 3 Q 7 L C Z x d W 9 0 O 1 N l Y 3 R p b 2 4 x L 2 R h d G F f d H J h b n N m Z X J f Y 2 9 z d D I v Q X V 0 b 1 J l b W 9 2 Z W R D b 2 x 1 b W 5 z M S 5 7 Q 2 9 s d W 1 u N C w z f S Z x d W 9 0 O y w m c X V v d D t T Z W N 0 a W 9 u M S 9 k Y X R h X 3 R y Y W 5 z Z m V y X 2 N v c 3 Q y L 0 F 1 d G 9 S Z W 1 v d m V k Q 2 9 s d W 1 u c z E u e 0 N v b H V t b j U s N H 0 m c X V v d D s s J n F 1 b 3 Q 7 U 2 V j d G l v b j E v Z G F 0 Y V 9 0 c m F u c 2 Z l c l 9 j b 3 N 0 M i 9 B d X R v U m V t b 3 Z l Z E N v b H V t b n M x L n t D b 2 x 1 b W 4 2 L D V 9 J n F 1 b 3 Q 7 L C Z x d W 9 0 O 1 N l Y 3 R p b 2 4 x L 2 R h d G F f d H J h b n N m Z X J f Y 2 9 z d D I v Q X V 0 b 1 J l b W 9 2 Z W R D b 2 x 1 b W 5 z M S 5 7 Q 2 9 s d W 1 u N y w 2 f S Z x d W 9 0 O y w m c X V v d D t T Z W N 0 a W 9 u M S 9 k Y X R h X 3 R y Y W 5 z Z m V y X 2 N v c 3 Q y L 0 F 1 d G 9 S Z W 1 v d m V k Q 2 9 s d W 1 u c z E u e 0 N v b H V t b j g s N 3 0 m c X V v d D s s J n F 1 b 3 Q 7 U 2 V j d G l v b j E v Z G F 0 Y V 9 0 c m F u c 2 Z l c l 9 j b 3 N 0 M i 9 B d X R v U m V t b 3 Z l Z E N v b H V t b n M x L n t D b 2 x 1 b W 4 5 L D h 9 J n F 1 b 3 Q 7 L C Z x d W 9 0 O 1 N l Y 3 R p b 2 4 x L 2 R h d G F f d H J h b n N m Z X J f Y 2 9 z d D I v Q X V 0 b 1 J l b W 9 2 Z W R D b 2 x 1 b W 5 z M S 5 7 Q 2 9 s d W 1 u M T A s O X 0 m c X V v d D s s J n F 1 b 3 Q 7 U 2 V j d G l v b j E v Z G F 0 Y V 9 0 c m F u c 2 Z l c l 9 j b 3 N 0 M i 9 B d X R v U m V t b 3 Z l Z E N v b H V t b n M x L n t D b 2 x 1 b W 4 x M S w x M H 0 m c X V v d D s s J n F 1 b 3 Q 7 U 2 V j d G l v b j E v Z G F 0 Y V 9 0 c m F u c 2 Z l c l 9 j b 3 N 0 M i 9 B d X R v U m V t b 3 Z l Z E N v b H V t b n M x L n t D b 2 x 1 b W 4 x M i w x M X 0 m c X V v d D s s J n F 1 b 3 Q 7 U 2 V j d G l v b j E v Z G F 0 Y V 9 0 c m F u c 2 Z l c l 9 j b 3 N 0 M i 9 B d X R v U m V t b 3 Z l Z E N v b H V t b n M x L n t D b 2 x 1 b W 4 x M y w x M n 0 m c X V v d D s s J n F 1 b 3 Q 7 U 2 V j d G l v b j E v Z G F 0 Y V 9 0 c m F u c 2 Z l c l 9 j b 3 N 0 M i 9 B d X R v U m V t b 3 Z l Z E N v b H V t b n M x L n t D b 2 x 1 b W 4 x N C w x M 3 0 m c X V v d D s s J n F 1 b 3 Q 7 U 2 V j d G l v b j E v Z G F 0 Y V 9 0 c m F u c 2 Z l c l 9 j b 3 N 0 M i 9 B d X R v U m V t b 3 Z l Z E N v b H V t b n M x L n t D b 2 x 1 b W 4 x N S w x N H 0 m c X V v d D s s J n F 1 b 3 Q 7 U 2 V j d G l v b j E v Z G F 0 Y V 9 0 c m F u c 2 Z l c l 9 j b 3 N 0 M i 9 B d X R v U m V t b 3 Z l Z E N v b H V t b n M x L n t D b 2 x 1 b W 4 x N i w x N X 0 m c X V v d D s s J n F 1 b 3 Q 7 U 2 V j d G l v b j E v Z G F 0 Y V 9 0 c m F u c 2 Z l c l 9 j b 3 N 0 M i 9 B d X R v U m V t b 3 Z l Z E N v b H V t b n M x L n t D b 2 x 1 b W 4 x N y w x N n 0 m c X V v d D s s J n F 1 b 3 Q 7 U 2 V j d G l v b j E v Z G F 0 Y V 9 0 c m F u c 2 Z l c l 9 j b 3 N 0 M i 9 B d X R v U m V t b 3 Z l Z E N v b H V t b n M x L n t D b 2 x 1 b W 4 x O C w x N 3 0 m c X V v d D s s J n F 1 b 3 Q 7 U 2 V j d G l v b j E v Z G F 0 Y V 9 0 c m F u c 2 Z l c l 9 j b 3 N 0 M i 9 B d X R v U m V t b 3 Z l Z E N v b H V t b n M x L n t D b 2 x 1 b W 4 x O S w x O H 0 m c X V v d D s s J n F 1 b 3 Q 7 U 2 V j d G l v b j E v Z G F 0 Y V 9 0 c m F u c 2 Z l c l 9 j b 3 N 0 M i 9 B d X R v U m V t b 3 Z l Z E N v b H V t b n M x L n t D b 2 x 1 b W 4 y M C w x O X 0 m c X V v d D s s J n F 1 b 3 Q 7 U 2 V j d G l v b j E v Z G F 0 Y V 9 0 c m F u c 2 Z l c l 9 j b 3 N 0 M i 9 B d X R v U m V t b 3 Z l Z E N v b H V t b n M x L n t D b 2 x 1 b W 4 y M S w y M H 0 m c X V v d D s s J n F 1 b 3 Q 7 U 2 V j d G l v b j E v Z G F 0 Y V 9 0 c m F u c 2 Z l c l 9 j b 3 N 0 M i 9 B d X R v U m V t b 3 Z l Z E N v b H V t b n M x L n t D b 2 x 1 b W 4 y M i w y M X 0 m c X V v d D s s J n F 1 b 3 Q 7 U 2 V j d G l v b j E v Z G F 0 Y V 9 0 c m F u c 2 Z l c l 9 j b 3 N 0 M i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d H J h b n N m Z X J f Y 2 9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c m F u c 2 Z l c l 9 j b 3 N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y Y W 5 z Z m V y X 2 N v c 3 R f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d H J h b n N m Z X J f Y 2 9 z d F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T A 6 M z A 6 N T k u N z U w O D g 5 M V o i I C 8 + P E V u d H J 5 I F R 5 c G U 9 I k Z p b G x D b 2 x 1 b W 5 U e X B l c y I g V m F s d W U 9 I n N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y Y W 5 z Z m V y X 2 N v c 3 R f a C 9 B d X R v U m V t b 3 Z l Z E N v b H V t b n M x L n t D b 2 x 1 b W 4 x L D B 9 J n F 1 b 3 Q 7 L C Z x d W 9 0 O 1 N l Y 3 R p b 2 4 x L 2 R h d G F f d H J h b n N m Z X J f Y 2 9 z d F 9 o L 0 F 1 d G 9 S Z W 1 v d m V k Q 2 9 s d W 1 u c z E u e 0 N v b H V t b j I s M X 0 m c X V v d D s s J n F 1 b 3 Q 7 U 2 V j d G l v b j E v Z G F 0 Y V 9 0 c m F u c 2 Z l c l 9 j b 3 N 0 X 2 g v Q X V 0 b 1 J l b W 9 2 Z W R D b 2 x 1 b W 5 z M S 5 7 Q 2 9 s d W 1 u M y w y f S Z x d W 9 0 O y w m c X V v d D t T Z W N 0 a W 9 u M S 9 k Y X R h X 3 R y Y W 5 z Z m V y X 2 N v c 3 R f a C 9 B d X R v U m V t b 3 Z l Z E N v b H V t b n M x L n t D b 2 x 1 b W 4 0 L D N 9 J n F 1 b 3 Q 7 L C Z x d W 9 0 O 1 N l Y 3 R p b 2 4 x L 2 R h d G F f d H J h b n N m Z X J f Y 2 9 z d F 9 o L 0 F 1 d G 9 S Z W 1 v d m V k Q 2 9 s d W 1 u c z E u e 0 N v b H V t b j U s N H 0 m c X V v d D s s J n F 1 b 3 Q 7 U 2 V j d G l v b j E v Z G F 0 Y V 9 0 c m F u c 2 Z l c l 9 j b 3 N 0 X 2 g v Q X V 0 b 1 J l b W 9 2 Z W R D b 2 x 1 b W 5 z M S 5 7 Q 2 9 s d W 1 u N i w 1 f S Z x d W 9 0 O y w m c X V v d D t T Z W N 0 a W 9 u M S 9 k Y X R h X 3 R y Y W 5 z Z m V y X 2 N v c 3 R f a C 9 B d X R v U m V t b 3 Z l Z E N v b H V t b n M x L n t D b 2 x 1 b W 4 3 L D Z 9 J n F 1 b 3 Q 7 L C Z x d W 9 0 O 1 N l Y 3 R p b 2 4 x L 2 R h d G F f d H J h b n N m Z X J f Y 2 9 z d F 9 o L 0 F 1 d G 9 S Z W 1 v d m V k Q 2 9 s d W 1 u c z E u e 0 N v b H V t b j g s N 3 0 m c X V v d D s s J n F 1 b 3 Q 7 U 2 V j d G l v b j E v Z G F 0 Y V 9 0 c m F u c 2 Z l c l 9 j b 3 N 0 X 2 g v Q X V 0 b 1 J l b W 9 2 Z W R D b 2 x 1 b W 5 z M S 5 7 Q 2 9 s d W 1 u O S w 4 f S Z x d W 9 0 O y w m c X V v d D t T Z W N 0 a W 9 u M S 9 k Y X R h X 3 R y Y W 5 z Z m V y X 2 N v c 3 R f a C 9 B d X R v U m V t b 3 Z l Z E N v b H V t b n M x L n t D b 2 x 1 b W 4 x M C w 5 f S Z x d W 9 0 O y w m c X V v d D t T Z W N 0 a W 9 u M S 9 k Y X R h X 3 R y Y W 5 z Z m V y X 2 N v c 3 R f a C 9 B d X R v U m V t b 3 Z l Z E N v b H V t b n M x L n t D b 2 x 1 b W 4 x M S w x M H 0 m c X V v d D s s J n F 1 b 3 Q 7 U 2 V j d G l v b j E v Z G F 0 Y V 9 0 c m F u c 2 Z l c l 9 j b 3 N 0 X 2 g v Q X V 0 b 1 J l b W 9 2 Z W R D b 2 x 1 b W 5 z M S 5 7 Q 2 9 s d W 1 u M T I s M T F 9 J n F 1 b 3 Q 7 L C Z x d W 9 0 O 1 N l Y 3 R p b 2 4 x L 2 R h d G F f d H J h b n N m Z X J f Y 2 9 z d F 9 o L 0 F 1 d G 9 S Z W 1 v d m V k Q 2 9 s d W 1 u c z E u e 0 N v b H V t b j E z L D E y f S Z x d W 9 0 O y w m c X V v d D t T Z W N 0 a W 9 u M S 9 k Y X R h X 3 R y Y W 5 z Z m V y X 2 N v c 3 R f a C 9 B d X R v U m V t b 3 Z l Z E N v b H V t b n M x L n t D b 2 x 1 b W 4 x N C w x M 3 0 m c X V v d D s s J n F 1 b 3 Q 7 U 2 V j d G l v b j E v Z G F 0 Y V 9 0 c m F u c 2 Z l c l 9 j b 3 N 0 X 2 g v Q X V 0 b 1 J l b W 9 2 Z W R D b 2 x 1 b W 5 z M S 5 7 Q 2 9 s d W 1 u M T U s M T R 9 J n F 1 b 3 Q 7 L C Z x d W 9 0 O 1 N l Y 3 R p b 2 4 x L 2 R h d G F f d H J h b n N m Z X J f Y 2 9 z d F 9 o L 0 F 1 d G 9 S Z W 1 v d m V k Q 2 9 s d W 1 u c z E u e 0 N v b H V t b j E 2 L D E 1 f S Z x d W 9 0 O y w m c X V v d D t T Z W N 0 a W 9 u M S 9 k Y X R h X 3 R y Y W 5 z Z m V y X 2 N v c 3 R f a C 9 B d X R v U m V t b 3 Z l Z E N v b H V t b n M x L n t D b 2 x 1 b W 4 x N y w x N n 0 m c X V v d D s s J n F 1 b 3 Q 7 U 2 V j d G l v b j E v Z G F 0 Y V 9 0 c m F u c 2 Z l c l 9 j b 3 N 0 X 2 g v Q X V 0 b 1 J l b W 9 2 Z W R D b 2 x 1 b W 5 z M S 5 7 Q 2 9 s d W 1 u M T g s M T d 9 J n F 1 b 3 Q 7 L C Z x d W 9 0 O 1 N l Y 3 R p b 2 4 x L 2 R h d G F f d H J h b n N m Z X J f Y 2 9 z d F 9 o L 0 F 1 d G 9 S Z W 1 v d m V k Q 2 9 s d W 1 u c z E u e 0 N v b H V t b j E 5 L D E 4 f S Z x d W 9 0 O y w m c X V v d D t T Z W N 0 a W 9 u M S 9 k Y X R h X 3 R y Y W 5 z Z m V y X 2 N v c 3 R f a C 9 B d X R v U m V t b 3 Z l Z E N v b H V t b n M x L n t D b 2 x 1 b W 4 y M C w x O X 0 m c X V v d D s s J n F 1 b 3 Q 7 U 2 V j d G l v b j E v Z G F 0 Y V 9 0 c m F u c 2 Z l c l 9 j b 3 N 0 X 2 g v Q X V 0 b 1 J l b W 9 2 Z W R D b 2 x 1 b W 5 z M S 5 7 Q 2 9 s d W 1 u M j E s M j B 9 J n F 1 b 3 Q 7 L C Z x d W 9 0 O 1 N l Y 3 R p b 2 4 x L 2 R h d G F f d H J h b n N m Z X J f Y 2 9 z d F 9 o L 0 F 1 d G 9 S Z W 1 v d m V k Q 2 9 s d W 1 u c z E u e 0 N v b H V t b j I y L D I x f S Z x d W 9 0 O y w m c X V v d D t T Z W N 0 a W 9 u M S 9 k Y X R h X 3 R y Y W 5 z Z m V y X 2 N v c 3 R f a C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R h d G F f d H J h b n N m Z X J f Y 2 9 z d F 9 o L 0 F 1 d G 9 S Z W 1 v d m V k Q 2 9 s d W 1 u c z E u e 0 N v b H V t b j E s M H 0 m c X V v d D s s J n F 1 b 3 Q 7 U 2 V j d G l v b j E v Z G F 0 Y V 9 0 c m F u c 2 Z l c l 9 j b 3 N 0 X 2 g v Q X V 0 b 1 J l b W 9 2 Z W R D b 2 x 1 b W 5 z M S 5 7 Q 2 9 s d W 1 u M i w x f S Z x d W 9 0 O y w m c X V v d D t T Z W N 0 a W 9 u M S 9 k Y X R h X 3 R y Y W 5 z Z m V y X 2 N v c 3 R f a C 9 B d X R v U m V t b 3 Z l Z E N v b H V t b n M x L n t D b 2 x 1 b W 4 z L D J 9 J n F 1 b 3 Q 7 L C Z x d W 9 0 O 1 N l Y 3 R p b 2 4 x L 2 R h d G F f d H J h b n N m Z X J f Y 2 9 z d F 9 o L 0 F 1 d G 9 S Z W 1 v d m V k Q 2 9 s d W 1 u c z E u e 0 N v b H V t b j Q s M 3 0 m c X V v d D s s J n F 1 b 3 Q 7 U 2 V j d G l v b j E v Z G F 0 Y V 9 0 c m F u c 2 Z l c l 9 j b 3 N 0 X 2 g v Q X V 0 b 1 J l b W 9 2 Z W R D b 2 x 1 b W 5 z M S 5 7 Q 2 9 s d W 1 u N S w 0 f S Z x d W 9 0 O y w m c X V v d D t T Z W N 0 a W 9 u M S 9 k Y X R h X 3 R y Y W 5 z Z m V y X 2 N v c 3 R f a C 9 B d X R v U m V t b 3 Z l Z E N v b H V t b n M x L n t D b 2 x 1 b W 4 2 L D V 9 J n F 1 b 3 Q 7 L C Z x d W 9 0 O 1 N l Y 3 R p b 2 4 x L 2 R h d G F f d H J h b n N m Z X J f Y 2 9 z d F 9 o L 0 F 1 d G 9 S Z W 1 v d m V k Q 2 9 s d W 1 u c z E u e 0 N v b H V t b j c s N n 0 m c X V v d D s s J n F 1 b 3 Q 7 U 2 V j d G l v b j E v Z G F 0 Y V 9 0 c m F u c 2 Z l c l 9 j b 3 N 0 X 2 g v Q X V 0 b 1 J l b W 9 2 Z W R D b 2 x 1 b W 5 z M S 5 7 Q 2 9 s d W 1 u O C w 3 f S Z x d W 9 0 O y w m c X V v d D t T Z W N 0 a W 9 u M S 9 k Y X R h X 3 R y Y W 5 z Z m V y X 2 N v c 3 R f a C 9 B d X R v U m V t b 3 Z l Z E N v b H V t b n M x L n t D b 2 x 1 b W 4 5 L D h 9 J n F 1 b 3 Q 7 L C Z x d W 9 0 O 1 N l Y 3 R p b 2 4 x L 2 R h d G F f d H J h b n N m Z X J f Y 2 9 z d F 9 o L 0 F 1 d G 9 S Z W 1 v d m V k Q 2 9 s d W 1 u c z E u e 0 N v b H V t b j E w L D l 9 J n F 1 b 3 Q 7 L C Z x d W 9 0 O 1 N l Y 3 R p b 2 4 x L 2 R h d G F f d H J h b n N m Z X J f Y 2 9 z d F 9 o L 0 F 1 d G 9 S Z W 1 v d m V k Q 2 9 s d W 1 u c z E u e 0 N v b H V t b j E x L D E w f S Z x d W 9 0 O y w m c X V v d D t T Z W N 0 a W 9 u M S 9 k Y X R h X 3 R y Y W 5 z Z m V y X 2 N v c 3 R f a C 9 B d X R v U m V t b 3 Z l Z E N v b H V t b n M x L n t D b 2 x 1 b W 4 x M i w x M X 0 m c X V v d D s s J n F 1 b 3 Q 7 U 2 V j d G l v b j E v Z G F 0 Y V 9 0 c m F u c 2 Z l c l 9 j b 3 N 0 X 2 g v Q X V 0 b 1 J l b W 9 2 Z W R D b 2 x 1 b W 5 z M S 5 7 Q 2 9 s d W 1 u M T M s M T J 9 J n F 1 b 3 Q 7 L C Z x d W 9 0 O 1 N l Y 3 R p b 2 4 x L 2 R h d G F f d H J h b n N m Z X J f Y 2 9 z d F 9 o L 0 F 1 d G 9 S Z W 1 v d m V k Q 2 9 s d W 1 u c z E u e 0 N v b H V t b j E 0 L D E z f S Z x d W 9 0 O y w m c X V v d D t T Z W N 0 a W 9 u M S 9 k Y X R h X 3 R y Y W 5 z Z m V y X 2 N v c 3 R f a C 9 B d X R v U m V t b 3 Z l Z E N v b H V t b n M x L n t D b 2 x 1 b W 4 x N S w x N H 0 m c X V v d D s s J n F 1 b 3 Q 7 U 2 V j d G l v b j E v Z G F 0 Y V 9 0 c m F u c 2 Z l c l 9 j b 3 N 0 X 2 g v Q X V 0 b 1 J l b W 9 2 Z W R D b 2 x 1 b W 5 z M S 5 7 Q 2 9 s d W 1 u M T Y s M T V 9 J n F 1 b 3 Q 7 L C Z x d W 9 0 O 1 N l Y 3 R p b 2 4 x L 2 R h d G F f d H J h b n N m Z X J f Y 2 9 z d F 9 o L 0 F 1 d G 9 S Z W 1 v d m V k Q 2 9 s d W 1 u c z E u e 0 N v b H V t b j E 3 L D E 2 f S Z x d W 9 0 O y w m c X V v d D t T Z W N 0 a W 9 u M S 9 k Y X R h X 3 R y Y W 5 z Z m V y X 2 N v c 3 R f a C 9 B d X R v U m V t b 3 Z l Z E N v b H V t b n M x L n t D b 2 x 1 b W 4 x O C w x N 3 0 m c X V v d D s s J n F 1 b 3 Q 7 U 2 V j d G l v b j E v Z G F 0 Y V 9 0 c m F u c 2 Z l c l 9 j b 3 N 0 X 2 g v Q X V 0 b 1 J l b W 9 2 Z W R D b 2 x 1 b W 5 z M S 5 7 Q 2 9 s d W 1 u M T k s M T h 9 J n F 1 b 3 Q 7 L C Z x d W 9 0 O 1 N l Y 3 R p b 2 4 x L 2 R h d G F f d H J h b n N m Z X J f Y 2 9 z d F 9 o L 0 F 1 d G 9 S Z W 1 v d m V k Q 2 9 s d W 1 u c z E u e 0 N v b H V t b j I w L D E 5 f S Z x d W 9 0 O y w m c X V v d D t T Z W N 0 a W 9 u M S 9 k Y X R h X 3 R y Y W 5 z Z m V y X 2 N v c 3 R f a C 9 B d X R v U m V t b 3 Z l Z E N v b H V t b n M x L n t D b 2 x 1 b W 4 y M S w y M H 0 m c X V v d D s s J n F 1 b 3 Q 7 U 2 V j d G l v b j E v Z G F 0 Y V 9 0 c m F u c 2 Z l c l 9 j b 3 N 0 X 2 g v Q X V 0 b 1 J l b W 9 2 Z W R D b 2 x 1 b W 5 z M S 5 7 Q 2 9 s d W 1 u M j I s M j F 9 J n F 1 b 3 Q 7 L C Z x d W 9 0 O 1 N l Y 3 R p b 2 4 x L 2 R h d G F f d H J h b n N m Z X J f Y 2 9 z d F 9 o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0 c m F u c 2 Z l c l 9 j b 3 N 0 X 2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c m F u c 2 Z l c l 9 j b 3 N 0 X 2 g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c m F u c 2 Z l c l 9 j b 3 N 0 X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3 R y Y W 5 z Z m V y X 2 N v c 3 R f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E w O j M x O j E y L j Q 1 N T I 3 N j N a I i A v P j x F b n R y e S B U e X B l P S J G a W x s Q 2 9 s d W 1 u V H l w Z X M i I F Z h b H V l P S J z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0 c m F u c 2 Z l c l 9 j b 3 N 0 X 3 I v Q X V 0 b 1 J l b W 9 2 Z W R D b 2 x 1 b W 5 z M S 5 7 Q 2 9 s d W 1 u M S w w f S Z x d W 9 0 O y w m c X V v d D t T Z W N 0 a W 9 u M S 9 k Y X R h X 3 R y Y W 5 z Z m V y X 2 N v c 3 R f c i 9 B d X R v U m V t b 3 Z l Z E N v b H V t b n M x L n t D b 2 x 1 b W 4 y L D F 9 J n F 1 b 3 Q 7 L C Z x d W 9 0 O 1 N l Y 3 R p b 2 4 x L 2 R h d G F f d H J h b n N m Z X J f Y 2 9 z d F 9 y L 0 F 1 d G 9 S Z W 1 v d m V k Q 2 9 s d W 1 u c z E u e 0 N v b H V t b j M s M n 0 m c X V v d D s s J n F 1 b 3 Q 7 U 2 V j d G l v b j E v Z G F 0 Y V 9 0 c m F u c 2 Z l c l 9 j b 3 N 0 X 3 I v Q X V 0 b 1 J l b W 9 2 Z W R D b 2 x 1 b W 5 z M S 5 7 Q 2 9 s d W 1 u N C w z f S Z x d W 9 0 O y w m c X V v d D t T Z W N 0 a W 9 u M S 9 k Y X R h X 3 R y Y W 5 z Z m V y X 2 N v c 3 R f c i 9 B d X R v U m V t b 3 Z l Z E N v b H V t b n M x L n t D b 2 x 1 b W 4 1 L D R 9 J n F 1 b 3 Q 7 L C Z x d W 9 0 O 1 N l Y 3 R p b 2 4 x L 2 R h d G F f d H J h b n N m Z X J f Y 2 9 z d F 9 y L 0 F 1 d G 9 S Z W 1 v d m V k Q 2 9 s d W 1 u c z E u e 0 N v b H V t b j Y s N X 0 m c X V v d D s s J n F 1 b 3 Q 7 U 2 V j d G l v b j E v Z G F 0 Y V 9 0 c m F u c 2 Z l c l 9 j b 3 N 0 X 3 I v Q X V 0 b 1 J l b W 9 2 Z W R D b 2 x 1 b W 5 z M S 5 7 Q 2 9 s d W 1 u N y w 2 f S Z x d W 9 0 O y w m c X V v d D t T Z W N 0 a W 9 u M S 9 k Y X R h X 3 R y Y W 5 z Z m V y X 2 N v c 3 R f c i 9 B d X R v U m V t b 3 Z l Z E N v b H V t b n M x L n t D b 2 x 1 b W 4 4 L D d 9 J n F 1 b 3 Q 7 L C Z x d W 9 0 O 1 N l Y 3 R p b 2 4 x L 2 R h d G F f d H J h b n N m Z X J f Y 2 9 z d F 9 y L 0 F 1 d G 9 S Z W 1 v d m V k Q 2 9 s d W 1 u c z E u e 0 N v b H V t b j k s O H 0 m c X V v d D s s J n F 1 b 3 Q 7 U 2 V j d G l v b j E v Z G F 0 Y V 9 0 c m F u c 2 Z l c l 9 j b 3 N 0 X 3 I v Q X V 0 b 1 J l b W 9 2 Z W R D b 2 x 1 b W 5 z M S 5 7 Q 2 9 s d W 1 u M T A s O X 0 m c X V v d D s s J n F 1 b 3 Q 7 U 2 V j d G l v b j E v Z G F 0 Y V 9 0 c m F u c 2 Z l c l 9 j b 3 N 0 X 3 I v Q X V 0 b 1 J l b W 9 2 Z W R D b 2 x 1 b W 5 z M S 5 7 Q 2 9 s d W 1 u M T E s M T B 9 J n F 1 b 3 Q 7 L C Z x d W 9 0 O 1 N l Y 3 R p b 2 4 x L 2 R h d G F f d H J h b n N m Z X J f Y 2 9 z d F 9 y L 0 F 1 d G 9 S Z W 1 v d m V k Q 2 9 s d W 1 u c z E u e 0 N v b H V t b j E y L D E x f S Z x d W 9 0 O y w m c X V v d D t T Z W N 0 a W 9 u M S 9 k Y X R h X 3 R y Y W 5 z Z m V y X 2 N v c 3 R f c i 9 B d X R v U m V t b 3 Z l Z E N v b H V t b n M x L n t D b 2 x 1 b W 4 x M y w x M n 0 m c X V v d D s s J n F 1 b 3 Q 7 U 2 V j d G l v b j E v Z G F 0 Y V 9 0 c m F u c 2 Z l c l 9 j b 3 N 0 X 3 I v Q X V 0 b 1 J l b W 9 2 Z W R D b 2 x 1 b W 5 z M S 5 7 Q 2 9 s d W 1 u M T Q s M T N 9 J n F 1 b 3 Q 7 L C Z x d W 9 0 O 1 N l Y 3 R p b 2 4 x L 2 R h d G F f d H J h b n N m Z X J f Y 2 9 z d F 9 y L 0 F 1 d G 9 S Z W 1 v d m V k Q 2 9 s d W 1 u c z E u e 0 N v b H V t b j E 1 L D E 0 f S Z x d W 9 0 O y w m c X V v d D t T Z W N 0 a W 9 u M S 9 k Y X R h X 3 R y Y W 5 z Z m V y X 2 N v c 3 R f c i 9 B d X R v U m V t b 3 Z l Z E N v b H V t b n M x L n t D b 2 x 1 b W 4 x N i w x N X 0 m c X V v d D s s J n F 1 b 3 Q 7 U 2 V j d G l v b j E v Z G F 0 Y V 9 0 c m F u c 2 Z l c l 9 j b 3 N 0 X 3 I v Q X V 0 b 1 J l b W 9 2 Z W R D b 2 x 1 b W 5 z M S 5 7 Q 2 9 s d W 1 u M T c s M T Z 9 J n F 1 b 3 Q 7 L C Z x d W 9 0 O 1 N l Y 3 R p b 2 4 x L 2 R h d G F f d H J h b n N m Z X J f Y 2 9 z d F 9 y L 0 F 1 d G 9 S Z W 1 v d m V k Q 2 9 s d W 1 u c z E u e 0 N v b H V t b j E 4 L D E 3 f S Z x d W 9 0 O y w m c X V v d D t T Z W N 0 a W 9 u M S 9 k Y X R h X 3 R y Y W 5 z Z m V y X 2 N v c 3 R f c i 9 B d X R v U m V t b 3 Z l Z E N v b H V t b n M x L n t D b 2 x 1 b W 4 x O S w x O H 0 m c X V v d D s s J n F 1 b 3 Q 7 U 2 V j d G l v b j E v Z G F 0 Y V 9 0 c m F u c 2 Z l c l 9 j b 3 N 0 X 3 I v Q X V 0 b 1 J l b W 9 2 Z W R D b 2 x 1 b W 5 z M S 5 7 Q 2 9 s d W 1 u M j A s M T l 9 J n F 1 b 3 Q 7 L C Z x d W 9 0 O 1 N l Y 3 R p b 2 4 x L 2 R h d G F f d H J h b n N m Z X J f Y 2 9 z d F 9 y L 0 F 1 d G 9 S Z W 1 v d m V k Q 2 9 s d W 1 u c z E u e 0 N v b H V t b j I x L D I w f S Z x d W 9 0 O y w m c X V v d D t T Z W N 0 a W 9 u M S 9 k Y X R h X 3 R y Y W 5 z Z m V y X 2 N v c 3 R f c i 9 B d X R v U m V t b 3 Z l Z E N v b H V t b n M x L n t D b 2 x 1 b W 4 y M i w y M X 0 m c X V v d D s s J n F 1 b 3 Q 7 U 2 V j d G l v b j E v Z G F 0 Y V 9 0 c m F u c 2 Z l c l 9 j b 3 N 0 X 3 I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Y X R h X 3 R y Y W 5 z Z m V y X 2 N v c 3 R f c i 9 B d X R v U m V t b 3 Z l Z E N v b H V t b n M x L n t D b 2 x 1 b W 4 x L D B 9 J n F 1 b 3 Q 7 L C Z x d W 9 0 O 1 N l Y 3 R p b 2 4 x L 2 R h d G F f d H J h b n N m Z X J f Y 2 9 z d F 9 y L 0 F 1 d G 9 S Z W 1 v d m V k Q 2 9 s d W 1 u c z E u e 0 N v b H V t b j I s M X 0 m c X V v d D s s J n F 1 b 3 Q 7 U 2 V j d G l v b j E v Z G F 0 Y V 9 0 c m F u c 2 Z l c l 9 j b 3 N 0 X 3 I v Q X V 0 b 1 J l b W 9 2 Z W R D b 2 x 1 b W 5 z M S 5 7 Q 2 9 s d W 1 u M y w y f S Z x d W 9 0 O y w m c X V v d D t T Z W N 0 a W 9 u M S 9 k Y X R h X 3 R y Y W 5 z Z m V y X 2 N v c 3 R f c i 9 B d X R v U m V t b 3 Z l Z E N v b H V t b n M x L n t D b 2 x 1 b W 4 0 L D N 9 J n F 1 b 3 Q 7 L C Z x d W 9 0 O 1 N l Y 3 R p b 2 4 x L 2 R h d G F f d H J h b n N m Z X J f Y 2 9 z d F 9 y L 0 F 1 d G 9 S Z W 1 v d m V k Q 2 9 s d W 1 u c z E u e 0 N v b H V t b j U s N H 0 m c X V v d D s s J n F 1 b 3 Q 7 U 2 V j d G l v b j E v Z G F 0 Y V 9 0 c m F u c 2 Z l c l 9 j b 3 N 0 X 3 I v Q X V 0 b 1 J l b W 9 2 Z W R D b 2 x 1 b W 5 z M S 5 7 Q 2 9 s d W 1 u N i w 1 f S Z x d W 9 0 O y w m c X V v d D t T Z W N 0 a W 9 u M S 9 k Y X R h X 3 R y Y W 5 z Z m V y X 2 N v c 3 R f c i 9 B d X R v U m V t b 3 Z l Z E N v b H V t b n M x L n t D b 2 x 1 b W 4 3 L D Z 9 J n F 1 b 3 Q 7 L C Z x d W 9 0 O 1 N l Y 3 R p b 2 4 x L 2 R h d G F f d H J h b n N m Z X J f Y 2 9 z d F 9 y L 0 F 1 d G 9 S Z W 1 v d m V k Q 2 9 s d W 1 u c z E u e 0 N v b H V t b j g s N 3 0 m c X V v d D s s J n F 1 b 3 Q 7 U 2 V j d G l v b j E v Z G F 0 Y V 9 0 c m F u c 2 Z l c l 9 j b 3 N 0 X 3 I v Q X V 0 b 1 J l b W 9 2 Z W R D b 2 x 1 b W 5 z M S 5 7 Q 2 9 s d W 1 u O S w 4 f S Z x d W 9 0 O y w m c X V v d D t T Z W N 0 a W 9 u M S 9 k Y X R h X 3 R y Y W 5 z Z m V y X 2 N v c 3 R f c i 9 B d X R v U m V t b 3 Z l Z E N v b H V t b n M x L n t D b 2 x 1 b W 4 x M C w 5 f S Z x d W 9 0 O y w m c X V v d D t T Z W N 0 a W 9 u M S 9 k Y X R h X 3 R y Y W 5 z Z m V y X 2 N v c 3 R f c i 9 B d X R v U m V t b 3 Z l Z E N v b H V t b n M x L n t D b 2 x 1 b W 4 x M S w x M H 0 m c X V v d D s s J n F 1 b 3 Q 7 U 2 V j d G l v b j E v Z G F 0 Y V 9 0 c m F u c 2 Z l c l 9 j b 3 N 0 X 3 I v Q X V 0 b 1 J l b W 9 2 Z W R D b 2 x 1 b W 5 z M S 5 7 Q 2 9 s d W 1 u M T I s M T F 9 J n F 1 b 3 Q 7 L C Z x d W 9 0 O 1 N l Y 3 R p b 2 4 x L 2 R h d G F f d H J h b n N m Z X J f Y 2 9 z d F 9 y L 0 F 1 d G 9 S Z W 1 v d m V k Q 2 9 s d W 1 u c z E u e 0 N v b H V t b j E z L D E y f S Z x d W 9 0 O y w m c X V v d D t T Z W N 0 a W 9 u M S 9 k Y X R h X 3 R y Y W 5 z Z m V y X 2 N v c 3 R f c i 9 B d X R v U m V t b 3 Z l Z E N v b H V t b n M x L n t D b 2 x 1 b W 4 x N C w x M 3 0 m c X V v d D s s J n F 1 b 3 Q 7 U 2 V j d G l v b j E v Z G F 0 Y V 9 0 c m F u c 2 Z l c l 9 j b 3 N 0 X 3 I v Q X V 0 b 1 J l b W 9 2 Z W R D b 2 x 1 b W 5 z M S 5 7 Q 2 9 s d W 1 u M T U s M T R 9 J n F 1 b 3 Q 7 L C Z x d W 9 0 O 1 N l Y 3 R p b 2 4 x L 2 R h d G F f d H J h b n N m Z X J f Y 2 9 z d F 9 y L 0 F 1 d G 9 S Z W 1 v d m V k Q 2 9 s d W 1 u c z E u e 0 N v b H V t b j E 2 L D E 1 f S Z x d W 9 0 O y w m c X V v d D t T Z W N 0 a W 9 u M S 9 k Y X R h X 3 R y Y W 5 z Z m V y X 2 N v c 3 R f c i 9 B d X R v U m V t b 3 Z l Z E N v b H V t b n M x L n t D b 2 x 1 b W 4 x N y w x N n 0 m c X V v d D s s J n F 1 b 3 Q 7 U 2 V j d G l v b j E v Z G F 0 Y V 9 0 c m F u c 2 Z l c l 9 j b 3 N 0 X 3 I v Q X V 0 b 1 J l b W 9 2 Z W R D b 2 x 1 b W 5 z M S 5 7 Q 2 9 s d W 1 u M T g s M T d 9 J n F 1 b 3 Q 7 L C Z x d W 9 0 O 1 N l Y 3 R p b 2 4 x L 2 R h d G F f d H J h b n N m Z X J f Y 2 9 z d F 9 y L 0 F 1 d G 9 S Z W 1 v d m V k Q 2 9 s d W 1 u c z E u e 0 N v b H V t b j E 5 L D E 4 f S Z x d W 9 0 O y w m c X V v d D t T Z W N 0 a W 9 u M S 9 k Y X R h X 3 R y Y W 5 z Z m V y X 2 N v c 3 R f c i 9 B d X R v U m V t b 3 Z l Z E N v b H V t b n M x L n t D b 2 x 1 b W 4 y M C w x O X 0 m c X V v d D s s J n F 1 b 3 Q 7 U 2 V j d G l v b j E v Z G F 0 Y V 9 0 c m F u c 2 Z l c l 9 j b 3 N 0 X 3 I v Q X V 0 b 1 J l b W 9 2 Z W R D b 2 x 1 b W 5 z M S 5 7 Q 2 9 s d W 1 u M j E s M j B 9 J n F 1 b 3 Q 7 L C Z x d W 9 0 O 1 N l Y 3 R p b 2 4 x L 2 R h d G F f d H J h b n N m Z X J f Y 2 9 z d F 9 y L 0 F 1 d G 9 S Z W 1 v d m V k Q 2 9 s d W 1 u c z E u e 0 N v b H V t b j I y L D I x f S Z x d W 9 0 O y w m c X V v d D t T Z W N 0 a W 9 u M S 9 k Y X R h X 3 R y Y W 5 z Z m V y X 2 N v c 3 R f c i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d H J h b n N m Z X J f Y 2 9 z d F 9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H J h b n N m Z X J f Y 2 9 z d F 9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V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g 6 M z I 6 N D c u O T U 2 O T g z M 1 o i I C 8 + P E V u d H J 5 I F R 5 c G U 9 I k Z p b G x D b 2 x 1 b W 5 U e X B l c y I g V m F s d W U 9 I n N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L 0 F 1 d G 9 S Z W 1 v d m V k Q 2 9 s d W 1 u c z E u e 0 N v b H V t b j E s M H 0 m c X V v d D s s J n F 1 b 3 Q 7 U 2 V j d G l v b j E v Z n J l c S 9 B d X R v U m V t b 3 Z l Z E N v b H V t b n M x L n t D b 2 x 1 b W 4 y L D F 9 J n F 1 b 3 Q 7 L C Z x d W 9 0 O 1 N l Y 3 R p b 2 4 x L 2 Z y Z X E v Q X V 0 b 1 J l b W 9 2 Z W R D b 2 x 1 b W 5 z M S 5 7 Q 2 9 s d W 1 u M y w y f S Z x d W 9 0 O y w m c X V v d D t T Z W N 0 a W 9 u M S 9 m c m V x L 0 F 1 d G 9 S Z W 1 v d m V k Q 2 9 s d W 1 u c z E u e 0 N v b H V t b j Q s M 3 0 m c X V v d D s s J n F 1 b 3 Q 7 U 2 V j d G l v b j E v Z n J l c S 9 B d X R v U m V t b 3 Z l Z E N v b H V t b n M x L n t D b 2 x 1 b W 4 1 L D R 9 J n F 1 b 3 Q 7 L C Z x d W 9 0 O 1 N l Y 3 R p b 2 4 x L 2 Z y Z X E v Q X V 0 b 1 J l b W 9 2 Z W R D b 2 x 1 b W 5 z M S 5 7 Q 2 9 s d W 1 u N i w 1 f S Z x d W 9 0 O y w m c X V v d D t T Z W N 0 a W 9 u M S 9 m c m V x L 0 F 1 d G 9 S Z W 1 v d m V k Q 2 9 s d W 1 u c z E u e 0 N v b H V t b j c s N n 0 m c X V v d D s s J n F 1 b 3 Q 7 U 2 V j d G l v b j E v Z n J l c S 9 B d X R v U m V t b 3 Z l Z E N v b H V t b n M x L n t D b 2 x 1 b W 4 4 L D d 9 J n F 1 b 3 Q 7 L C Z x d W 9 0 O 1 N l Y 3 R p b 2 4 x L 2 Z y Z X E v Q X V 0 b 1 J l b W 9 2 Z W R D b 2 x 1 b W 5 z M S 5 7 Q 2 9 s d W 1 u O S w 4 f S Z x d W 9 0 O y w m c X V v d D t T Z W N 0 a W 9 u M S 9 m c m V x L 0 F 1 d G 9 S Z W 1 v d m V k Q 2 9 s d W 1 u c z E u e 0 N v b H V t b j E w L D l 9 J n F 1 b 3 Q 7 L C Z x d W 9 0 O 1 N l Y 3 R p b 2 4 x L 2 Z y Z X E v Q X V 0 b 1 J l b W 9 2 Z W R D b 2 x 1 b W 5 z M S 5 7 Q 2 9 s d W 1 u M T E s M T B 9 J n F 1 b 3 Q 7 L C Z x d W 9 0 O 1 N l Y 3 R p b 2 4 x L 2 Z y Z X E v Q X V 0 b 1 J l b W 9 2 Z W R D b 2 x 1 b W 5 z M S 5 7 Q 2 9 s d W 1 u M T I s M T F 9 J n F 1 b 3 Q 7 L C Z x d W 9 0 O 1 N l Y 3 R p b 2 4 x L 2 Z y Z X E v Q X V 0 b 1 J l b W 9 2 Z W R D b 2 x 1 b W 5 z M S 5 7 Q 2 9 s d W 1 u M T M s M T J 9 J n F 1 b 3 Q 7 L C Z x d W 9 0 O 1 N l Y 3 R p b 2 4 x L 2 Z y Z X E v Q X V 0 b 1 J l b W 9 2 Z W R D b 2 x 1 b W 5 z M S 5 7 Q 2 9 s d W 1 u M T Q s M T N 9 J n F 1 b 3 Q 7 L C Z x d W 9 0 O 1 N l Y 3 R p b 2 4 x L 2 Z y Z X E v Q X V 0 b 1 J l b W 9 2 Z W R D b 2 x 1 b W 5 z M S 5 7 Q 2 9 s d W 1 u M T U s M T R 9 J n F 1 b 3 Q 7 L C Z x d W 9 0 O 1 N l Y 3 R p b 2 4 x L 2 Z y Z X E v Q X V 0 b 1 J l b W 9 2 Z W R D b 2 x 1 b W 5 z M S 5 7 Q 2 9 s d W 1 u M T Y s M T V 9 J n F 1 b 3 Q 7 L C Z x d W 9 0 O 1 N l Y 3 R p b 2 4 x L 2 Z y Z X E v Q X V 0 b 1 J l b W 9 2 Z W R D b 2 x 1 b W 5 z M S 5 7 Q 2 9 s d W 1 u M T c s M T Z 9 J n F 1 b 3 Q 7 L C Z x d W 9 0 O 1 N l Y 3 R p b 2 4 x L 2 Z y Z X E v Q X V 0 b 1 J l b W 9 2 Z W R D b 2 x 1 b W 5 z M S 5 7 Q 2 9 s d W 1 u M T g s M T d 9 J n F 1 b 3 Q 7 L C Z x d W 9 0 O 1 N l Y 3 R p b 2 4 x L 2 Z y Z X E v Q X V 0 b 1 J l b W 9 2 Z W R D b 2 x 1 b W 5 z M S 5 7 Q 2 9 s d W 1 u M T k s M T h 9 J n F 1 b 3 Q 7 L C Z x d W 9 0 O 1 N l Y 3 R p b 2 4 x L 2 Z y Z X E v Q X V 0 b 1 J l b W 9 2 Z W R D b 2 x 1 b W 5 z M S 5 7 Q 2 9 s d W 1 u M j A s M T l 9 J n F 1 b 3 Q 7 L C Z x d W 9 0 O 1 N l Y 3 R p b 2 4 x L 2 Z y Z X E v Q X V 0 b 1 J l b W 9 2 Z W R D b 2 x 1 b W 5 z M S 5 7 Q 2 9 s d W 1 u M j E s M j B 9 J n F 1 b 3 Q 7 L C Z x d W 9 0 O 1 N l Y 3 R p b 2 4 x L 2 Z y Z X E v Q X V 0 b 1 J l b W 9 2 Z W R D b 2 x 1 b W 5 z M S 5 7 Q 2 9 s d W 1 u M j I s M j F 9 J n F 1 b 3 Q 7 L C Z x d W 9 0 O 1 N l Y 3 R p b 2 4 x L 2 Z y Z X E v Q X V 0 b 1 J l b W 9 2 Z W R D b 2 x 1 b W 5 z M S 5 7 Q 2 9 s d W 1 u M j M s M j J 9 J n F 1 b 3 Q 7 L C Z x d W 9 0 O 1 N l Y 3 R p b 2 4 x L 2 Z y Z X E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m c m V x L 0 F 1 d G 9 S Z W 1 v d m V k Q 2 9 s d W 1 u c z E u e 0 N v b H V t b j E s M H 0 m c X V v d D s s J n F 1 b 3 Q 7 U 2 V j d G l v b j E v Z n J l c S 9 B d X R v U m V t b 3 Z l Z E N v b H V t b n M x L n t D b 2 x 1 b W 4 y L D F 9 J n F 1 b 3 Q 7 L C Z x d W 9 0 O 1 N l Y 3 R p b 2 4 x L 2 Z y Z X E v Q X V 0 b 1 J l b W 9 2 Z W R D b 2 x 1 b W 5 z M S 5 7 Q 2 9 s d W 1 u M y w y f S Z x d W 9 0 O y w m c X V v d D t T Z W N 0 a W 9 u M S 9 m c m V x L 0 F 1 d G 9 S Z W 1 v d m V k Q 2 9 s d W 1 u c z E u e 0 N v b H V t b j Q s M 3 0 m c X V v d D s s J n F 1 b 3 Q 7 U 2 V j d G l v b j E v Z n J l c S 9 B d X R v U m V t b 3 Z l Z E N v b H V t b n M x L n t D b 2 x 1 b W 4 1 L D R 9 J n F 1 b 3 Q 7 L C Z x d W 9 0 O 1 N l Y 3 R p b 2 4 x L 2 Z y Z X E v Q X V 0 b 1 J l b W 9 2 Z W R D b 2 x 1 b W 5 z M S 5 7 Q 2 9 s d W 1 u N i w 1 f S Z x d W 9 0 O y w m c X V v d D t T Z W N 0 a W 9 u M S 9 m c m V x L 0 F 1 d G 9 S Z W 1 v d m V k Q 2 9 s d W 1 u c z E u e 0 N v b H V t b j c s N n 0 m c X V v d D s s J n F 1 b 3 Q 7 U 2 V j d G l v b j E v Z n J l c S 9 B d X R v U m V t b 3 Z l Z E N v b H V t b n M x L n t D b 2 x 1 b W 4 4 L D d 9 J n F 1 b 3 Q 7 L C Z x d W 9 0 O 1 N l Y 3 R p b 2 4 x L 2 Z y Z X E v Q X V 0 b 1 J l b W 9 2 Z W R D b 2 x 1 b W 5 z M S 5 7 Q 2 9 s d W 1 u O S w 4 f S Z x d W 9 0 O y w m c X V v d D t T Z W N 0 a W 9 u M S 9 m c m V x L 0 F 1 d G 9 S Z W 1 v d m V k Q 2 9 s d W 1 u c z E u e 0 N v b H V t b j E w L D l 9 J n F 1 b 3 Q 7 L C Z x d W 9 0 O 1 N l Y 3 R p b 2 4 x L 2 Z y Z X E v Q X V 0 b 1 J l b W 9 2 Z W R D b 2 x 1 b W 5 z M S 5 7 Q 2 9 s d W 1 u M T E s M T B 9 J n F 1 b 3 Q 7 L C Z x d W 9 0 O 1 N l Y 3 R p b 2 4 x L 2 Z y Z X E v Q X V 0 b 1 J l b W 9 2 Z W R D b 2 x 1 b W 5 z M S 5 7 Q 2 9 s d W 1 u M T I s M T F 9 J n F 1 b 3 Q 7 L C Z x d W 9 0 O 1 N l Y 3 R p b 2 4 x L 2 Z y Z X E v Q X V 0 b 1 J l b W 9 2 Z W R D b 2 x 1 b W 5 z M S 5 7 Q 2 9 s d W 1 u M T M s M T J 9 J n F 1 b 3 Q 7 L C Z x d W 9 0 O 1 N l Y 3 R p b 2 4 x L 2 Z y Z X E v Q X V 0 b 1 J l b W 9 2 Z W R D b 2 x 1 b W 5 z M S 5 7 Q 2 9 s d W 1 u M T Q s M T N 9 J n F 1 b 3 Q 7 L C Z x d W 9 0 O 1 N l Y 3 R p b 2 4 x L 2 Z y Z X E v Q X V 0 b 1 J l b W 9 2 Z W R D b 2 x 1 b W 5 z M S 5 7 Q 2 9 s d W 1 u M T U s M T R 9 J n F 1 b 3 Q 7 L C Z x d W 9 0 O 1 N l Y 3 R p b 2 4 x L 2 Z y Z X E v Q X V 0 b 1 J l b W 9 2 Z W R D b 2 x 1 b W 5 z M S 5 7 Q 2 9 s d W 1 u M T Y s M T V 9 J n F 1 b 3 Q 7 L C Z x d W 9 0 O 1 N l Y 3 R p b 2 4 x L 2 Z y Z X E v Q X V 0 b 1 J l b W 9 2 Z W R D b 2 x 1 b W 5 z M S 5 7 Q 2 9 s d W 1 u M T c s M T Z 9 J n F 1 b 3 Q 7 L C Z x d W 9 0 O 1 N l Y 3 R p b 2 4 x L 2 Z y Z X E v Q X V 0 b 1 J l b W 9 2 Z W R D b 2 x 1 b W 5 z M S 5 7 Q 2 9 s d W 1 u M T g s M T d 9 J n F 1 b 3 Q 7 L C Z x d W 9 0 O 1 N l Y 3 R p b 2 4 x L 2 Z y Z X E v Q X V 0 b 1 J l b W 9 2 Z W R D b 2 x 1 b W 5 z M S 5 7 Q 2 9 s d W 1 u M T k s M T h 9 J n F 1 b 3 Q 7 L C Z x d W 9 0 O 1 N l Y 3 R p b 2 4 x L 2 Z y Z X E v Q X V 0 b 1 J l b W 9 2 Z W R D b 2 x 1 b W 5 z M S 5 7 Q 2 9 s d W 1 u M j A s M T l 9 J n F 1 b 3 Q 7 L C Z x d W 9 0 O 1 N l Y 3 R p b 2 4 x L 2 Z y Z X E v Q X V 0 b 1 J l b W 9 2 Z W R D b 2 x 1 b W 5 z M S 5 7 Q 2 9 s d W 1 u M j E s M j B 9 J n F 1 b 3 Q 7 L C Z x d W 9 0 O 1 N l Y 3 R p b 2 4 x L 2 Z y Z X E v Q X V 0 b 1 J l b W 9 2 Z W R D b 2 x 1 b W 5 z M S 5 7 Q 2 9 s d W 1 u M j I s M j F 9 J n F 1 b 3 Q 7 L C Z x d W 9 0 O 1 N l Y 3 R p b 2 4 x L 2 Z y Z X E v Q X V 0 b 1 J l b W 9 2 Z W R D b 2 x 1 b W 5 z M S 5 7 Q 2 9 s d W 1 u M j M s M j J 9 J n F 1 b 3 Q 7 L C Z x d W 9 0 O 1 N l Y 3 R p b 2 4 x L 2 Z y Z X E v Q X V 0 b 1 J l b W 9 2 Z W R D b 2 x 1 b W 5 z M S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P Z p k 5 l Y l L k 4 v H 6 8 M d r k c A A A A A A g A A A A A A E G Y A A A A B A A A g A A A A e b m N / 1 4 J V D M U l l / p h q U W 1 9 z 4 P t R w k X p l z l S m p 2 a n 0 L 0 A A A A A D o A A A A A C A A A g A A A A g 5 7 1 a d x 1 j A n O Q s m i X 9 y + F z X X y b W r R i d n N w k c z X U l 3 P t Q A A A A 2 h / 7 y k u / g D N Y t 0 Y 8 M F 8 n 3 P B y U E i x 6 u D r Y 8 / h N d j l z R l G K Y x m 4 + a i S F 9 4 m f I R E 4 h N h a l P M J n u 7 H H Q C j A o G x N J A n V I + J X o u G 6 B Y 9 6 3 V K Z e N H d A A A A A M a 6 6 g 8 V h + u b v w w 2 4 t d L I m L P b 3 p I I Q o B N P 6 Z z n 8 2 q n 5 5 r 1 G 8 R U f B K I R 6 L Y O l d c m d + q b r N v N j K r T 7 5 w 0 F u B 1 w w W Q = = < / D a t a M a s h u p > 
</file>

<file path=customXml/itemProps1.xml><?xml version="1.0" encoding="utf-8"?>
<ds:datastoreItem xmlns:ds="http://schemas.openxmlformats.org/officeDocument/2006/customXml" ds:itemID="{22C04040-7613-46A0-8CAB-3F51C5070F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io_cost_r (2)</vt:lpstr>
      <vt:lpstr>io_cost_h (3)</vt:lpstr>
      <vt:lpstr>io_cost2 (2)</vt:lpstr>
      <vt:lpstr>freq</vt:lpstr>
      <vt:lpstr>data_transfer_cost_r</vt:lpstr>
      <vt:lpstr>data_transfer_cost_h</vt:lpstr>
      <vt:lpstr>data_transfer_cost2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DaseolHwang</dc:creator>
  <cp:lastModifiedBy>DaseolHwang</cp:lastModifiedBy>
  <cp:lastPrinted>2022-12-08T10:18:25Z</cp:lastPrinted>
  <dcterms:created xsi:type="dcterms:W3CDTF">2022-12-05T12:23:14Z</dcterms:created>
  <dcterms:modified xsi:type="dcterms:W3CDTF">2022-12-11T08:30:09Z</dcterms:modified>
</cp:coreProperties>
</file>