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quipo 1\Desktop\DESCARGA\"/>
    </mc:Choice>
  </mc:AlternateContent>
  <xr:revisionPtr revIDLastSave="0" documentId="13_ncr:1_{040811DC-2E26-4CEA-846D-5ECEFEC8026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Import!$B$6:$N$1869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8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</extLst>
</workbook>
</file>

<file path=xl/calcChain.xml><?xml version="1.0" encoding="utf-8"?>
<calcChain xmlns="http://schemas.openxmlformats.org/spreadsheetml/2006/main">
  <c r="G49" i="1" l="1"/>
  <c r="F49" i="1"/>
  <c r="E49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Q9" i="1"/>
  <c r="Q13" i="1"/>
  <c r="Q17" i="1"/>
  <c r="Q21" i="1"/>
  <c r="Q25" i="1"/>
  <c r="O7" i="1"/>
  <c r="Q7" i="1" s="1"/>
  <c r="O8" i="1"/>
  <c r="Q8" i="1" s="1"/>
  <c r="O9" i="1"/>
  <c r="O10" i="1"/>
  <c r="Q10" i="1" s="1"/>
  <c r="O11" i="1"/>
  <c r="Q11" i="1" s="1"/>
  <c r="O12" i="1"/>
  <c r="Q12" i="1" s="1"/>
  <c r="O13" i="1"/>
  <c r="O14" i="1"/>
  <c r="Q14" i="1" s="1"/>
  <c r="O15" i="1"/>
  <c r="Q15" i="1" s="1"/>
  <c r="O16" i="1"/>
  <c r="Q16" i="1" s="1"/>
  <c r="O17" i="1"/>
  <c r="O18" i="1"/>
  <c r="Q18" i="1" s="1"/>
  <c r="O19" i="1"/>
  <c r="Q19" i="1" s="1"/>
  <c r="O20" i="1"/>
  <c r="Q20" i="1" s="1"/>
  <c r="O21" i="1"/>
  <c r="O22" i="1"/>
  <c r="Q22" i="1" s="1"/>
  <c r="O23" i="1"/>
  <c r="Q23" i="1" s="1"/>
  <c r="O24" i="1"/>
  <c r="Q24" i="1" s="1"/>
  <c r="O25" i="1"/>
  <c r="M7" i="1"/>
  <c r="N8" i="1" s="1"/>
  <c r="M8" i="1"/>
  <c r="M9" i="1"/>
  <c r="N12" i="1" s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I18" i="1"/>
  <c r="I15" i="1"/>
  <c r="I16" i="1"/>
  <c r="I17" i="1"/>
  <c r="J10" i="1" s="1"/>
  <c r="I23" i="1"/>
  <c r="I7" i="1"/>
  <c r="I25" i="1"/>
  <c r="I20" i="1"/>
  <c r="J14" i="1" s="1"/>
  <c r="I8" i="1"/>
  <c r="J15" i="1" s="1"/>
  <c r="I9" i="1"/>
  <c r="P16" i="1" s="1"/>
  <c r="I24" i="1"/>
  <c r="I13" i="1"/>
  <c r="J18" i="1" s="1"/>
  <c r="I21" i="1"/>
  <c r="I12" i="1"/>
  <c r="I11" i="1"/>
  <c r="P21" i="1" s="1"/>
  <c r="I22" i="1"/>
  <c r="J22" i="1" s="1"/>
  <c r="I10" i="1"/>
  <c r="J23" i="1" s="1"/>
  <c r="I14" i="1"/>
  <c r="P24" i="1" s="1"/>
  <c r="I19" i="1"/>
  <c r="P25" i="1" s="1"/>
  <c r="H18" i="1"/>
  <c r="H15" i="1"/>
  <c r="H16" i="1"/>
  <c r="H17" i="1"/>
  <c r="H23" i="1"/>
  <c r="H7" i="1"/>
  <c r="H25" i="1"/>
  <c r="H20" i="1"/>
  <c r="H8" i="1"/>
  <c r="H9" i="1"/>
  <c r="H24" i="1"/>
  <c r="H13" i="1"/>
  <c r="H21" i="1"/>
  <c r="H12" i="1"/>
  <c r="H11" i="1"/>
  <c r="H22" i="1"/>
  <c r="H10" i="1"/>
  <c r="H14" i="1"/>
  <c r="H19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P45" i="1" s="1"/>
  <c r="P36" i="1"/>
  <c r="P40" i="1"/>
  <c r="P44" i="1"/>
  <c r="P3" i="6"/>
  <c r="T46" i="1"/>
  <c r="T47" i="1"/>
  <c r="T48" i="1"/>
  <c r="O46" i="1"/>
  <c r="Q46" i="1" s="1"/>
  <c r="O47" i="1"/>
  <c r="Q47" i="1" s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AP6" i="3"/>
  <c r="D13" i="3"/>
  <c r="E12" i="3"/>
  <c r="D12" i="3"/>
  <c r="E13" i="3"/>
  <c r="N24" i="1" l="1"/>
  <c r="N20" i="1"/>
  <c r="N16" i="1"/>
  <c r="P17" i="1"/>
  <c r="P13" i="1"/>
  <c r="P9" i="1"/>
  <c r="N23" i="1"/>
  <c r="N19" i="1"/>
  <c r="N15" i="1"/>
  <c r="N11" i="1"/>
  <c r="N7" i="1"/>
  <c r="P12" i="1"/>
  <c r="P8" i="1"/>
  <c r="N22" i="1"/>
  <c r="N18" i="1"/>
  <c r="N14" i="1"/>
  <c r="N10" i="1"/>
  <c r="P20" i="1"/>
  <c r="P41" i="1"/>
  <c r="J19" i="1"/>
  <c r="J11" i="1"/>
  <c r="J7" i="1"/>
  <c r="N25" i="1"/>
  <c r="N21" i="1"/>
  <c r="N17" i="1"/>
  <c r="N13" i="1"/>
  <c r="N9" i="1"/>
  <c r="H49" i="1"/>
  <c r="U8" i="1"/>
  <c r="U12" i="1"/>
  <c r="U16" i="1"/>
  <c r="U20" i="1"/>
  <c r="U24" i="1"/>
  <c r="U9" i="1"/>
  <c r="U13" i="1"/>
  <c r="U17" i="1"/>
  <c r="U21" i="1"/>
  <c r="U25" i="1"/>
  <c r="U10" i="1"/>
  <c r="U14" i="1"/>
  <c r="U18" i="1"/>
  <c r="U22" i="1"/>
  <c r="U7" i="1"/>
  <c r="U11" i="1"/>
  <c r="U15" i="1"/>
  <c r="U19" i="1"/>
  <c r="U23" i="1"/>
  <c r="P23" i="1"/>
  <c r="P19" i="1"/>
  <c r="P15" i="1"/>
  <c r="P11" i="1"/>
  <c r="P7" i="1"/>
  <c r="J25" i="1"/>
  <c r="J21" i="1"/>
  <c r="J17" i="1"/>
  <c r="J13" i="1"/>
  <c r="J9" i="1"/>
  <c r="P22" i="1"/>
  <c r="P18" i="1"/>
  <c r="P14" i="1"/>
  <c r="P10" i="1"/>
  <c r="J24" i="1"/>
  <c r="J20" i="1"/>
  <c r="J16" i="1"/>
  <c r="J12" i="1"/>
  <c r="J8" i="1"/>
  <c r="Q45" i="1"/>
  <c r="P37" i="1"/>
  <c r="P33" i="1"/>
  <c r="P29" i="1"/>
  <c r="L25" i="1"/>
  <c r="L21" i="1"/>
  <c r="L17" i="1"/>
  <c r="L13" i="1"/>
  <c r="L9" i="1"/>
  <c r="N43" i="1"/>
  <c r="N39" i="1"/>
  <c r="N35" i="1"/>
  <c r="N31" i="1"/>
  <c r="N27" i="1"/>
  <c r="P32" i="1"/>
  <c r="P28" i="1"/>
  <c r="L24" i="1"/>
  <c r="L20" i="1"/>
  <c r="L16" i="1"/>
  <c r="L12" i="1"/>
  <c r="L8" i="1"/>
  <c r="N42" i="1"/>
  <c r="N38" i="1"/>
  <c r="N34" i="1"/>
  <c r="N30" i="1"/>
  <c r="N26" i="1"/>
  <c r="N45" i="1"/>
  <c r="N41" i="1"/>
  <c r="N37" i="1"/>
  <c r="N33" i="1"/>
  <c r="N29" i="1"/>
  <c r="N44" i="1"/>
  <c r="N40" i="1"/>
  <c r="N36" i="1"/>
  <c r="N32" i="1"/>
  <c r="N28" i="1"/>
  <c r="U28" i="1"/>
  <c r="U32" i="1"/>
  <c r="U36" i="1"/>
  <c r="U40" i="1"/>
  <c r="U44" i="1"/>
  <c r="U29" i="1"/>
  <c r="U33" i="1"/>
  <c r="U37" i="1"/>
  <c r="U41" i="1"/>
  <c r="U45" i="1"/>
  <c r="U26" i="1"/>
  <c r="U30" i="1"/>
  <c r="U34" i="1"/>
  <c r="U38" i="1"/>
  <c r="U42" i="1"/>
  <c r="U27" i="1"/>
  <c r="U31" i="1"/>
  <c r="U35" i="1"/>
  <c r="U39" i="1"/>
  <c r="U43" i="1"/>
  <c r="P43" i="1"/>
  <c r="P39" i="1"/>
  <c r="P35" i="1"/>
  <c r="P31" i="1"/>
  <c r="P27" i="1"/>
  <c r="L23" i="1"/>
  <c r="L19" i="1"/>
  <c r="L15" i="1"/>
  <c r="L11" i="1"/>
  <c r="L7" i="1"/>
  <c r="P42" i="1"/>
  <c r="P38" i="1"/>
  <c r="P34" i="1"/>
  <c r="P30" i="1"/>
  <c r="P26" i="1"/>
  <c r="L22" i="1"/>
  <c r="L18" i="1"/>
  <c r="L14" i="1"/>
  <c r="L10" i="1"/>
  <c r="N47" i="1"/>
  <c r="N46" i="1"/>
  <c r="N48" i="1"/>
  <c r="U48" i="1"/>
  <c r="U46" i="1"/>
  <c r="U47" i="1"/>
  <c r="P48" i="1"/>
  <c r="P47" i="1"/>
  <c r="P46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N49" i="1" l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10" i="1" l="1"/>
  <c r="S10" i="1" s="1"/>
  <c r="R14" i="1"/>
  <c r="S14" i="1" s="1"/>
  <c r="R18" i="1"/>
  <c r="S18" i="1" s="1"/>
  <c r="R22" i="1"/>
  <c r="S22" i="1" s="1"/>
  <c r="R7" i="1"/>
  <c r="S7" i="1" s="1"/>
  <c r="R11" i="1"/>
  <c r="S11" i="1" s="1"/>
  <c r="R15" i="1"/>
  <c r="S15" i="1" s="1"/>
  <c r="R19" i="1"/>
  <c r="S19" i="1" s="1"/>
  <c r="R23" i="1"/>
  <c r="S23" i="1" s="1"/>
  <c r="R8" i="1"/>
  <c r="S8" i="1" s="1"/>
  <c r="R12" i="1"/>
  <c r="S12" i="1" s="1"/>
  <c r="R16" i="1"/>
  <c r="S16" i="1" s="1"/>
  <c r="R20" i="1"/>
  <c r="S20" i="1" s="1"/>
  <c r="R24" i="1"/>
  <c r="S24" i="1" s="1"/>
  <c r="R9" i="1"/>
  <c r="S9" i="1" s="1"/>
  <c r="R13" i="1"/>
  <c r="S13" i="1" s="1"/>
  <c r="R17" i="1"/>
  <c r="S17" i="1" s="1"/>
  <c r="R21" i="1"/>
  <c r="S21" i="1" s="1"/>
  <c r="R25" i="1"/>
  <c r="S25" i="1" s="1"/>
  <c r="R26" i="1"/>
  <c r="S26" i="1" s="1"/>
  <c r="R30" i="1"/>
  <c r="S30" i="1" s="1"/>
  <c r="R34" i="1"/>
  <c r="S34" i="1" s="1"/>
  <c r="R38" i="1"/>
  <c r="S38" i="1" s="1"/>
  <c r="R42" i="1"/>
  <c r="S42" i="1" s="1"/>
  <c r="R27" i="1"/>
  <c r="S27" i="1" s="1"/>
  <c r="R31" i="1"/>
  <c r="S31" i="1" s="1"/>
  <c r="R35" i="1"/>
  <c r="S35" i="1" s="1"/>
  <c r="R39" i="1"/>
  <c r="S39" i="1" s="1"/>
  <c r="R43" i="1"/>
  <c r="S43" i="1" s="1"/>
  <c r="R28" i="1"/>
  <c r="S28" i="1" s="1"/>
  <c r="R32" i="1"/>
  <c r="S32" i="1" s="1"/>
  <c r="R36" i="1"/>
  <c r="S36" i="1" s="1"/>
  <c r="R40" i="1"/>
  <c r="S40" i="1" s="1"/>
  <c r="R44" i="1"/>
  <c r="S44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<sst xmlns="http://schemas.openxmlformats.org/spreadsheetml/2006/main" count="255" uniqueCount="169">
  <si>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</si>
  <si>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</si>
  <si>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</si>
  <si>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</si>
  <si>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</si>
  <si>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</si>
  <si>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</si>
  <si>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</si>
  <si>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</si>
  <si>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</si>
  <si>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</si>
  <si>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</si>
  <si>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</si>
  <si>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</si>
  <si>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</si>
  <si>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</si>
  <si>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</si>
  <si>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</si>
  <si>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</si>
  <si>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</si>
  <si>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</si>
  <si>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</si>
  <si>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</si>
  <si>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</si>
  <si>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</si>
  <si>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</si>
  <si>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</si>
  <si>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</si>
  <si>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</si>
  <si>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</si>
  <si>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</si>
  <si>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</si>
  <si>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</si>
  <si>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</si>
  <si>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</si>
  <si>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</si>
  <si>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</si>
  <si>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</si>
  <si>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</si>
  <si>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</si>
  <si>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</si>
  <si>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</si>
  <si>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</si>
  <si>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</si>
  <si>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</si>
  <si>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</si>
  <si>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</si>
  <si>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</si>
  <si>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</si>
  <si>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</si>
  <si>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</si>
  <si>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</si>
  <si>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</si>
  <si>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</si>
  <si>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</si>
  <si>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</si>
  <si>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</si>
  <si>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</si>
  <si>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</si>
  <si>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</si>
  <si>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</si>
  <si>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</si>
  <si>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</si>
  <si>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</si>
  <si>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</si>
  <si>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</si>
  <si>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</si>
  <si>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</si>
  <si>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</si>
  <si>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</si>
  <si>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</si>
  <si>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</si>
  <si>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</si>
  <si>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</si>
  <si>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</si>
  <si>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</si>
  <si>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</si>
  <si>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</si>
  <si>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</si>
  <si>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</si>
  <si>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</si>
  <si>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</si>
  <si>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</si>
  <si>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</si>
  <si>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</si>
  <si>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</si>
  <si>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</si>
  <si>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</si>
  <si>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</si>
  <si>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</si>
  <si>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</si>
  <si>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</si>
  <si>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</si>
  <si>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</si>
  <si>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</si>
  <si>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</si>
  <si>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</si>
  <si>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</si>
  <si>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</si>
  <si>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</si>
  <si>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</si>
  <si>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</si>
  <si>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</si>
  <si>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</si>
  <si>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</si>
  <si>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</si>
  <si>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</si>
  <si>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</si>
  <si>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</si>
  <si>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</si>
  <si>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</si>
  <si>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</si>
  <si>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</si>
  <si>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</si>
  <si>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</si>
  <si>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</si>
  <si>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</si>
  <si>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</si>
  <si>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</si>
  <si>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</si>
  <si>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</si>
  <si>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</si>
  <si>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</si>
  <si>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</si>
  <si>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</si>
  <si>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</si>
  <si>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</si>
  <si>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</si>
  <si>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</si>
  <si>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</si>
  <si>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</si>
  <si>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</si>
  <si>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</si>
  <si>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</si>
  <si>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</si>
  <si>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</si>
  <si>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</si>
  <si>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</si>
  <si>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</si>
  <si>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</si>
  <si>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</si>
  <si>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</si>
  <si>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</si>
  <si>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</si>
  <si>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</si>
  <si>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</si>
  <si>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</si>
  <si>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87P</t>
  </si>
  <si>
    <t>EQW420</t>
  </si>
  <si>
    <t>CARTAGENA RAMIREZ FREDY ALONSO</t>
  </si>
  <si>
    <t>JARAMILLO JARAMILLO FRANCISCO WBEIMAR</t>
  </si>
  <si>
    <t>LONDOÑO LOPERA DUVAN ANDRES</t>
  </si>
  <si>
    <t>HINCAPIE VILLA JUAN ESTIVEN</t>
  </si>
  <si>
    <t>DURANGO DAVID JOSE</t>
  </si>
  <si>
    <t>PARRA VILLA YUBER ALONSO</t>
  </si>
  <si>
    <t>LEON PEREZ RAUL ENRIQUE</t>
  </si>
  <si>
    <t>ARAQUE ARROYAVE JOSE ALBEIRO</t>
  </si>
  <si>
    <t>CALLE BOTERO ANDRES CAMILO</t>
  </si>
  <si>
    <t>SALDARRIAGA PARRA LUIS ALBERTO</t>
  </si>
  <si>
    <t>PALACIO ARIAS YORFAN ALEXIS</t>
  </si>
  <si>
    <t>GARCIA DAVID WILSON ALBERTO</t>
  </si>
  <si>
    <t>88XM</t>
  </si>
  <si>
    <t>GONZALEZ IPUANA RENE</t>
  </si>
  <si>
    <t>SUAREZ ESCUDERO JONATAN</t>
  </si>
  <si>
    <t>FLORES RINCON JORGE ALBERTO</t>
  </si>
  <si>
    <t>IBARGUEN GARRIDO JUAN ESTEBAN</t>
  </si>
  <si>
    <t>LOPERA ALVAREZ ESTIVEN</t>
  </si>
  <si>
    <t>GUTIERREZ ARICAPA DANIEL HUMBERTO</t>
  </si>
  <si>
    <t>MARULANDA JARAMILLO DAWER ANDRES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</si>
</sst>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8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40" fillId="0" borderId="0" xfId="0" applyNumberFormat="1" applyFont="1" applyAlignment="1">
      <alignment horizontal="center"/>
    </xf>
    <xf numFmtId="40" fontId="33" fillId="0" borderId="8" xfId="1" applyNumberFormat="1" applyFont="1" applyBorder="1" applyAlignment="1">
      <alignment horizontal="center"/>
    </xf>
    <xf numFmtId="167" fontId="40" fillId="0" borderId="0" xfId="0" applyNumberFormat="1" applyFont="1" applyAlignment="1">
      <alignment horizontal="center"/>
    </xf>
    <xf numFmtId="164" fontId="40" fillId="0" borderId="0" xfId="1" applyFont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0" fillId="0" borderId="8" xfId="5" applyNumberFormat="1" applyFont="1" applyFill="1" applyBorder="1" applyAlignment="1">
      <alignment horizontal="right" vertical="center"/>
    </xf>
    <xf numFmtId="169" fontId="0" fillId="0" borderId="8" xfId="1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7" formatCode="_-* #,##0.0_-;\-* #,##0.0_-;_-* &quot;-&quot;??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Import!$C$7:$C$49</c:f>
              <c:numCache>
                <c:formatCode>0</c:formatCode>
                <c:ptCount val="42"/>
                <c:pt idx="0" formatCode="General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17</c:v>
                </c:pt>
                <c:pt idx="7">
                  <c:v>21</c:v>
                </c:pt>
                <c:pt idx="8">
                  <c:v>23</c:v>
                </c:pt>
                <c:pt idx="9">
                  <c:v>27</c:v>
                </c:pt>
                <c:pt idx="10">
                  <c:v>29</c:v>
                </c:pt>
                <c:pt idx="11" formatCode="General">
                  <c:v>31</c:v>
                </c:pt>
                <c:pt idx="12">
                  <c:v>33</c:v>
                </c:pt>
                <c:pt idx="13">
                  <c:v>35</c:v>
                </c:pt>
                <c:pt idx="14">
                  <c:v>37</c:v>
                </c:pt>
                <c:pt idx="15">
                  <c:v>40</c:v>
                </c:pt>
                <c:pt idx="16">
                  <c:v>41</c:v>
                </c:pt>
                <c:pt idx="17">
                  <c:v>42</c:v>
                </c:pt>
                <c:pt idx="18">
                  <c:v>43</c:v>
                </c:pt>
              </c:numCache>
            </c:numRef>
          </c:cat>
          <c:val>
            <c:numRef>
              <c:f>Import!$H$7:$H$49</c:f>
              <c:numCache>
                <c:formatCode>_-* #,##0.0_-;\-* #,##0.0_-;_-* "-"??_-;_-@_-</c:formatCode>
                <c:ptCount val="42"/>
                <c:pt idx="0">
                  <c:v>16.363636363636363</c:v>
                </c:pt>
                <c:pt idx="1">
                  <c:v>18.899999999999999</c:v>
                </c:pt>
                <c:pt idx="2">
                  <c:v>18.100000000000001</c:v>
                </c:pt>
                <c:pt idx="3">
                  <c:v>13.75</c:v>
                </c:pt>
                <c:pt idx="4">
                  <c:v>21</c:v>
                </c:pt>
                <c:pt idx="5">
                  <c:v>26.125</c:v>
                </c:pt>
                <c:pt idx="6">
                  <c:v>17.8</c:v>
                </c:pt>
                <c:pt idx="7">
                  <c:v>17.100000000000001</c:v>
                </c:pt>
                <c:pt idx="8">
                  <c:v>19.555555555555557</c:v>
                </c:pt>
                <c:pt idx="9">
                  <c:v>15.8</c:v>
                </c:pt>
                <c:pt idx="10">
                  <c:v>18.444444444444443</c:v>
                </c:pt>
                <c:pt idx="11">
                  <c:v>16.111111111111111</c:v>
                </c:pt>
                <c:pt idx="12">
                  <c:v>16.3</c:v>
                </c:pt>
                <c:pt idx="13">
                  <c:v>22.625</c:v>
                </c:pt>
                <c:pt idx="14">
                  <c:v>18.600000000000001</c:v>
                </c:pt>
                <c:pt idx="15">
                  <c:v>15.636363636363637</c:v>
                </c:pt>
                <c:pt idx="16">
                  <c:v>20.454545454545453</c:v>
                </c:pt>
                <c:pt idx="17">
                  <c:v>16</c:v>
                </c:pt>
                <c:pt idx="18">
                  <c:v>20.444444444444443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9" totalsRowCount="1" headerRowDxfId="55" dataDxfId="54" totalsRowDxfId="53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52" totalsRowDxfId="13"/>
    <tableColumn id="2" xr3:uid="{00000000-0010-0000-0000-000002000000}" name="VEH" dataDxfId="51" totalsRowDxfId="12"/>
    <tableColumn id="3" xr3:uid="{00000000-0010-0000-0000-000003000000}" name="CONDUCTOR" dataDxfId="50" totalsRowDxfId="11"/>
    <tableColumn id="4" xr3:uid="{00000000-0010-0000-0000-000004000000}" name="VIAJES" totalsRowFunction="sum" dataDxfId="49" totalsRowDxfId="10"/>
    <tableColumn id="5" xr3:uid="{00000000-0010-0000-0000-000005000000}" name="VIAJES PERD." totalsRowFunction="sum" dataDxfId="48" totalsRowDxfId="9"/>
    <tableColumn id="6" xr3:uid="{00000000-0010-0000-0000-000006000000}" name="USUARIOS" totalsRowFunction="sum" dataDxfId="47" totalsRowDxfId="8" dataCellStyle="Millares"/>
    <tableColumn id="12" xr3:uid="{00000000-0010-0000-0000-00000C000000}" name="PROM X VIAJE" totalsRowFunction="custom" dataDxfId="1" totalsRowDxfId="0" dataCellStyle="Millares">
      <totalsRowFormula>+Tabla2[[#Totals],[USUARIOS]]/Tabla2[[#Totals],[VIAJES]]</totalsRowFormula>
    </tableColumn>
    <tableColumn id="7" xr3:uid="{00000000-0010-0000-0000-000007000000}" name="PROM DE USUARIOS" dataDxfId="46" totalsRowDxfId="7" dataCellStyle="Millares" totalsRowCellStyle="Millares"/>
    <tableColumn id="13" xr3:uid="{FCD2DCC9-9A34-483A-B1DC-9E398E7F3EDE}" name="RECIBE / ENTREGA" dataDxfId="26" totalsRowDxfId="6" dataCellStyle="Millares"/>
    <tableColumn id="8" xr3:uid="{00000000-0010-0000-0000-000008000000}" name="NOVEDADES" dataDxfId="45" totalsRowDxfId="5"/>
    <tableColumn id="9" xr3:uid="{00000000-0010-0000-0000-000009000000}" name="VALOR OPERACIÓN" dataDxfId="44" totalsRowDxfId="4"/>
    <tableColumn id="10" xr3:uid="{00000000-0010-0000-0000-00000A000000}" name="CLASIFIC." dataDxfId="43" totalsRowDxfId="3"/>
    <tableColumn id="11" xr3:uid="{00000000-0010-0000-0000-00000B000000}" name="DIFER. MICRO - BUS " totalsRowFunction="sum" dataDxfId="42" totalsRowDxfId="2" dataCellStyle="Millares">
      <calculatedColumnFormula>+(SUMIFS(G:G,M:M,"MICRO",E:E,"&gt;0")*100)/COUNTIF($E$7:$E$42,"&gt;0")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1" dataDxfId="40" totalsRowDxfId="3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8" totalsRowDxfId="25"/>
    <tableColumn id="2" xr3:uid="{7E9A4909-E53D-4F94-80A1-A675A394CC57}" name="VEH" totalsRowLabel="4" dataDxfId="37" totalsRowDxfId="24"/>
    <tableColumn id="3" xr3:uid="{32EB6A87-92EF-4CA2-B1E8-104D5D2326F5}" name="CONDUCTOR" totalsRowLabel="Vehs " dataDxfId="36" totalsRowDxfId="23"/>
    <tableColumn id="4" xr3:uid="{72FB169E-4910-4353-AF10-07DA297F0CD5}" name="VIAJES" totalsRowFunction="sum" dataDxfId="35" totalsRowDxfId="22"/>
    <tableColumn id="5" xr3:uid="{F323DE89-3087-4D39-B0ED-15680CB2FE01}" name="VIAJES PERD." totalsRowFunction="sum" dataDxfId="34" totalsRowDxfId="21"/>
    <tableColumn id="6" xr3:uid="{FF87B711-9A02-4FB5-B21F-73198A4385A8}" name="USUARIOS" totalsRowFunction="sum" dataDxfId="33" totalsRowDxfId="20" dataCellStyle="Millares"/>
    <tableColumn id="12" xr3:uid="{60E0DB3A-B7E4-44B6-BB26-D54278C24006}" name="PROM X VIAJE" totalsRowFunction="average" dataDxfId="32" totalsRowDxfId="19" dataCellStyle="Millares"/>
    <tableColumn id="7" xr3:uid="{12134CBA-AEEC-4025-BB5C-89B13D8F91D4}" name="PROM DE USUARIOS" totalsRowFunction="sum" dataDxfId="31" totalsRowDxfId="18" dataCellStyle="Millares"/>
    <tableColumn id="8" xr3:uid="{F35B2CED-DE3E-48D9-8E47-198F9B4F56C9}" name="NOVEDADES" dataDxfId="30" totalsRowDxfId="17"/>
    <tableColumn id="9" xr3:uid="{4BD57B08-79CF-4422-A880-91A289697DC2}" name="VALOR OPERACIÓN" dataDxfId="29" totalsRowDxfId="16" dataCellStyle="Millares"/>
    <tableColumn id="10" xr3:uid="{E8B6C5A5-759D-4901-BD5D-0ADA9540975C}" name="CLASIFIC." dataDxfId="28" totalsRowDxfId="15"/>
    <tableColumn id="11" xr3:uid="{CFA53866-4E21-473F-9C2D-8FB2962BACB5}" name="DIFER. MICRO - BUS " totalsRowFunction="sum" dataDxfId="27" totalsRowDxfId="14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9"/>
  <sheetViews>
    <sheetView showGridLines="0" tabSelected="1" showWhiteSpace="0" topLeftCell="A10" zoomScaleNormal="100" workbookViewId="0">
      <selection activeCell="C26" sqref="C2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6" bestFit="1" customWidth="1"/>
    <col min="8" max="8" width="10.625" style="337" bestFit="1" customWidth="1"/>
    <col min="9" max="9" width="10.375" style="149" bestFit="1" customWidth="1"/>
    <col min="10" max="10" width="10.375" style="363" customWidth="1"/>
    <col min="11" max="11" width="75.125" bestFit="1" customWidth="1"/>
    <col min="12" max="12" width="10.5" style="338" bestFit="1" customWidth="1"/>
    <col min="13" max="13" width="9.625" bestFit="1" customWidth="1"/>
    <col min="14" max="14" width="11.375" bestFit="1" customWidth="1"/>
    <col min="15" max="15" width="9.625" bestFit="1" customWidth="1"/>
    <col min="16" max="16" width="6.875" bestFit="1" customWidth="1"/>
    <col min="17" max="17" width="16.375" style="11" bestFit="1" customWidth="1"/>
    <col min="18" max="18" width="9.875" bestFit="1" customWidth="1"/>
    <col min="19" max="19" width="22.75" bestFit="1" customWidth="1"/>
    <col min="20" max="20" width="14.875" bestFit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72" t="s">
        <v>144</v>
      </c>
      <c r="E1" s="372"/>
      <c r="F1" s="372"/>
      <c r="G1" s="372"/>
      <c r="H1" s="372"/>
      <c r="I1" s="19"/>
      <c r="J1" s="339"/>
      <c r="K1" s="195"/>
      <c r="L1"/>
    </row>
    <row r="2" spans="1:32" ht="49.5" thickBot="1" x14ac:dyDescent="0.35">
      <c r="D2" s="373" t="s">
        <v>143</v>
      </c>
      <c r="E2" s="373"/>
      <c r="F2" s="373"/>
      <c r="G2" s="373"/>
      <c r="H2" s="373"/>
      <c r="I2" s="373"/>
      <c r="J2" s="373"/>
      <c r="K2" s="373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74"/>
      <c r="C3" s="374"/>
      <c r="D3" s="374"/>
      <c r="E3" s="374"/>
      <c r="F3" s="374"/>
      <c r="G3" s="242"/>
      <c r="H3" s="244"/>
      <c r="I3" s="19"/>
      <c r="J3" s="339"/>
      <c r="K3" s="195"/>
      <c r="L3" s="197"/>
      <c r="Q3" s="55">
        <f>+SUM(G6:G1860)/2</f>
        <v>3365</v>
      </c>
      <c r="R3" s="55">
        <f>+SUM(E6:E1860)/2</f>
        <v>184</v>
      </c>
      <c r="S3" s="55">
        <f>+Q3-R3</f>
        <v>3181</v>
      </c>
      <c r="T3" s="56">
        <f>+S3/R3</f>
        <v>17.288043478260871</v>
      </c>
      <c r="V3" s="15"/>
      <c r="X3" s="15"/>
      <c r="Z3" s="15"/>
      <c r="AB3" s="15"/>
      <c r="AD3" s="15"/>
      <c r="AF3" s="15"/>
    </row>
    <row r="4" spans="1:32" x14ac:dyDescent="0.2">
      <c r="B4" s="374"/>
      <c r="C4" s="374"/>
      <c r="D4" s="374"/>
      <c r="E4" s="374"/>
      <c r="F4" s="374"/>
      <c r="G4" s="194">
        <v>45970</v>
      </c>
      <c r="H4" s="244"/>
      <c r="I4" s="19"/>
      <c r="J4" s="339"/>
      <c r="K4" s="195"/>
      <c r="L4" s="197"/>
    </row>
    <row r="5" spans="1:32" ht="15" thickBot="1" x14ac:dyDescent="0.25">
      <c r="G5" s="243"/>
      <c r="H5" s="244"/>
      <c r="I5" s="20"/>
      <c r="J5" s="340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1" t="s">
        <v>115</v>
      </c>
      <c r="J6" s="341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124</v>
      </c>
      <c r="C7" s="137">
        <v>1</v>
      </c>
      <c r="D7" s="151" t="s">
        <v>152</v>
      </c>
      <c r="E7" s="150">
        <v>11</v>
      </c>
      <c r="F7" s="150"/>
      <c r="G7" s="165">
        <v>180</v>
      </c>
      <c r="H7" s="227">
        <f>+G7/E7</f>
        <v>16.363636363636363</v>
      </c>
      <c r="I7" s="228">
        <f>+(SUM($G$7:$G$1048576)/SUM($E$7:$E$1048576))*E7</f>
        <v>201.16847826086959</v>
      </c>
      <c r="J7" s="365">
        <f>+Tabla2[[#This Row],[PROM DE USUARIOS]]-Tabla2[[#This Row],[USUARIOS]]</f>
        <v>21.168478260869591</v>
      </c>
      <c r="K7" s="151"/>
      <c r="L7" s="163">
        <f t="shared" ref="L7:L25" si="0">P7*585</f>
        <v>111248.55978260872</v>
      </c>
      <c r="M7" s="162" t="str">
        <f>+VLOOKUP(C7,Lista!B:D,3,0)</f>
        <v>MICRO</v>
      </c>
      <c r="N7" s="370">
        <f t="shared" ref="N7:N25" si="1">+(SUMIFS(G:G,M:M,"MICRO",E:E,"&gt;0")*100)/COUNTIF($E$7:$E$42,"&gt;0")</f>
        <v>10326.315789473685</v>
      </c>
      <c r="O7" s="50">
        <f t="shared" ref="O7:O25" si="2">+(E7*1)-V7</f>
        <v>11</v>
      </c>
      <c r="P7" s="47">
        <f t="shared" ref="P7:P25" si="3">+I7-O7-W7</f>
        <v>190.16847826086959</v>
      </c>
      <c r="Q7" s="49">
        <f t="shared" ref="Q7:Q25" si="4">+G7-O7</f>
        <v>169</v>
      </c>
      <c r="R7" s="51">
        <f t="shared" ref="R7:R25" si="5">+E7*$T$3</f>
        <v>190.16847826086959</v>
      </c>
      <c r="S7" s="46">
        <f t="shared" ref="S7:S25" si="6">+R7*550</f>
        <v>104592.66304347827</v>
      </c>
      <c r="T7" t="str">
        <f t="shared" ref="T7:T25" si="7">+IF(K7&lt;&gt;"",K7,"")</f>
        <v/>
      </c>
      <c r="U7">
        <f t="shared" ref="U7:U25" si="8">+RANK(H7,$H$6:$H$1048576,1)</f>
        <v>7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124</v>
      </c>
      <c r="C8" s="166">
        <v>3</v>
      </c>
      <c r="D8" s="151" t="s">
        <v>162</v>
      </c>
      <c r="E8" s="150">
        <v>10</v>
      </c>
      <c r="F8" s="150"/>
      <c r="G8" s="165">
        <v>189</v>
      </c>
      <c r="H8" s="227">
        <f>+G8/E8</f>
        <v>18.899999999999999</v>
      </c>
      <c r="I8" s="228">
        <f>+(SUM($G$7:$G$1048576)/SUM($E$7:$E$1048576))*E8</f>
        <v>182.88043478260872</v>
      </c>
      <c r="J8" s="365">
        <f>+Tabla2[[#This Row],[PROM DE USUARIOS]]-Tabla2[[#This Row],[USUARIOS]]</f>
        <v>-6.1195652173912833</v>
      </c>
      <c r="K8" s="151"/>
      <c r="L8" s="163">
        <f t="shared" si="0"/>
        <v>101135.0543478261</v>
      </c>
      <c r="M8" s="162" t="str">
        <f>+VLOOKUP(C8,Lista!B:D,3,0)</f>
        <v>MICRO</v>
      </c>
      <c r="N8" s="370">
        <f t="shared" si="1"/>
        <v>10326.315789473685</v>
      </c>
      <c r="O8" s="50">
        <f t="shared" si="2"/>
        <v>10</v>
      </c>
      <c r="P8" s="47">
        <f t="shared" si="3"/>
        <v>172.88043478260872</v>
      </c>
      <c r="Q8" s="49">
        <f t="shared" si="4"/>
        <v>179</v>
      </c>
      <c r="R8" s="51">
        <f t="shared" si="5"/>
        <v>172.88043478260872</v>
      </c>
      <c r="S8" s="46">
        <f t="shared" si="6"/>
        <v>95084.239130434798</v>
      </c>
      <c r="T8" t="str">
        <f t="shared" si="7"/>
        <v/>
      </c>
      <c r="U8">
        <f t="shared" si="8"/>
        <v>14</v>
      </c>
      <c r="Y8" t="str">
        <f>TRIM(Tabla2[[#This Row],[CONDUCTOR]])</f>
        <v>GONZALEZ IPUANA RENE</v>
      </c>
    </row>
    <row r="9" spans="1:32" x14ac:dyDescent="0.2">
      <c r="B9" s="136" t="s">
        <v>124</v>
      </c>
      <c r="C9" s="166">
        <v>5</v>
      </c>
      <c r="D9" s="151" t="s">
        <v>151</v>
      </c>
      <c r="E9" s="150">
        <v>10</v>
      </c>
      <c r="F9" s="150"/>
      <c r="G9" s="165">
        <v>181</v>
      </c>
      <c r="H9" s="227">
        <f>+G9/E9</f>
        <v>18.100000000000001</v>
      </c>
      <c r="I9" s="228">
        <f>+(SUM($G$7:$G$1048576)/SUM($E$7:$E$1048576))*E9</f>
        <v>182.88043478260872</v>
      </c>
      <c r="J9" s="365">
        <f>+Tabla2[[#This Row],[PROM DE USUARIOS]]-Tabla2[[#This Row],[USUARIOS]]</f>
        <v>1.8804347826087167</v>
      </c>
      <c r="K9" s="151"/>
      <c r="L9" s="163">
        <f t="shared" si="0"/>
        <v>101135.0543478261</v>
      </c>
      <c r="M9" s="162">
        <f>+VLOOKUP(C9,Lista!B:D,3,0)</f>
        <v>0</v>
      </c>
      <c r="N9" s="370">
        <f t="shared" si="1"/>
        <v>10326.315789473685</v>
      </c>
      <c r="O9" s="50">
        <f t="shared" si="2"/>
        <v>10</v>
      </c>
      <c r="P9" s="47">
        <f t="shared" si="3"/>
        <v>172.88043478260872</v>
      </c>
      <c r="Q9" s="49">
        <f t="shared" si="4"/>
        <v>171</v>
      </c>
      <c r="R9" s="51">
        <f t="shared" si="5"/>
        <v>172.88043478260872</v>
      </c>
      <c r="S9" s="46">
        <f t="shared" si="6"/>
        <v>95084.239130434798</v>
      </c>
      <c r="T9" t="str">
        <f t="shared" si="7"/>
        <v/>
      </c>
      <c r="U9">
        <f t="shared" si="8"/>
        <v>10</v>
      </c>
      <c r="Y9" t="str">
        <f>TRIM(Tabla2[[#This Row],[CONDUCTOR]])</f>
        <v>LONDOÑO LOPERA DUVAN ANDRES</v>
      </c>
    </row>
    <row r="10" spans="1:32" x14ac:dyDescent="0.2">
      <c r="B10" s="136" t="s">
        <v>124</v>
      </c>
      <c r="C10" s="166">
        <v>7</v>
      </c>
      <c r="D10" s="151" t="s">
        <v>159</v>
      </c>
      <c r="E10" s="150">
        <v>8</v>
      </c>
      <c r="F10" s="150"/>
      <c r="G10" s="165">
        <v>110</v>
      </c>
      <c r="H10" s="227">
        <f>+G10/E10</f>
        <v>13.75</v>
      </c>
      <c r="I10" s="228">
        <f>+(SUM($G$7:$G$1048576)/SUM($E$7:$E$1048576))*E10</f>
        <v>146.30434782608697</v>
      </c>
      <c r="J10" s="365">
        <f>+Tabla2[[#This Row],[PROM DE USUARIOS]]-Tabla2[[#This Row],[USUARIOS]]</f>
        <v>36.304347826086968</v>
      </c>
      <c r="K10" s="151"/>
      <c r="L10" s="163">
        <f t="shared" si="0"/>
        <v>80908.043478260879</v>
      </c>
      <c r="M10" s="162">
        <f>+VLOOKUP(C10,Lista!B:D,3,0)</f>
        <v>0</v>
      </c>
      <c r="N10" s="370">
        <f t="shared" si="1"/>
        <v>10326.315789473685</v>
      </c>
      <c r="O10" s="50">
        <f t="shared" si="2"/>
        <v>8</v>
      </c>
      <c r="P10" s="47">
        <f t="shared" si="3"/>
        <v>138.30434782608697</v>
      </c>
      <c r="Q10" s="49">
        <f t="shared" si="4"/>
        <v>102</v>
      </c>
      <c r="R10" s="51">
        <f t="shared" si="5"/>
        <v>138.30434782608697</v>
      </c>
      <c r="S10" s="46">
        <f t="shared" si="6"/>
        <v>76067.391304347839</v>
      </c>
      <c r="T10" t="str">
        <f t="shared" si="7"/>
        <v/>
      </c>
      <c r="U10">
        <f t="shared" si="8"/>
        <v>1</v>
      </c>
      <c r="Y10" t="str">
        <f>TRIM(Tabla2[[#This Row],[CONDUCTOR]])</f>
        <v>PALACIO ARIAS YORFAN ALEXIS</v>
      </c>
    </row>
    <row r="11" spans="1:32" x14ac:dyDescent="0.2">
      <c r="B11" s="136" t="s">
        <v>161</v>
      </c>
      <c r="C11" s="166">
        <v>9</v>
      </c>
      <c r="D11" s="151" t="s">
        <v>149</v>
      </c>
      <c r="E11" s="150">
        <v>11</v>
      </c>
      <c r="F11" s="150"/>
      <c r="G11" s="165">
        <v>231</v>
      </c>
      <c r="H11" s="227">
        <f>+G11/E11</f>
        <v>21</v>
      </c>
      <c r="I11" s="228">
        <f>+(SUM($G$7:$G$1048576)/SUM($E$7:$E$1048576))*E11</f>
        <v>201.16847826086959</v>
      </c>
      <c r="J11" s="365">
        <f>+Tabla2[[#This Row],[PROM DE USUARIOS]]-Tabla2[[#This Row],[USUARIOS]]</f>
        <v>-29.831521739130409</v>
      </c>
      <c r="K11" s="151"/>
      <c r="L11" s="163">
        <f t="shared" si="0"/>
        <v>111248.55978260872</v>
      </c>
      <c r="M11" s="162" t="str">
        <f>+VLOOKUP(C11,Lista!B:D,3,0)</f>
        <v>MICRO</v>
      </c>
      <c r="N11" s="370">
        <f t="shared" si="1"/>
        <v>10326.315789473685</v>
      </c>
      <c r="O11" s="50">
        <f t="shared" si="2"/>
        <v>11</v>
      </c>
      <c r="P11" s="47">
        <f t="shared" si="3"/>
        <v>190.16847826086959</v>
      </c>
      <c r="Q11" s="49">
        <f t="shared" si="4"/>
        <v>220</v>
      </c>
      <c r="R11" s="51">
        <f t="shared" si="5"/>
        <v>190.16847826086959</v>
      </c>
      <c r="S11" s="46">
        <f t="shared" si="6"/>
        <v>104592.66304347827</v>
      </c>
      <c r="T11" t="str">
        <f t="shared" si="7"/>
        <v/>
      </c>
      <c r="U11">
        <f t="shared" si="8"/>
        <v>18</v>
      </c>
      <c r="Y11" t="str">
        <f>TRIM(Tabla2[[#This Row],[CONDUCTOR]])</f>
        <v>CARTAGENA RAMIREZ FREDY ALONSO</v>
      </c>
    </row>
    <row r="12" spans="1:32" x14ac:dyDescent="0.2">
      <c r="B12" s="136" t="s">
        <v>124</v>
      </c>
      <c r="C12" s="166">
        <v>11</v>
      </c>
      <c r="D12" s="151" t="s">
        <v>163</v>
      </c>
      <c r="E12" s="150">
        <v>8</v>
      </c>
      <c r="F12" s="150"/>
      <c r="G12" s="146">
        <v>209</v>
      </c>
      <c r="H12" s="227">
        <f>+G12/E12</f>
        <v>26.125</v>
      </c>
      <c r="I12" s="368">
        <f>+(SUM($G$7:$G$1048576)/SUM($E$7:$E$1048576))*E12</f>
        <v>146.30434782608697</v>
      </c>
      <c r="J12" s="365">
        <f>+Tabla2[[#This Row],[PROM DE USUARIOS]]-Tabla2[[#This Row],[USUARIOS]]</f>
        <v>-62.695652173913032</v>
      </c>
      <c r="K12" s="151"/>
      <c r="L12" s="163">
        <f t="shared" si="0"/>
        <v>80908.043478260879</v>
      </c>
      <c r="M12" s="162" t="str">
        <f>+VLOOKUP(C12,Lista!B:D,3,0)</f>
        <v>MICRO</v>
      </c>
      <c r="N12" s="370">
        <f t="shared" si="1"/>
        <v>10326.315789473685</v>
      </c>
      <c r="O12" s="50">
        <f t="shared" si="2"/>
        <v>8</v>
      </c>
      <c r="P12" s="47">
        <f t="shared" si="3"/>
        <v>138.30434782608697</v>
      </c>
      <c r="Q12" s="49">
        <f t="shared" si="4"/>
        <v>201</v>
      </c>
      <c r="R12" s="51">
        <f t="shared" si="5"/>
        <v>138.30434782608697</v>
      </c>
      <c r="S12" s="46">
        <f t="shared" si="6"/>
        <v>76067.391304347839</v>
      </c>
      <c r="T12" t="str">
        <f t="shared" si="7"/>
        <v/>
      </c>
      <c r="U12">
        <f t="shared" si="8"/>
        <v>20</v>
      </c>
      <c r="Y12" t="str">
        <f>TRIM(Tabla2[[#This Row],[CONDUCTOR]])</f>
        <v>SUAREZ ESCUDERO JONATAN</v>
      </c>
    </row>
    <row r="13" spans="1:32" x14ac:dyDescent="0.2">
      <c r="B13" s="136" t="s">
        <v>147</v>
      </c>
      <c r="C13" s="166">
        <v>17</v>
      </c>
      <c r="D13" s="151" t="s">
        <v>154</v>
      </c>
      <c r="E13" s="150">
        <v>10</v>
      </c>
      <c r="F13" s="150"/>
      <c r="G13" s="165">
        <v>178</v>
      </c>
      <c r="H13" s="227">
        <f>+G13/E13</f>
        <v>17.8</v>
      </c>
      <c r="I13" s="228">
        <f>+(SUM($G$7:$G$1048576)/SUM($E$7:$E$1048576))*E13</f>
        <v>182.88043478260872</v>
      </c>
      <c r="J13" s="365">
        <f>+Tabla2[[#This Row],[PROM DE USUARIOS]]-Tabla2[[#This Row],[USUARIOS]]</f>
        <v>4.8804347826087167</v>
      </c>
      <c r="K13" s="151"/>
      <c r="L13" s="163">
        <f t="shared" si="0"/>
        <v>101135.0543478261</v>
      </c>
      <c r="M13" s="162" t="str">
        <f>+VLOOKUP(C13,Lista!B:D,3,0)</f>
        <v>MICRO</v>
      </c>
      <c r="N13" s="370">
        <f t="shared" si="1"/>
        <v>10326.315789473685</v>
      </c>
      <c r="O13" s="50">
        <f t="shared" si="2"/>
        <v>10</v>
      </c>
      <c r="P13" s="47">
        <f t="shared" si="3"/>
        <v>172.88043478260872</v>
      </c>
      <c r="Q13" s="49">
        <f t="shared" si="4"/>
        <v>168</v>
      </c>
      <c r="R13" s="51">
        <f t="shared" si="5"/>
        <v>172.88043478260872</v>
      </c>
      <c r="S13" s="46">
        <f t="shared" si="6"/>
        <v>95084.239130434798</v>
      </c>
      <c r="T13" t="str">
        <f t="shared" si="7"/>
        <v/>
      </c>
      <c r="U13">
        <f t="shared" si="8"/>
        <v>9</v>
      </c>
      <c r="Y13" t="str">
        <f>TRIM(Tabla2[[#This Row],[CONDUCTOR]])</f>
        <v>PARRA VILLA YUBER ALONSO</v>
      </c>
    </row>
    <row r="14" spans="1:32" x14ac:dyDescent="0.2">
      <c r="B14" s="136" t="s">
        <v>147</v>
      </c>
      <c r="C14" s="166">
        <v>21</v>
      </c>
      <c r="D14" s="151" t="s">
        <v>153</v>
      </c>
      <c r="E14" s="150">
        <v>10</v>
      </c>
      <c r="F14" s="150"/>
      <c r="G14" s="165">
        <v>171</v>
      </c>
      <c r="H14" s="227">
        <f>+G14/E14</f>
        <v>17.100000000000001</v>
      </c>
      <c r="I14" s="228">
        <f>+(SUM($G$7:$G$1048576)/SUM($E$7:$E$1048576))*E14</f>
        <v>182.88043478260872</v>
      </c>
      <c r="J14" s="365">
        <f>+Tabla2[[#This Row],[PROM DE USUARIOS]]-Tabla2[[#This Row],[USUARIOS]]</f>
        <v>11.880434782608717</v>
      </c>
      <c r="K14" s="151"/>
      <c r="L14" s="163">
        <f t="shared" si="0"/>
        <v>101135.0543478261</v>
      </c>
      <c r="M14" s="162" t="str">
        <f>+VLOOKUP(C14,Lista!B:D,3,0)</f>
        <v>MICRO</v>
      </c>
      <c r="N14" s="370">
        <f t="shared" si="1"/>
        <v>10326.315789473685</v>
      </c>
      <c r="O14" s="50">
        <f t="shared" si="2"/>
        <v>10</v>
      </c>
      <c r="P14" s="47">
        <f t="shared" si="3"/>
        <v>172.88043478260872</v>
      </c>
      <c r="Q14" s="49">
        <f t="shared" si="4"/>
        <v>161</v>
      </c>
      <c r="R14" s="51">
        <f t="shared" si="5"/>
        <v>172.88043478260872</v>
      </c>
      <c r="S14" s="46">
        <f t="shared" si="6"/>
        <v>95084.239130434798</v>
      </c>
      <c r="T14" t="str">
        <f t="shared" si="7"/>
        <v/>
      </c>
      <c r="U14">
        <f t="shared" si="8"/>
        <v>8</v>
      </c>
      <c r="Y14" t="str">
        <f>TRIM(Tabla2[[#This Row],[CONDUCTOR]])</f>
        <v>DURANGO DAVID JOSE</v>
      </c>
    </row>
    <row r="15" spans="1:32" x14ac:dyDescent="0.2">
      <c r="B15" s="136" t="s">
        <v>124</v>
      </c>
      <c r="C15" s="166">
        <v>23</v>
      </c>
      <c r="D15" s="151" t="s">
        <v>158</v>
      </c>
      <c r="E15" s="150">
        <v>9</v>
      </c>
      <c r="F15" s="150"/>
      <c r="G15" s="165">
        <v>176</v>
      </c>
      <c r="H15" s="227">
        <f>+G15/E15</f>
        <v>19.555555555555557</v>
      </c>
      <c r="I15" s="228">
        <f>+(SUM($G$7:$G$1048576)/SUM($E$7:$E$1048576))*E15</f>
        <v>164.59239130434784</v>
      </c>
      <c r="J15" s="365">
        <f>+Tabla2[[#This Row],[PROM DE USUARIOS]]-Tabla2[[#This Row],[USUARIOS]]</f>
        <v>-11.407608695652158</v>
      </c>
      <c r="K15" s="151"/>
      <c r="L15" s="163">
        <f t="shared" si="0"/>
        <v>91021.548913043487</v>
      </c>
      <c r="M15" s="162" t="str">
        <f>+VLOOKUP(C15,Lista!B:D,3,0)</f>
        <v xml:space="preserve">MICRO </v>
      </c>
      <c r="N15" s="370">
        <f t="shared" si="1"/>
        <v>10326.315789473685</v>
      </c>
      <c r="O15" s="50">
        <f t="shared" si="2"/>
        <v>9</v>
      </c>
      <c r="P15" s="47">
        <f t="shared" si="3"/>
        <v>155.59239130434784</v>
      </c>
      <c r="Q15" s="49">
        <f t="shared" si="4"/>
        <v>167</v>
      </c>
      <c r="R15" s="51">
        <f t="shared" si="5"/>
        <v>155.59239130434784</v>
      </c>
      <c r="S15" s="46">
        <f t="shared" si="6"/>
        <v>85575.815217391311</v>
      </c>
      <c r="T15" t="str">
        <f t="shared" si="7"/>
        <v/>
      </c>
      <c r="U15">
        <f t="shared" si="8"/>
        <v>15</v>
      </c>
      <c r="Y15" t="str">
        <f>TRIM(Tabla2[[#This Row],[CONDUCTOR]])</f>
        <v>SALDARRIAGA PARRA LUIS ALBERTO</v>
      </c>
    </row>
    <row r="16" spans="1:32" x14ac:dyDescent="0.2">
      <c r="B16" s="136" t="s">
        <v>124</v>
      </c>
      <c r="C16" s="166">
        <v>27</v>
      </c>
      <c r="D16" s="151" t="s">
        <v>164</v>
      </c>
      <c r="E16" s="150">
        <v>10</v>
      </c>
      <c r="F16" s="150"/>
      <c r="G16" s="165">
        <v>158</v>
      </c>
      <c r="H16" s="227">
        <f>+G16/E16</f>
        <v>15.8</v>
      </c>
      <c r="I16" s="228">
        <f>+(SUM($G$7:$G$1048576)/SUM($E$7:$E$1048576))*E16</f>
        <v>182.88043478260872</v>
      </c>
      <c r="J16" s="365">
        <f>+Tabla2[[#This Row],[PROM DE USUARIOS]]-Tabla2[[#This Row],[USUARIOS]]</f>
        <v>24.880434782608717</v>
      </c>
      <c r="K16" s="151"/>
      <c r="L16" s="163">
        <f t="shared" si="0"/>
        <v>101135.0543478261</v>
      </c>
      <c r="M16" s="162" t="str">
        <f>+VLOOKUP(C16,Lista!B:D,3,0)</f>
        <v>MICRO</v>
      </c>
      <c r="N16" s="370">
        <f t="shared" si="1"/>
        <v>10326.315789473685</v>
      </c>
      <c r="O16" s="50">
        <f t="shared" si="2"/>
        <v>10</v>
      </c>
      <c r="P16" s="47">
        <f t="shared" si="3"/>
        <v>172.88043478260872</v>
      </c>
      <c r="Q16" s="49">
        <f t="shared" si="4"/>
        <v>148</v>
      </c>
      <c r="R16" s="51">
        <f t="shared" si="5"/>
        <v>172.88043478260872</v>
      </c>
      <c r="S16" s="46">
        <f t="shared" si="6"/>
        <v>95084.239130434798</v>
      </c>
      <c r="T16" t="str">
        <f t="shared" si="7"/>
        <v/>
      </c>
      <c r="U16">
        <f t="shared" si="8"/>
        <v>3</v>
      </c>
      <c r="Y16" t="str">
        <f>TRIM(Tabla2[[#This Row],[CONDUCTOR]])</f>
        <v>FLORES RINCON JORGE ALBERTO</v>
      </c>
    </row>
    <row r="17" spans="2:25" x14ac:dyDescent="0.2">
      <c r="B17" s="136" t="s">
        <v>147</v>
      </c>
      <c r="C17" s="166">
        <v>29</v>
      </c>
      <c r="D17" s="151" t="s">
        <v>155</v>
      </c>
      <c r="E17" s="150">
        <v>9</v>
      </c>
      <c r="F17" s="150"/>
      <c r="G17" s="146">
        <v>166</v>
      </c>
      <c r="H17" s="227">
        <f>+G17/E17</f>
        <v>18.444444444444443</v>
      </c>
      <c r="I17" s="228">
        <f>+(SUM($G$7:$G$1048576)/SUM($E$7:$E$1048576))*E17</f>
        <v>164.59239130434784</v>
      </c>
      <c r="J17" s="365">
        <f>+Tabla2[[#This Row],[PROM DE USUARIOS]]-Tabla2[[#This Row],[USUARIOS]]</f>
        <v>-1.4076086956521578</v>
      </c>
      <c r="K17" s="151"/>
      <c r="L17" s="163">
        <f t="shared" si="0"/>
        <v>91021.548913043487</v>
      </c>
      <c r="M17" s="162" t="str">
        <f>+VLOOKUP(C17,Lista!B:D,3,0)</f>
        <v>MICRO</v>
      </c>
      <c r="N17" s="370">
        <f t="shared" si="1"/>
        <v>10326.315789473685</v>
      </c>
      <c r="O17" s="50">
        <f t="shared" si="2"/>
        <v>9</v>
      </c>
      <c r="P17" s="47">
        <f t="shared" si="3"/>
        <v>155.59239130434784</v>
      </c>
      <c r="Q17" s="49">
        <f t="shared" si="4"/>
        <v>157</v>
      </c>
      <c r="R17" s="51">
        <f t="shared" si="5"/>
        <v>155.59239130434784</v>
      </c>
      <c r="S17" s="46">
        <f t="shared" si="6"/>
        <v>85575.815217391311</v>
      </c>
      <c r="T17" t="str">
        <f t="shared" si="7"/>
        <v/>
      </c>
      <c r="U17">
        <f t="shared" si="8"/>
        <v>12</v>
      </c>
      <c r="Y17" t="str">
        <f>TRIM(Tabla2[[#This Row],[CONDUCTOR]])</f>
        <v>LEON PEREZ RAUL ENRIQUE</v>
      </c>
    </row>
    <row r="18" spans="2:25" x14ac:dyDescent="0.2">
      <c r="B18" s="136" t="s">
        <v>147</v>
      </c>
      <c r="C18" s="137">
        <v>31</v>
      </c>
      <c r="D18" s="151" t="s">
        <v>165</v>
      </c>
      <c r="E18" s="150">
        <v>9</v>
      </c>
      <c r="F18" s="150"/>
      <c r="G18" s="165">
        <v>145</v>
      </c>
      <c r="H18" s="227">
        <f>+G18/E18</f>
        <v>16.111111111111111</v>
      </c>
      <c r="I18" s="228">
        <f>+(SUM($G$7:$G$1048576)/SUM($E$7:$E$1048576))*E18</f>
        <v>164.59239130434784</v>
      </c>
      <c r="J18" s="365">
        <f>+Tabla2[[#This Row],[PROM DE USUARIOS]]-Tabla2[[#This Row],[USUARIOS]]</f>
        <v>19.592391304347842</v>
      </c>
      <c r="K18" s="151"/>
      <c r="L18" s="163">
        <f t="shared" si="0"/>
        <v>91021.548913043487</v>
      </c>
      <c r="M18" s="162" t="str">
        <f>+VLOOKUP(C18,Lista!B:D,3,0)</f>
        <v>MICRO</v>
      </c>
      <c r="N18" s="370">
        <f t="shared" si="1"/>
        <v>10326.315789473685</v>
      </c>
      <c r="O18" s="50">
        <f t="shared" si="2"/>
        <v>9</v>
      </c>
      <c r="P18" s="47">
        <f t="shared" si="3"/>
        <v>155.59239130434784</v>
      </c>
      <c r="Q18" s="49">
        <f t="shared" si="4"/>
        <v>136</v>
      </c>
      <c r="R18" s="51">
        <f t="shared" si="5"/>
        <v>155.59239130434784</v>
      </c>
      <c r="S18" s="46">
        <f t="shared" si="6"/>
        <v>85575.815217391311</v>
      </c>
      <c r="T18" t="str">
        <f t="shared" si="7"/>
        <v/>
      </c>
      <c r="U18">
        <f t="shared" si="8"/>
        <v>5</v>
      </c>
      <c r="Y18" t="str">
        <f>TRIM(Tabla2[[#This Row],[CONDUCTOR]])</f>
        <v>IBARGUEN GARRIDO JUAN ESTEBAN</v>
      </c>
    </row>
    <row r="19" spans="2:25" x14ac:dyDescent="0.2">
      <c r="B19" s="136" t="s">
        <v>124</v>
      </c>
      <c r="C19" s="166">
        <v>33</v>
      </c>
      <c r="D19" s="151" t="s">
        <v>168</v>
      </c>
      <c r="E19" s="150">
        <v>10</v>
      </c>
      <c r="F19" s="150"/>
      <c r="G19" s="165">
        <v>163</v>
      </c>
      <c r="H19" s="227">
        <f>+G19/E19</f>
        <v>16.3</v>
      </c>
      <c r="I19" s="228">
        <f>+(SUM($G$7:$G$1048576)/SUM($E$7:$E$1048576))*E19</f>
        <v>182.88043478260872</v>
      </c>
      <c r="J19" s="365">
        <f>+Tabla2[[#This Row],[PROM DE USUARIOS]]-Tabla2[[#This Row],[USUARIOS]]</f>
        <v>19.880434782608717</v>
      </c>
      <c r="K19" s="151"/>
      <c r="L19" s="163">
        <f t="shared" si="0"/>
        <v>101135.0543478261</v>
      </c>
      <c r="M19" s="162" t="str">
        <f>+VLOOKUP(C19,Lista!B:D,3,0)</f>
        <v>MICRO</v>
      </c>
      <c r="N19" s="370">
        <f t="shared" si="1"/>
        <v>10326.315789473685</v>
      </c>
      <c r="O19" s="50">
        <f t="shared" si="2"/>
        <v>10</v>
      </c>
      <c r="P19" s="47">
        <f t="shared" si="3"/>
        <v>172.88043478260872</v>
      </c>
      <c r="Q19" s="49">
        <f t="shared" si="4"/>
        <v>153</v>
      </c>
      <c r="R19" s="51">
        <f t="shared" si="5"/>
        <v>172.88043478260872</v>
      </c>
      <c r="S19" s="46">
        <f t="shared" si="6"/>
        <v>95084.239130434798</v>
      </c>
      <c r="T19" t="str">
        <f t="shared" si="7"/>
        <v/>
      </c>
      <c r="U19">
        <f t="shared" si="8"/>
        <v>6</v>
      </c>
      <c r="Y19" t="str">
        <f>TRIM(Tabla2[[#This Row],[CONDUCTOR]])</f>
        <v>MARULANDA JARAMILLO DAWER ANDRES</v>
      </c>
    </row>
    <row r="20" spans="2:25" x14ac:dyDescent="0.2">
      <c r="B20" s="136" t="s">
        <v>124</v>
      </c>
      <c r="C20" s="166">
        <v>35</v>
      </c>
      <c r="D20" s="151" t="s">
        <v>156</v>
      </c>
      <c r="E20" s="150">
        <v>8</v>
      </c>
      <c r="F20" s="150"/>
      <c r="G20" s="165">
        <v>181</v>
      </c>
      <c r="H20" s="227">
        <f>+G20/E20</f>
        <v>22.625</v>
      </c>
      <c r="I20" s="228">
        <f>+(SUM($G$7:$G$1048576)/SUM($E$7:$E$1048576))*E20</f>
        <v>146.30434782608697</v>
      </c>
      <c r="J20" s="365">
        <f>+Tabla2[[#This Row],[PROM DE USUARIOS]]-Tabla2[[#This Row],[USUARIOS]]</f>
        <v>-34.695652173913032</v>
      </c>
      <c r="K20" s="151"/>
      <c r="L20" s="163">
        <f t="shared" si="0"/>
        <v>80908.043478260879</v>
      </c>
      <c r="M20" s="162">
        <f>+VLOOKUP(C20,Lista!B:D,3,0)</f>
        <v>0</v>
      </c>
      <c r="N20" s="370">
        <f t="shared" si="1"/>
        <v>10326.315789473685</v>
      </c>
      <c r="O20" s="50">
        <f t="shared" si="2"/>
        <v>8</v>
      </c>
      <c r="P20" s="47">
        <f t="shared" si="3"/>
        <v>138.30434782608697</v>
      </c>
      <c r="Q20" s="49">
        <f t="shared" si="4"/>
        <v>173</v>
      </c>
      <c r="R20" s="51">
        <f t="shared" si="5"/>
        <v>138.30434782608697</v>
      </c>
      <c r="S20" s="46">
        <f t="shared" si="6"/>
        <v>76067.391304347839</v>
      </c>
      <c r="T20" t="str">
        <f t="shared" si="7"/>
        <v/>
      </c>
      <c r="U20">
        <f t="shared" si="8"/>
        <v>19</v>
      </c>
      <c r="Y20" t="str">
        <f>TRIM(Tabla2[[#This Row],[CONDUCTOR]])</f>
        <v>ARAQUE ARROYAVE JOSE ALBEIRO</v>
      </c>
    </row>
    <row r="21" spans="2:25" x14ac:dyDescent="0.2">
      <c r="B21" s="136" t="s">
        <v>147</v>
      </c>
      <c r="C21" s="166">
        <v>37</v>
      </c>
      <c r="D21" s="151" t="s">
        <v>167</v>
      </c>
      <c r="E21" s="150">
        <v>10</v>
      </c>
      <c r="F21" s="150"/>
      <c r="G21" s="165">
        <v>186</v>
      </c>
      <c r="H21" s="227">
        <f>+G21/E21</f>
        <v>18.600000000000001</v>
      </c>
      <c r="I21" s="228">
        <f>+(SUM($G$7:$G$1048576)/SUM($E$7:$E$1048576))*E21</f>
        <v>182.88043478260872</v>
      </c>
      <c r="J21" s="365">
        <f>+Tabla2[[#This Row],[PROM DE USUARIOS]]-Tabla2[[#This Row],[USUARIOS]]</f>
        <v>-3.1195652173912833</v>
      </c>
      <c r="K21" s="151"/>
      <c r="L21" s="163">
        <f t="shared" si="0"/>
        <v>101135.0543478261</v>
      </c>
      <c r="M21" s="162">
        <f>+VLOOKUP(C21,Lista!B:D,3,0)</f>
        <v>0</v>
      </c>
      <c r="N21" s="370">
        <f t="shared" si="1"/>
        <v>10326.315789473685</v>
      </c>
      <c r="O21" s="50">
        <f t="shared" si="2"/>
        <v>10</v>
      </c>
      <c r="P21" s="47">
        <f t="shared" si="3"/>
        <v>172.88043478260872</v>
      </c>
      <c r="Q21" s="49">
        <f t="shared" si="4"/>
        <v>176</v>
      </c>
      <c r="R21" s="51">
        <f t="shared" si="5"/>
        <v>172.88043478260872</v>
      </c>
      <c r="S21" s="46">
        <f t="shared" si="6"/>
        <v>95084.239130434798</v>
      </c>
      <c r="T21" t="str">
        <f t="shared" si="7"/>
        <v/>
      </c>
      <c r="U21">
        <f t="shared" si="8"/>
        <v>13</v>
      </c>
      <c r="Y21" t="str">
        <f>TRIM(Tabla2[[#This Row],[CONDUCTOR]])</f>
        <v>GUTIERREZ ARICAPA DANIEL HUMBERTO</v>
      </c>
    </row>
    <row r="22" spans="2:25" x14ac:dyDescent="0.2">
      <c r="B22" s="136" t="s">
        <v>124</v>
      </c>
      <c r="C22" s="166">
        <v>40</v>
      </c>
      <c r="D22" s="151" t="s">
        <v>150</v>
      </c>
      <c r="E22" s="150">
        <v>11</v>
      </c>
      <c r="F22" s="150"/>
      <c r="G22" s="165">
        <v>172</v>
      </c>
      <c r="H22" s="227">
        <f>+G22/E22</f>
        <v>15.636363636363637</v>
      </c>
      <c r="I22" s="228">
        <f>+(SUM($G$7:$G$1048576)/SUM($E$7:$E$1048576))*E22</f>
        <v>201.16847826086959</v>
      </c>
      <c r="J22" s="365">
        <f>+Tabla2[[#This Row],[PROM DE USUARIOS]]-Tabla2[[#This Row],[USUARIOS]]</f>
        <v>29.168478260869591</v>
      </c>
      <c r="K22" s="151"/>
      <c r="L22" s="163">
        <f t="shared" si="0"/>
        <v>111248.55978260872</v>
      </c>
      <c r="M22" s="162" t="str">
        <f>+VLOOKUP(C22,Lista!B:D,3,0)</f>
        <v>MICRO</v>
      </c>
      <c r="N22" s="370">
        <f t="shared" si="1"/>
        <v>10326.315789473685</v>
      </c>
      <c r="O22" s="50">
        <f t="shared" si="2"/>
        <v>11</v>
      </c>
      <c r="P22" s="47">
        <f t="shared" si="3"/>
        <v>190.16847826086959</v>
      </c>
      <c r="Q22" s="49">
        <f t="shared" si="4"/>
        <v>161</v>
      </c>
      <c r="R22" s="51">
        <f t="shared" si="5"/>
        <v>190.16847826086959</v>
      </c>
      <c r="S22" s="46">
        <f t="shared" si="6"/>
        <v>104592.66304347827</v>
      </c>
      <c r="T22" t="str">
        <f t="shared" si="7"/>
        <v/>
      </c>
      <c r="U22">
        <f t="shared" si="8"/>
        <v>2</v>
      </c>
      <c r="Y22" t="str">
        <f>TRIM(Tabla2[[#This Row],[CONDUCTOR]])</f>
        <v>JARAMILLO JARAMILLO FRANCISCO WBEIMAR</v>
      </c>
    </row>
    <row r="23" spans="2:25" x14ac:dyDescent="0.2">
      <c r="B23" s="136" t="s">
        <v>124</v>
      </c>
      <c r="C23" s="166">
        <v>41</v>
      </c>
      <c r="D23" s="151" t="s">
        <v>160</v>
      </c>
      <c r="E23" s="150">
        <v>11</v>
      </c>
      <c r="F23" s="150"/>
      <c r="G23" s="165">
        <v>225</v>
      </c>
      <c r="H23" s="227">
        <f>+G23/E23</f>
        <v>20.454545454545453</v>
      </c>
      <c r="I23" s="228">
        <f>+(SUM($G$7:$G$1048576)/SUM($E$7:$E$1048576))*E23</f>
        <v>201.16847826086959</v>
      </c>
      <c r="J23" s="365">
        <f>+Tabla2[[#This Row],[PROM DE USUARIOS]]-Tabla2[[#This Row],[USUARIOS]]</f>
        <v>-23.831521739130409</v>
      </c>
      <c r="K23" s="151"/>
      <c r="L23" s="163">
        <f t="shared" si="0"/>
        <v>111248.55978260872</v>
      </c>
      <c r="M23" s="162">
        <f>+VLOOKUP(C23,Lista!B:D,3,0)</f>
        <v>0</v>
      </c>
      <c r="N23" s="370">
        <f t="shared" si="1"/>
        <v>10326.315789473685</v>
      </c>
      <c r="O23" s="50">
        <f t="shared" si="2"/>
        <v>11</v>
      </c>
      <c r="P23" s="47">
        <f t="shared" si="3"/>
        <v>190.16847826086959</v>
      </c>
      <c r="Q23" s="49">
        <f t="shared" si="4"/>
        <v>214</v>
      </c>
      <c r="R23" s="51">
        <f t="shared" si="5"/>
        <v>190.16847826086959</v>
      </c>
      <c r="S23" s="46">
        <f t="shared" si="6"/>
        <v>104592.66304347827</v>
      </c>
      <c r="T23" t="str">
        <f t="shared" si="7"/>
        <v/>
      </c>
      <c r="U23">
        <f t="shared" si="8"/>
        <v>17</v>
      </c>
      <c r="Y23" t="str">
        <f>TRIM(Tabla2[[#This Row],[CONDUCTOR]])</f>
        <v>GARCIA DAVID WILSON ALBERTO</v>
      </c>
    </row>
    <row r="24" spans="2:25" x14ac:dyDescent="0.2">
      <c r="B24" s="136" t="s">
        <v>147</v>
      </c>
      <c r="C24" s="166">
        <v>42</v>
      </c>
      <c r="D24" s="151" t="s">
        <v>166</v>
      </c>
      <c r="E24" s="150">
        <v>10</v>
      </c>
      <c r="F24" s="150"/>
      <c r="G24" s="165">
        <v>160</v>
      </c>
      <c r="H24" s="227">
        <f>+G24/E24</f>
        <v>16</v>
      </c>
      <c r="I24" s="228">
        <f>+(SUM($G$7:$G$1048576)/SUM($E$7:$E$1048576))*E24</f>
        <v>182.88043478260872</v>
      </c>
      <c r="J24" s="365">
        <f>+Tabla2[[#This Row],[PROM DE USUARIOS]]-Tabla2[[#This Row],[USUARIOS]]</f>
        <v>22.880434782608717</v>
      </c>
      <c r="K24" s="151"/>
      <c r="L24" s="163">
        <f t="shared" si="0"/>
        <v>101135.0543478261</v>
      </c>
      <c r="M24" s="162">
        <f>+VLOOKUP(C24,Lista!B:D,3,0)</f>
        <v>0</v>
      </c>
      <c r="N24" s="370">
        <f t="shared" si="1"/>
        <v>10326.315789473685</v>
      </c>
      <c r="O24" s="50">
        <f t="shared" si="2"/>
        <v>10</v>
      </c>
      <c r="P24" s="47">
        <f t="shared" si="3"/>
        <v>172.88043478260872</v>
      </c>
      <c r="Q24" s="49">
        <f t="shared" si="4"/>
        <v>150</v>
      </c>
      <c r="R24" s="51">
        <f t="shared" si="5"/>
        <v>172.88043478260872</v>
      </c>
      <c r="S24" s="46">
        <f t="shared" si="6"/>
        <v>95084.239130434798</v>
      </c>
      <c r="T24" t="str">
        <f t="shared" si="7"/>
        <v/>
      </c>
      <c r="U24">
        <f t="shared" si="8"/>
        <v>4</v>
      </c>
      <c r="Y24" t="str">
        <f>TRIM(Tabla2[[#This Row],[CONDUCTOR]])</f>
        <v>LOPERA ALVAREZ ESTIVEN</v>
      </c>
    </row>
    <row r="25" spans="2:25" x14ac:dyDescent="0.2">
      <c r="B25" s="136" t="s">
        <v>118</v>
      </c>
      <c r="C25" s="166">
        <v>43</v>
      </c>
      <c r="D25" s="151" t="s">
        <v>157</v>
      </c>
      <c r="E25" s="150">
        <v>9</v>
      </c>
      <c r="F25" s="150"/>
      <c r="G25" s="165">
        <v>184</v>
      </c>
      <c r="H25" s="227">
        <f>+G25/E25</f>
        <v>20.444444444444443</v>
      </c>
      <c r="I25" s="228">
        <f>+(SUM($G$7:$G$1048576)/SUM($E$7:$E$1048576))*E25</f>
        <v>164.59239130434784</v>
      </c>
      <c r="J25" s="365">
        <f>+Tabla2[[#This Row],[PROM DE USUARIOS]]-Tabla2[[#This Row],[USUARIOS]]</f>
        <v>-19.407608695652158</v>
      </c>
      <c r="K25" s="151"/>
      <c r="L25" s="163">
        <f t="shared" si="0"/>
        <v>91021.548913043487</v>
      </c>
      <c r="M25" s="162">
        <f>+VLOOKUP(C25,Lista!B:D,3,0)</f>
        <v>0</v>
      </c>
      <c r="N25" s="370">
        <f t="shared" si="1"/>
        <v>10326.315789473685</v>
      </c>
      <c r="O25" s="50">
        <f t="shared" si="2"/>
        <v>9</v>
      </c>
      <c r="P25" s="47">
        <f t="shared" si="3"/>
        <v>155.59239130434784</v>
      </c>
      <c r="Q25" s="49">
        <f t="shared" si="4"/>
        <v>175</v>
      </c>
      <c r="R25" s="51">
        <f t="shared" si="5"/>
        <v>155.59239130434784</v>
      </c>
      <c r="S25" s="46">
        <f t="shared" si="6"/>
        <v>85575.815217391311</v>
      </c>
      <c r="T25" t="str">
        <f t="shared" si="7"/>
        <v/>
      </c>
      <c r="U25">
        <f t="shared" si="8"/>
        <v>16</v>
      </c>
      <c r="Y25" t="str">
        <f>TRIM(Tabla2[[#This Row],[CONDUCTOR]])</f>
        <v>CALLE BOTERO ANDRES CAMILO</v>
      </c>
    </row>
    <row r="26" spans="2:25" x14ac:dyDescent="0.2">
      <c r="B26" s="136"/>
      <c r="C26" s="166"/>
      <c r="D26" s="151"/>
      <c r="E26" s="150"/>
      <c r="F26" s="150"/>
      <c r="G26" s="146"/>
      <c r="H26" s="227"/>
      <c r="I26" s="368"/>
      <c r="J26" s="365"/>
      <c r="K26" s="151"/>
      <c r="L26" s="163"/>
      <c r="M26" s="162"/>
      <c r="N26" s="370">
        <f t="shared" ref="N7:N45" si="9">+(SUMIFS(G:G,M:M,"MICRO",E:E,"&gt;0")*100)/COUNTIF($E$7:$E$42,"&gt;0")</f>
        <v>10326.315789473685</v>
      </c>
      <c r="O26" s="50">
        <f t="shared" ref="O7:O45" si="10">+(E26*1)-V26</f>
        <v>0</v>
      </c>
      <c r="P26" s="47">
        <f t="shared" ref="P7:P45" si="11">+I26-O26-W26</f>
        <v>0</v>
      </c>
      <c r="Q26" s="49">
        <f t="shared" ref="Q7:Q45" si="12">+G26-O26</f>
        <v>0</v>
      </c>
      <c r="R26" s="51">
        <f t="shared" ref="R7:R45" si="13">+E26*$T$3</f>
        <v>0</v>
      </c>
      <c r="S26" s="46">
        <f t="shared" ref="S7:S45" si="14">+R26*550</f>
        <v>0</v>
      </c>
      <c r="T26" t="str">
        <f t="shared" ref="T7:T45" si="15">+IF(K26&lt;&gt;"",K26,"")</f>
        <v/>
      </c>
      <c r="U26" t="e">
        <f t="shared" ref="U7:U45" si="16">+RANK(H26,$H$6:$H$1048576,1)</f>
        <v>#N/A</v>
      </c>
      <c r="Y26" t="str">
        <f>TRIM(Tabla2[[#This Row],[CONDUCTOR]])</f>
        <v/>
      </c>
    </row>
    <row r="27" spans="2:25" x14ac:dyDescent="0.2">
      <c r="B27" s="136"/>
      <c r="C27" s="137"/>
      <c r="D27" s="151"/>
      <c r="E27" s="150"/>
      <c r="F27" s="150"/>
      <c r="G27" s="146"/>
      <c r="H27" s="227"/>
      <c r="I27" s="228"/>
      <c r="J27" s="365"/>
      <c r="K27" s="151"/>
      <c r="L27" s="163"/>
      <c r="M27" s="162"/>
      <c r="N27" s="370">
        <f t="shared" si="9"/>
        <v>10326.315789473685</v>
      </c>
      <c r="O27" s="50">
        <f t="shared" si="10"/>
        <v>0</v>
      </c>
      <c r="P27" s="47">
        <f t="shared" si="11"/>
        <v>0</v>
      </c>
      <c r="Q27" s="49">
        <f t="shared" si="12"/>
        <v>0</v>
      </c>
      <c r="R27" s="51">
        <f t="shared" si="13"/>
        <v>0</v>
      </c>
      <c r="S27" s="46">
        <f t="shared" si="14"/>
        <v>0</v>
      </c>
      <c r="T27" t="str">
        <f t="shared" si="15"/>
        <v/>
      </c>
      <c r="U27" t="e">
        <f t="shared" si="16"/>
        <v>#N/A</v>
      </c>
      <c r="Y27" t="str">
        <f>TRIM(Tabla2[[#This Row],[CONDUCTOR]])</f>
        <v/>
      </c>
    </row>
    <row r="28" spans="2:25" x14ac:dyDescent="0.2">
      <c r="B28" s="136"/>
      <c r="C28" s="166"/>
      <c r="D28" s="151"/>
      <c r="E28" s="150"/>
      <c r="F28" s="150"/>
      <c r="G28" s="165"/>
      <c r="H28" s="227"/>
      <c r="I28" s="228"/>
      <c r="J28" s="365"/>
      <c r="K28" s="151"/>
      <c r="L28" s="163"/>
      <c r="M28" s="162"/>
      <c r="N28" s="370">
        <f t="shared" si="9"/>
        <v>10326.315789473685</v>
      </c>
      <c r="O28" s="50">
        <f t="shared" si="10"/>
        <v>0</v>
      </c>
      <c r="P28" s="47">
        <f t="shared" si="11"/>
        <v>0</v>
      </c>
      <c r="Q28" s="49">
        <f t="shared" si="12"/>
        <v>0</v>
      </c>
      <c r="R28" s="51">
        <f t="shared" si="13"/>
        <v>0</v>
      </c>
      <c r="S28" s="46">
        <f t="shared" si="14"/>
        <v>0</v>
      </c>
      <c r="T28" t="str">
        <f t="shared" si="15"/>
        <v/>
      </c>
      <c r="U28" t="e">
        <f t="shared" si="16"/>
        <v>#N/A</v>
      </c>
      <c r="Y28" t="str">
        <f>TRIM(Tabla2[[#This Row],[CONDUCTOR]])</f>
        <v/>
      </c>
    </row>
    <row r="29" spans="2:25" x14ac:dyDescent="0.2">
      <c r="B29" s="136"/>
      <c r="C29" s="137"/>
      <c r="D29" s="151"/>
      <c r="E29" s="150"/>
      <c r="F29" s="150"/>
      <c r="G29" s="146"/>
      <c r="H29" s="227"/>
      <c r="I29" s="228"/>
      <c r="J29" s="365"/>
      <c r="K29" s="151"/>
      <c r="L29" s="163"/>
      <c r="M29" s="162"/>
      <c r="N29" s="370">
        <f t="shared" si="9"/>
        <v>10326.315789473685</v>
      </c>
      <c r="O29" s="50">
        <f t="shared" si="10"/>
        <v>0</v>
      </c>
      <c r="P29" s="47">
        <f t="shared" si="11"/>
        <v>0</v>
      </c>
      <c r="Q29" s="49">
        <f t="shared" si="12"/>
        <v>0</v>
      </c>
      <c r="R29" s="51">
        <f t="shared" si="13"/>
        <v>0</v>
      </c>
      <c r="S29" s="46">
        <f t="shared" si="14"/>
        <v>0</v>
      </c>
      <c r="T29" t="str">
        <f t="shared" si="15"/>
        <v/>
      </c>
      <c r="U29" t="e">
        <f t="shared" si="16"/>
        <v>#N/A</v>
      </c>
      <c r="Y29" t="str">
        <f>TRIM(Tabla2[[#This Row],[CONDUCTOR]])</f>
        <v/>
      </c>
    </row>
    <row r="30" spans="2:25" s="2" customFormat="1" x14ac:dyDescent="0.2">
      <c r="B30" s="136"/>
      <c r="C30" s="166"/>
      <c r="D30" s="151"/>
      <c r="E30" s="150"/>
      <c r="F30" s="150"/>
      <c r="G30" s="165"/>
      <c r="H30" s="227"/>
      <c r="I30" s="228"/>
      <c r="J30" s="365"/>
      <c r="K30" s="151"/>
      <c r="L30" s="163"/>
      <c r="M30" s="162"/>
      <c r="N30" s="370">
        <f t="shared" si="9"/>
        <v>10326.315789473685</v>
      </c>
      <c r="O30" s="50">
        <f t="shared" si="10"/>
        <v>0</v>
      </c>
      <c r="P30" s="47">
        <f t="shared" si="11"/>
        <v>0</v>
      </c>
      <c r="Q30" s="49">
        <f t="shared" si="12"/>
        <v>0</v>
      </c>
      <c r="R30" s="51">
        <f t="shared" si="13"/>
        <v>0</v>
      </c>
      <c r="S30" s="46">
        <f t="shared" si="14"/>
        <v>0</v>
      </c>
      <c r="T30" t="str">
        <f t="shared" si="15"/>
        <v/>
      </c>
      <c r="U30" t="e">
        <f t="shared" si="16"/>
        <v>#N/A</v>
      </c>
      <c r="Y30" t="str">
        <f>TRIM(Tabla2[[#This Row],[CONDUCTOR]])</f>
        <v/>
      </c>
    </row>
    <row r="31" spans="2:25" x14ac:dyDescent="0.2">
      <c r="B31" s="136"/>
      <c r="C31" s="166"/>
      <c r="D31" s="151"/>
      <c r="E31" s="150"/>
      <c r="F31" s="150"/>
      <c r="G31" s="165"/>
      <c r="H31" s="227"/>
      <c r="I31" s="228"/>
      <c r="J31" s="365"/>
      <c r="K31" s="151"/>
      <c r="L31" s="163"/>
      <c r="M31" s="162"/>
      <c r="N31" s="370">
        <f t="shared" si="9"/>
        <v>10326.315789473685</v>
      </c>
      <c r="O31" s="50">
        <f t="shared" si="10"/>
        <v>0</v>
      </c>
      <c r="P31" s="47">
        <f t="shared" si="11"/>
        <v>0</v>
      </c>
      <c r="Q31" s="49">
        <f t="shared" si="12"/>
        <v>0</v>
      </c>
      <c r="R31" s="51">
        <f t="shared" si="13"/>
        <v>0</v>
      </c>
      <c r="S31" s="46">
        <f t="shared" si="14"/>
        <v>0</v>
      </c>
      <c r="T31" t="str">
        <f t="shared" si="15"/>
        <v/>
      </c>
      <c r="U31" t="e">
        <f t="shared" si="16"/>
        <v>#N/A</v>
      </c>
      <c r="Y31" t="str">
        <f>TRIM(Tabla2[[#This Row],[CONDUCTOR]])</f>
        <v/>
      </c>
    </row>
    <row r="32" spans="2:25" x14ac:dyDescent="0.2">
      <c r="B32" s="136"/>
      <c r="C32" s="166"/>
      <c r="D32" s="151"/>
      <c r="E32" s="150"/>
      <c r="F32" s="150"/>
      <c r="G32" s="165"/>
      <c r="H32" s="227"/>
      <c r="I32" s="228"/>
      <c r="J32" s="365"/>
      <c r="K32" s="151"/>
      <c r="L32" s="163"/>
      <c r="M32" s="162"/>
      <c r="N32" s="370">
        <f t="shared" si="9"/>
        <v>10326.315789473685</v>
      </c>
      <c r="O32" s="50">
        <f t="shared" si="10"/>
        <v>0</v>
      </c>
      <c r="P32" s="47">
        <f t="shared" si="11"/>
        <v>0</v>
      </c>
      <c r="Q32" s="49">
        <f t="shared" si="12"/>
        <v>0</v>
      </c>
      <c r="R32" s="51">
        <f t="shared" si="13"/>
        <v>0</v>
      </c>
      <c r="S32" s="46">
        <f t="shared" si="14"/>
        <v>0</v>
      </c>
      <c r="T32" t="str">
        <f t="shared" si="15"/>
        <v/>
      </c>
      <c r="U32" t="e">
        <f t="shared" si="16"/>
        <v>#N/A</v>
      </c>
      <c r="Y32" t="str">
        <f>TRIM(Tabla2[[#This Row],[CONDUCTOR]])</f>
        <v/>
      </c>
    </row>
    <row r="33" spans="2:25" x14ac:dyDescent="0.2">
      <c r="B33" s="136"/>
      <c r="C33" s="166"/>
      <c r="D33" s="151"/>
      <c r="E33" s="150"/>
      <c r="F33" s="150"/>
      <c r="G33" s="146"/>
      <c r="H33" s="227"/>
      <c r="I33" s="368"/>
      <c r="J33" s="365"/>
      <c r="K33" s="151"/>
      <c r="L33" s="163"/>
      <c r="M33" s="162"/>
      <c r="N33" s="370">
        <f t="shared" si="9"/>
        <v>10326.315789473685</v>
      </c>
      <c r="O33" s="50">
        <f t="shared" si="10"/>
        <v>0</v>
      </c>
      <c r="P33" s="47">
        <f t="shared" si="11"/>
        <v>0</v>
      </c>
      <c r="Q33" s="49">
        <f t="shared" si="12"/>
        <v>0</v>
      </c>
      <c r="R33" s="51">
        <f t="shared" si="13"/>
        <v>0</v>
      </c>
      <c r="S33" s="46">
        <f t="shared" si="14"/>
        <v>0</v>
      </c>
      <c r="T33" t="str">
        <f t="shared" si="15"/>
        <v/>
      </c>
      <c r="U33" t="e">
        <f t="shared" si="16"/>
        <v>#N/A</v>
      </c>
      <c r="Y33" t="str">
        <f>TRIM(Tabla2[[#This Row],[CONDUCTOR]])</f>
        <v/>
      </c>
    </row>
    <row r="34" spans="2:25" x14ac:dyDescent="0.2">
      <c r="B34" s="136"/>
      <c r="C34" s="166"/>
      <c r="D34" s="151"/>
      <c r="E34" s="150"/>
      <c r="F34" s="150"/>
      <c r="G34" s="165"/>
      <c r="H34" s="227"/>
      <c r="I34" s="228"/>
      <c r="J34" s="365"/>
      <c r="K34" s="151"/>
      <c r="L34" s="163"/>
      <c r="M34" s="162"/>
      <c r="N34" s="370">
        <f t="shared" si="9"/>
        <v>10326.315789473685</v>
      </c>
      <c r="O34" s="50">
        <f t="shared" si="10"/>
        <v>0</v>
      </c>
      <c r="P34" s="47">
        <f t="shared" si="11"/>
        <v>0</v>
      </c>
      <c r="Q34" s="49">
        <f t="shared" si="12"/>
        <v>0</v>
      </c>
      <c r="R34" s="51">
        <f t="shared" si="13"/>
        <v>0</v>
      </c>
      <c r="S34" s="46">
        <f t="shared" si="14"/>
        <v>0</v>
      </c>
      <c r="T34" t="str">
        <f t="shared" si="15"/>
        <v/>
      </c>
      <c r="U34" t="e">
        <f t="shared" si="16"/>
        <v>#N/A</v>
      </c>
      <c r="Y34" t="str">
        <f>TRIM(Tabla2[[#This Row],[CONDUCTOR]])</f>
        <v/>
      </c>
    </row>
    <row r="35" spans="2:25" x14ac:dyDescent="0.2">
      <c r="B35" s="136"/>
      <c r="C35" s="166"/>
      <c r="D35" s="151"/>
      <c r="E35" s="150"/>
      <c r="F35" s="150"/>
      <c r="G35" s="146"/>
      <c r="H35" s="227"/>
      <c r="I35" s="368"/>
      <c r="J35" s="365"/>
      <c r="K35" s="151"/>
      <c r="L35" s="163"/>
      <c r="M35" s="162"/>
      <c r="N35" s="370">
        <f t="shared" si="9"/>
        <v>10326.315789473685</v>
      </c>
      <c r="O35" s="50">
        <f t="shared" si="10"/>
        <v>0</v>
      </c>
      <c r="P35" s="47">
        <f t="shared" si="11"/>
        <v>0</v>
      </c>
      <c r="Q35" s="49">
        <f t="shared" si="12"/>
        <v>0</v>
      </c>
      <c r="R35" s="51">
        <f t="shared" si="13"/>
        <v>0</v>
      </c>
      <c r="S35" s="46">
        <f t="shared" si="14"/>
        <v>0</v>
      </c>
      <c r="T35" t="str">
        <f t="shared" si="15"/>
        <v/>
      </c>
      <c r="U35" t="e">
        <f t="shared" si="16"/>
        <v>#N/A</v>
      </c>
      <c r="Y35" t="str">
        <f>TRIM(Tabla2[[#This Row],[CONDUCTOR]])</f>
        <v/>
      </c>
    </row>
    <row r="36" spans="2:25" x14ac:dyDescent="0.2">
      <c r="B36" s="136"/>
      <c r="C36" s="166"/>
      <c r="D36" s="151"/>
      <c r="E36" s="150"/>
      <c r="F36" s="150"/>
      <c r="G36" s="146"/>
      <c r="H36" s="227"/>
      <c r="I36" s="228"/>
      <c r="J36" s="365"/>
      <c r="K36" s="151"/>
      <c r="L36" s="163"/>
      <c r="M36" s="162"/>
      <c r="N36" s="370">
        <f t="shared" si="9"/>
        <v>10326.315789473685</v>
      </c>
      <c r="O36" s="50">
        <f t="shared" si="10"/>
        <v>0</v>
      </c>
      <c r="P36" s="47">
        <f t="shared" si="11"/>
        <v>0</v>
      </c>
      <c r="Q36" s="49">
        <f t="shared" si="12"/>
        <v>0</v>
      </c>
      <c r="R36" s="51">
        <f t="shared" si="13"/>
        <v>0</v>
      </c>
      <c r="S36" s="46">
        <f t="shared" si="14"/>
        <v>0</v>
      </c>
      <c r="T36" t="str">
        <f t="shared" si="15"/>
        <v/>
      </c>
      <c r="U36" t="e">
        <f t="shared" si="16"/>
        <v>#N/A</v>
      </c>
      <c r="Y36" t="str">
        <f>TRIM(Tabla2[[#This Row],[CONDUCTOR]])</f>
        <v/>
      </c>
    </row>
    <row r="37" spans="2:25" x14ac:dyDescent="0.2">
      <c r="B37" s="136"/>
      <c r="C37" s="166"/>
      <c r="D37" s="151"/>
      <c r="E37" s="150"/>
      <c r="F37" s="150"/>
      <c r="G37" s="165"/>
      <c r="H37" s="227"/>
      <c r="I37" s="228"/>
      <c r="J37" s="365"/>
      <c r="K37" s="151"/>
      <c r="L37" s="163"/>
      <c r="M37" s="162"/>
      <c r="N37" s="370">
        <f t="shared" si="9"/>
        <v>10326.315789473685</v>
      </c>
      <c r="O37" s="50">
        <f t="shared" si="10"/>
        <v>0</v>
      </c>
      <c r="P37" s="47">
        <f t="shared" si="11"/>
        <v>0</v>
      </c>
      <c r="Q37" s="49">
        <f t="shared" si="12"/>
        <v>0</v>
      </c>
      <c r="R37" s="51">
        <f t="shared" si="13"/>
        <v>0</v>
      </c>
      <c r="S37" s="46">
        <f t="shared" si="14"/>
        <v>0</v>
      </c>
      <c r="T37" t="str">
        <f t="shared" si="15"/>
        <v/>
      </c>
      <c r="U37" t="e">
        <f t="shared" si="16"/>
        <v>#N/A</v>
      </c>
      <c r="Y37" t="str">
        <f>TRIM(Tabla2[[#This Row],[CONDUCTOR]])</f>
        <v/>
      </c>
    </row>
    <row r="38" spans="2:25" x14ac:dyDescent="0.2">
      <c r="B38" s="136"/>
      <c r="C38" s="166"/>
      <c r="D38" s="151"/>
      <c r="E38" s="150"/>
      <c r="F38" s="150"/>
      <c r="G38" s="146"/>
      <c r="H38" s="227"/>
      <c r="I38" s="228"/>
      <c r="J38" s="365"/>
      <c r="K38" s="151"/>
      <c r="L38" s="163"/>
      <c r="M38" s="162"/>
      <c r="N38" s="370">
        <f t="shared" si="9"/>
        <v>10326.315789473685</v>
      </c>
      <c r="O38" s="50">
        <f t="shared" si="10"/>
        <v>0</v>
      </c>
      <c r="P38" s="47">
        <f t="shared" si="11"/>
        <v>0</v>
      </c>
      <c r="Q38" s="49">
        <f t="shared" si="12"/>
        <v>0</v>
      </c>
      <c r="R38" s="51">
        <f t="shared" si="13"/>
        <v>0</v>
      </c>
      <c r="S38" s="46">
        <f t="shared" si="14"/>
        <v>0</v>
      </c>
      <c r="T38" t="str">
        <f t="shared" si="15"/>
        <v/>
      </c>
      <c r="U38" t="e">
        <f t="shared" si="16"/>
        <v>#N/A</v>
      </c>
      <c r="Y38" t="str">
        <f>TRIM(Tabla2[[#This Row],[CONDUCTOR]])</f>
        <v/>
      </c>
    </row>
    <row r="39" spans="2:25" x14ac:dyDescent="0.2">
      <c r="B39" s="136"/>
      <c r="C39" s="166"/>
      <c r="D39" s="151"/>
      <c r="E39" s="150"/>
      <c r="F39" s="150"/>
      <c r="G39" s="165"/>
      <c r="H39" s="227"/>
      <c r="I39" s="228"/>
      <c r="J39" s="365"/>
      <c r="K39" s="151"/>
      <c r="L39" s="163"/>
      <c r="M39" s="162"/>
      <c r="N39" s="370">
        <f t="shared" si="9"/>
        <v>10326.315789473685</v>
      </c>
      <c r="O39" s="50">
        <f t="shared" si="10"/>
        <v>0</v>
      </c>
      <c r="P39" s="47">
        <f t="shared" si="11"/>
        <v>0</v>
      </c>
      <c r="Q39" s="49">
        <f t="shared" si="12"/>
        <v>0</v>
      </c>
      <c r="R39" s="51">
        <f t="shared" si="13"/>
        <v>0</v>
      </c>
      <c r="S39" s="46">
        <f t="shared" si="14"/>
        <v>0</v>
      </c>
      <c r="T39" t="str">
        <f t="shared" si="15"/>
        <v/>
      </c>
      <c r="U39" t="e">
        <f t="shared" si="16"/>
        <v>#N/A</v>
      </c>
      <c r="Y39" t="str">
        <f>TRIM(Tabla2[[#This Row],[CONDUCTOR]])</f>
        <v/>
      </c>
    </row>
    <row r="40" spans="2:25" x14ac:dyDescent="0.2">
      <c r="B40" s="136"/>
      <c r="C40" s="166"/>
      <c r="D40" s="151"/>
      <c r="E40" s="150"/>
      <c r="F40" s="150"/>
      <c r="G40" s="146"/>
      <c r="H40" s="227"/>
      <c r="I40" s="368"/>
      <c r="J40" s="365"/>
      <c r="K40" s="151"/>
      <c r="L40" s="163"/>
      <c r="M40" s="162"/>
      <c r="N40" s="370">
        <f t="shared" si="9"/>
        <v>10326.315789473685</v>
      </c>
      <c r="O40" s="50">
        <f t="shared" si="10"/>
        <v>0</v>
      </c>
      <c r="P40" s="47">
        <f t="shared" si="11"/>
        <v>0</v>
      </c>
      <c r="Q40" s="49">
        <f t="shared" si="12"/>
        <v>0</v>
      </c>
      <c r="R40" s="51">
        <f t="shared" si="13"/>
        <v>0</v>
      </c>
      <c r="S40" s="46">
        <f t="shared" si="14"/>
        <v>0</v>
      </c>
      <c r="T40" t="str">
        <f t="shared" si="15"/>
        <v/>
      </c>
      <c r="U40" t="e">
        <f t="shared" si="16"/>
        <v>#N/A</v>
      </c>
      <c r="Y40" t="str">
        <f>TRIM(Tabla2[[#This Row],[CONDUCTOR]])</f>
        <v/>
      </c>
    </row>
    <row r="41" spans="2:25" x14ac:dyDescent="0.2">
      <c r="B41" s="136"/>
      <c r="C41" s="166"/>
      <c r="D41" s="151"/>
      <c r="E41" s="150"/>
      <c r="F41" s="150"/>
      <c r="G41" s="165"/>
      <c r="H41" s="227"/>
      <c r="I41" s="228"/>
      <c r="J41" s="365"/>
      <c r="K41" s="151"/>
      <c r="L41" s="163"/>
      <c r="M41" s="162"/>
      <c r="N41" s="370">
        <f t="shared" si="9"/>
        <v>10326.315789473685</v>
      </c>
      <c r="O41" s="50">
        <f t="shared" si="10"/>
        <v>0</v>
      </c>
      <c r="P41" s="47">
        <f t="shared" si="11"/>
        <v>0</v>
      </c>
      <c r="Q41" s="49">
        <f t="shared" si="12"/>
        <v>0</v>
      </c>
      <c r="R41" s="51">
        <f t="shared" si="13"/>
        <v>0</v>
      </c>
      <c r="S41" s="46">
        <f t="shared" si="14"/>
        <v>0</v>
      </c>
      <c r="T41" t="str">
        <f t="shared" si="15"/>
        <v/>
      </c>
      <c r="U41" t="e">
        <f t="shared" si="16"/>
        <v>#N/A</v>
      </c>
      <c r="Y41" t="str">
        <f>TRIM(Tabla2[[#This Row],[CONDUCTOR]])</f>
        <v/>
      </c>
    </row>
    <row r="42" spans="2:25" x14ac:dyDescent="0.2">
      <c r="B42" s="136"/>
      <c r="C42" s="137"/>
      <c r="D42" s="151"/>
      <c r="E42" s="150"/>
      <c r="F42" s="150"/>
      <c r="G42" s="146"/>
      <c r="H42" s="227"/>
      <c r="I42" s="228"/>
      <c r="J42" s="365"/>
      <c r="K42" s="151"/>
      <c r="L42" s="163"/>
      <c r="M42" s="162"/>
      <c r="N42" s="370">
        <f t="shared" si="9"/>
        <v>10326.315789473685</v>
      </c>
      <c r="O42" s="50">
        <f t="shared" si="10"/>
        <v>0</v>
      </c>
      <c r="P42" s="47">
        <f t="shared" si="11"/>
        <v>0</v>
      </c>
      <c r="Q42" s="49">
        <f t="shared" si="12"/>
        <v>0</v>
      </c>
      <c r="R42" s="51">
        <f t="shared" si="13"/>
        <v>0</v>
      </c>
      <c r="S42" s="46">
        <f t="shared" si="14"/>
        <v>0</v>
      </c>
      <c r="T42" t="str">
        <f t="shared" si="15"/>
        <v/>
      </c>
      <c r="U42" t="e">
        <f t="shared" si="16"/>
        <v>#N/A</v>
      </c>
      <c r="Y42" t="str">
        <f>TRIM(Tabla2[[#This Row],[CONDUCTOR]])</f>
        <v/>
      </c>
    </row>
    <row r="43" spans="2:25" x14ac:dyDescent="0.2">
      <c r="B43" s="136"/>
      <c r="C43" s="166"/>
      <c r="D43" s="151"/>
      <c r="E43" s="150"/>
      <c r="F43" s="150"/>
      <c r="G43" s="165"/>
      <c r="H43" s="227"/>
      <c r="I43" s="228"/>
      <c r="J43" s="365"/>
      <c r="K43" s="151"/>
      <c r="L43" s="163"/>
      <c r="M43" s="162"/>
      <c r="N43" s="370">
        <f t="shared" si="9"/>
        <v>10326.315789473685</v>
      </c>
      <c r="O43" s="50">
        <f t="shared" si="10"/>
        <v>0</v>
      </c>
      <c r="P43" s="47">
        <f t="shared" si="11"/>
        <v>0</v>
      </c>
      <c r="Q43" s="49">
        <f t="shared" si="12"/>
        <v>0</v>
      </c>
      <c r="R43" s="51">
        <f t="shared" si="13"/>
        <v>0</v>
      </c>
      <c r="S43" s="46">
        <f t="shared" si="14"/>
        <v>0</v>
      </c>
      <c r="T43" t="str">
        <f t="shared" si="15"/>
        <v/>
      </c>
      <c r="U43" t="e">
        <f t="shared" si="16"/>
        <v>#N/A</v>
      </c>
      <c r="Y43" t="str">
        <f>TRIM(Tabla2[[#This Row],[CONDUCTOR]])</f>
        <v/>
      </c>
    </row>
    <row r="44" spans="2:25" x14ac:dyDescent="0.2">
      <c r="B44" s="136"/>
      <c r="C44" s="166"/>
      <c r="D44" s="151"/>
      <c r="E44" s="150"/>
      <c r="F44" s="150"/>
      <c r="G44" s="165"/>
      <c r="H44" s="227"/>
      <c r="I44" s="228"/>
      <c r="J44" s="365"/>
      <c r="K44" s="151"/>
      <c r="L44" s="163"/>
      <c r="M44" s="162"/>
      <c r="N44" s="370">
        <f t="shared" si="9"/>
        <v>10326.315789473685</v>
      </c>
      <c r="O44" s="50">
        <f t="shared" si="10"/>
        <v>0</v>
      </c>
      <c r="P44" s="47">
        <f t="shared" si="11"/>
        <v>0</v>
      </c>
      <c r="Q44" s="49">
        <f t="shared" si="12"/>
        <v>0</v>
      </c>
      <c r="R44" s="51">
        <f t="shared" si="13"/>
        <v>0</v>
      </c>
      <c r="S44" s="46">
        <f t="shared" si="14"/>
        <v>0</v>
      </c>
      <c r="T44" t="str">
        <f t="shared" si="15"/>
        <v/>
      </c>
      <c r="U44" t="e">
        <f t="shared" si="16"/>
        <v>#N/A</v>
      </c>
      <c r="Y44" t="str">
        <f>TRIM(Tabla2[[#This Row],[CONDUCTOR]])</f>
        <v/>
      </c>
    </row>
    <row r="45" spans="2:25" x14ac:dyDescent="0.2">
      <c r="B45" s="136"/>
      <c r="C45" s="137"/>
      <c r="D45" s="151"/>
      <c r="E45" s="150"/>
      <c r="F45" s="150"/>
      <c r="G45" s="146"/>
      <c r="H45" s="227"/>
      <c r="I45" s="228"/>
      <c r="J45" s="365"/>
      <c r="K45" s="151"/>
      <c r="L45" s="201"/>
      <c r="M45" s="162"/>
      <c r="N45" s="371">
        <f t="shared" si="9"/>
        <v>10326.315789473685</v>
      </c>
      <c r="O45" s="50">
        <f t="shared" si="10"/>
        <v>0</v>
      </c>
      <c r="P45" s="47">
        <f t="shared" si="11"/>
        <v>0</v>
      </c>
      <c r="Q45" s="49">
        <f t="shared" si="12"/>
        <v>0</v>
      </c>
      <c r="R45" s="51">
        <f t="shared" si="13"/>
        <v>0</v>
      </c>
      <c r="S45" s="46">
        <f t="shared" si="14"/>
        <v>0</v>
      </c>
      <c r="T45" t="str">
        <f t="shared" si="15"/>
        <v/>
      </c>
      <c r="U45" t="e">
        <f t="shared" si="16"/>
        <v>#N/A</v>
      </c>
      <c r="Y45" t="str">
        <f>TRIM(Tabla2[[#This Row],[CONDUCTOR]])</f>
        <v/>
      </c>
    </row>
    <row r="46" spans="2:25" x14ac:dyDescent="0.2">
      <c r="B46" s="136"/>
      <c r="C46" s="166"/>
      <c r="D46" s="151"/>
      <c r="E46" s="150"/>
      <c r="F46" s="150"/>
      <c r="G46" s="165"/>
      <c r="H46" s="227"/>
      <c r="I46" s="228"/>
      <c r="J46" s="365"/>
      <c r="K46" s="151"/>
      <c r="L46" s="163"/>
      <c r="M46" s="162"/>
      <c r="N46" s="371">
        <f t="shared" ref="N46:N48" si="17">+(SUMIFS(G:G,M:M,"MICRO",E:E,"&gt;0")*100)/COUNTIF($E$7:$E$42,"&gt;0")</f>
        <v>10326.315789473685</v>
      </c>
      <c r="O46" s="50">
        <f t="shared" ref="O46:O48" si="18">+(E46*1)-V46</f>
        <v>0</v>
      </c>
      <c r="P46" s="47">
        <f t="shared" ref="P46:P48" si="19">+I46-O46-W46</f>
        <v>0</v>
      </c>
      <c r="Q46" s="49">
        <f t="shared" ref="Q46:Q48" si="20">+G46-O46</f>
        <v>0</v>
      </c>
      <c r="R46" s="51">
        <f t="shared" ref="R46:R48" si="21">+E46*$T$3</f>
        <v>0</v>
      </c>
      <c r="S46" s="46">
        <f t="shared" ref="S46:S48" si="22">+R46*550</f>
        <v>0</v>
      </c>
      <c r="T46" t="str">
        <f t="shared" ref="T46:T48" si="23">+IF(K46&lt;&gt;"",K46,"")</f>
        <v/>
      </c>
      <c r="U46" t="e">
        <f t="shared" ref="U46:U48" si="24">+RANK(H46,$H$6:$H$1048576,1)</f>
        <v>#N/A</v>
      </c>
      <c r="Y46" t="str">
        <f>TRIM(Tabla2[[#This Row],[CONDUCTOR]])</f>
        <v/>
      </c>
    </row>
    <row r="47" spans="2:25" x14ac:dyDescent="0.2">
      <c r="B47" s="136"/>
      <c r="C47" s="166"/>
      <c r="D47" s="151"/>
      <c r="E47" s="150"/>
      <c r="F47" s="150"/>
      <c r="G47" s="165"/>
      <c r="H47" s="227"/>
      <c r="I47" s="228"/>
      <c r="J47" s="365"/>
      <c r="K47" s="151"/>
      <c r="L47" s="163"/>
      <c r="M47" s="162"/>
      <c r="N47" s="371">
        <f t="shared" si="17"/>
        <v>10326.315789473685</v>
      </c>
      <c r="O47" s="50">
        <f t="shared" si="18"/>
        <v>0</v>
      </c>
      <c r="P47" s="47">
        <f t="shared" si="19"/>
        <v>0</v>
      </c>
      <c r="Q47" s="49">
        <f t="shared" si="20"/>
        <v>0</v>
      </c>
      <c r="R47" s="51">
        <f t="shared" si="21"/>
        <v>0</v>
      </c>
      <c r="S47" s="46">
        <f t="shared" si="22"/>
        <v>0</v>
      </c>
      <c r="T47" t="str">
        <f t="shared" si="23"/>
        <v/>
      </c>
      <c r="U47" t="e">
        <f t="shared" si="24"/>
        <v>#N/A</v>
      </c>
      <c r="Y47" t="str">
        <f>TRIM(Tabla2[[#This Row],[CONDUCTOR]])</f>
        <v/>
      </c>
    </row>
    <row r="48" spans="2:25" x14ac:dyDescent="0.2">
      <c r="B48" s="136"/>
      <c r="C48" s="166"/>
      <c r="D48" s="151"/>
      <c r="E48" s="150"/>
      <c r="F48" s="150"/>
      <c r="G48" s="165"/>
      <c r="H48" s="227"/>
      <c r="I48" s="228"/>
      <c r="J48" s="365"/>
      <c r="K48" s="151"/>
      <c r="L48" s="201"/>
      <c r="M48" s="162"/>
      <c r="N48" s="164">
        <f t="shared" si="17"/>
        <v>10326.315789473685</v>
      </c>
      <c r="O48">
        <f t="shared" si="18"/>
        <v>0</v>
      </c>
      <c r="P48" s="134">
        <f t="shared" si="19"/>
        <v>0</v>
      </c>
      <c r="Q48" s="11">
        <f t="shared" si="20"/>
        <v>0</v>
      </c>
      <c r="R48">
        <f t="shared" si="21"/>
        <v>0</v>
      </c>
      <c r="S48">
        <f t="shared" si="22"/>
        <v>0</v>
      </c>
      <c r="T48" t="str">
        <f t="shared" si="23"/>
        <v/>
      </c>
      <c r="U48" t="e">
        <f t="shared" si="24"/>
        <v>#N/A</v>
      </c>
    </row>
    <row r="49" spans="2:21" x14ac:dyDescent="0.2">
      <c r="B49" s="233"/>
      <c r="C49" s="240"/>
      <c r="D49" s="234"/>
      <c r="E49" s="235">
        <f>SUBTOTAL(109,Tabla2[VIAJES])</f>
        <v>184</v>
      </c>
      <c r="F49" s="235">
        <f>SUBTOTAL(109,Tabla2[VIAJES PERD.])</f>
        <v>0</v>
      </c>
      <c r="G49" s="241">
        <f>SUBTOTAL(109,Tabla2[USUARIOS])</f>
        <v>3365</v>
      </c>
      <c r="H49" s="366">
        <f>+Tabla2[[#Totals],[USUARIOS]]/Tabla2[[#Totals],[VIAJES]]</f>
        <v>18.288043478260871</v>
      </c>
      <c r="I49" s="367"/>
      <c r="J49" s="364"/>
      <c r="K49" s="236"/>
      <c r="L49" s="237"/>
      <c r="M49" s="238"/>
      <c r="N49" s="239">
        <f>SUBTOTAL(109,Tabla2[DIFER. MICRO - BUS ])</f>
        <v>433705.26315789507</v>
      </c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6"/>
      <c r="C50" s="247"/>
      <c r="D50" s="248"/>
      <c r="E50" s="249"/>
      <c r="F50" s="249"/>
      <c r="G50" s="250"/>
      <c r="H50" s="251"/>
      <c r="I50" s="252"/>
      <c r="J50" s="342"/>
      <c r="K50" s="248"/>
      <c r="L50" s="253"/>
      <c r="M50" s="254"/>
      <c r="N50" s="204"/>
      <c r="O50">
        <f t="shared" ref="O50:O55" si="26">+(E112*1)-V50</f>
        <v>0</v>
      </c>
      <c r="P50" s="134">
        <f t="shared" ref="P50:P55" si="27">+I112-O50-W50</f>
        <v>0</v>
      </c>
      <c r="Q50" s="11">
        <f t="shared" ref="Q50:Q55" si="28">+G112-O50</f>
        <v>0</v>
      </c>
      <c r="R50">
        <f t="shared" ref="R50:R55" si="29">+E112*$T$3</f>
        <v>0</v>
      </c>
      <c r="S50">
        <f t="shared" ref="S50:S55" si="30">+R50*550</f>
        <v>0</v>
      </c>
      <c r="T50" t="str">
        <f t="shared" ref="T50:T55" si="31">+IF(K112&lt;&gt;"",K112,"")</f>
        <v/>
      </c>
      <c r="U50" t="e">
        <f t="shared" ref="U50:U55" si="32">+RANK(H112,$H$6:$H$1048576,1)</f>
        <v>#N/A</v>
      </c>
    </row>
    <row r="51" spans="2:21" x14ac:dyDescent="0.2">
      <c r="B51" s="246"/>
      <c r="C51" s="247"/>
      <c r="D51" s="248"/>
      <c r="E51" s="249"/>
      <c r="F51" s="249"/>
      <c r="G51" s="250"/>
      <c r="H51" s="251"/>
      <c r="I51" s="252"/>
      <c r="J51" s="342"/>
      <c r="K51" s="248"/>
      <c r="L51" s="253"/>
      <c r="M51" s="254"/>
      <c r="N51" s="204"/>
      <c r="O51">
        <f t="shared" si="26"/>
        <v>0</v>
      </c>
      <c r="P51" s="134">
        <f t="shared" si="27"/>
        <v>0</v>
      </c>
      <c r="Q51" s="11">
        <f t="shared" si="28"/>
        <v>0</v>
      </c>
      <c r="R51">
        <f t="shared" si="29"/>
        <v>0</v>
      </c>
      <c r="S51">
        <f t="shared" si="30"/>
        <v>0</v>
      </c>
      <c r="T51" t="str">
        <f t="shared" si="31"/>
        <v/>
      </c>
      <c r="U51" t="e">
        <f t="shared" si="32"/>
        <v>#N/A</v>
      </c>
    </row>
    <row r="52" spans="2:21" x14ac:dyDescent="0.2">
      <c r="B52" s="246"/>
      <c r="C52" s="247"/>
      <c r="D52" s="248"/>
      <c r="E52" s="249"/>
      <c r="F52" s="249"/>
      <c r="G52" s="250"/>
      <c r="H52" s="251"/>
      <c r="I52" s="252"/>
      <c r="J52" s="342"/>
      <c r="K52" s="248"/>
      <c r="L52" s="253"/>
      <c r="M52" s="254"/>
      <c r="N52" s="204"/>
      <c r="O52">
        <f t="shared" si="26"/>
        <v>0</v>
      </c>
      <c r="P52" s="134">
        <f t="shared" si="27"/>
        <v>0</v>
      </c>
      <c r="Q52" s="11">
        <f t="shared" si="28"/>
        <v>0</v>
      </c>
      <c r="R52">
        <f t="shared" si="29"/>
        <v>0</v>
      </c>
      <c r="S52">
        <f t="shared" si="30"/>
        <v>0</v>
      </c>
      <c r="T52" t="str">
        <f t="shared" si="31"/>
        <v/>
      </c>
      <c r="U52" t="e">
        <f t="shared" si="32"/>
        <v>#N/A</v>
      </c>
    </row>
    <row r="53" spans="2:21" x14ac:dyDescent="0.2">
      <c r="B53" s="246"/>
      <c r="C53" s="247"/>
      <c r="D53" s="248"/>
      <c r="E53" s="249"/>
      <c r="F53" s="249"/>
      <c r="G53" s="255"/>
      <c r="H53" s="251"/>
      <c r="I53" s="252"/>
      <c r="J53" s="342"/>
      <c r="K53" s="248"/>
      <c r="L53" s="253"/>
      <c r="M53" s="254"/>
      <c r="N53" s="204"/>
      <c r="O53">
        <f t="shared" si="26"/>
        <v>0</v>
      </c>
      <c r="P53" s="134">
        <f t="shared" si="27"/>
        <v>0</v>
      </c>
      <c r="Q53" s="11">
        <f t="shared" si="28"/>
        <v>0</v>
      </c>
      <c r="R53">
        <f t="shared" si="29"/>
        <v>0</v>
      </c>
      <c r="S53">
        <f t="shared" si="30"/>
        <v>0</v>
      </c>
      <c r="T53" t="str">
        <f t="shared" si="31"/>
        <v/>
      </c>
      <c r="U53" t="e">
        <f t="shared" si="32"/>
        <v>#N/A</v>
      </c>
    </row>
    <row r="54" spans="2:21" x14ac:dyDescent="0.2">
      <c r="B54" s="246"/>
      <c r="C54" s="247"/>
      <c r="D54" s="248"/>
      <c r="E54" s="249"/>
      <c r="F54" s="249"/>
      <c r="G54" s="255"/>
      <c r="H54" s="251"/>
      <c r="I54" s="252"/>
      <c r="J54" s="342"/>
      <c r="K54" s="248"/>
      <c r="L54" s="253"/>
      <c r="M54" s="254"/>
      <c r="N54" s="204"/>
      <c r="O54">
        <f t="shared" si="26"/>
        <v>0</v>
      </c>
      <c r="P54" s="134">
        <f t="shared" si="27"/>
        <v>0</v>
      </c>
      <c r="Q54" s="11">
        <f t="shared" si="28"/>
        <v>0</v>
      </c>
      <c r="R54">
        <f t="shared" si="29"/>
        <v>0</v>
      </c>
      <c r="S54">
        <f t="shared" si="30"/>
        <v>0</v>
      </c>
      <c r="T54" t="str">
        <f t="shared" si="31"/>
        <v/>
      </c>
      <c r="U54" t="e">
        <f t="shared" si="32"/>
        <v>#N/A</v>
      </c>
    </row>
    <row r="55" spans="2:21" x14ac:dyDescent="0.2">
      <c r="B55" s="246"/>
      <c r="C55" s="256"/>
      <c r="D55" s="248"/>
      <c r="E55" s="249"/>
      <c r="F55" s="249"/>
      <c r="G55" s="199"/>
      <c r="H55" s="251"/>
      <c r="I55" s="252"/>
      <c r="J55" s="342"/>
      <c r="K55" s="248"/>
      <c r="L55" s="253"/>
      <c r="M55" s="254"/>
      <c r="N55" s="204"/>
      <c r="O55">
        <f t="shared" si="26"/>
        <v>0</v>
      </c>
      <c r="P55" s="134">
        <f t="shared" si="27"/>
        <v>0</v>
      </c>
      <c r="Q55" s="11">
        <f t="shared" si="28"/>
        <v>0</v>
      </c>
      <c r="R55">
        <f t="shared" si="29"/>
        <v>0</v>
      </c>
      <c r="S55">
        <f t="shared" si="30"/>
        <v>0</v>
      </c>
      <c r="T55" t="str">
        <f t="shared" si="31"/>
        <v/>
      </c>
      <c r="U55" t="e">
        <f t="shared" si="32"/>
        <v>#N/A</v>
      </c>
    </row>
    <row r="56" spans="2:21" x14ac:dyDescent="0.2">
      <c r="B56" s="246"/>
      <c r="C56" s="256"/>
      <c r="D56" s="248"/>
      <c r="E56" s="249"/>
      <c r="F56" s="249"/>
      <c r="G56" s="199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6"/>
      <c r="C57" s="247"/>
      <c r="D57" s="248"/>
      <c r="E57" s="249"/>
      <c r="F57" s="249"/>
      <c r="G57" s="255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6"/>
      <c r="C58" s="256"/>
      <c r="D58" s="248"/>
      <c r="E58" s="249"/>
      <c r="F58" s="249"/>
      <c r="G58" s="199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3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3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3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3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+(E81*1)-V65</f>
        <v>0</v>
      </c>
      <c r="P65" s="134">
        <f>+I81-O65-W65</f>
        <v>0</v>
      </c>
      <c r="Q65" s="11">
        <f>+G81-O65</f>
        <v>0</v>
      </c>
      <c r="R65">
        <f>+E81*$T$3</f>
        <v>0</v>
      </c>
      <c r="S65">
        <f t="shared" si="33"/>
        <v>0</v>
      </c>
      <c r="T65" t="str">
        <f>+IF(K81&lt;&gt;"",K81,"")</f>
        <v/>
      </c>
      <c r="U65" t="e">
        <f>+RANK(H81,$H$6:$H$1048576,1)</f>
        <v>#N/A</v>
      </c>
    </row>
    <row r="66" spans="2:21" x14ac:dyDescent="0.2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+(E82*1)-V66</f>
        <v>0</v>
      </c>
      <c r="P66" s="134">
        <f>+I82-O66-W66</f>
        <v>0</v>
      </c>
      <c r="Q66" s="11">
        <f>+G82-O66</f>
        <v>0</v>
      </c>
      <c r="R66">
        <f>+E82*$T$3</f>
        <v>0</v>
      </c>
      <c r="S66">
        <f t="shared" si="33"/>
        <v>0</v>
      </c>
      <c r="T66" t="str">
        <f>+IF(K82&lt;&gt;"",K82,"")</f>
        <v/>
      </c>
      <c r="U66" t="e">
        <f>+RANK(H82,$H$6:$H$1048576,1)</f>
        <v>#N/A</v>
      </c>
    </row>
    <row r="67" spans="2:21" x14ac:dyDescent="0.2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+(E83*1)-V67</f>
        <v>0</v>
      </c>
      <c r="P67" s="134">
        <f>+I83-O67-W67</f>
        <v>0</v>
      </c>
      <c r="Q67" s="11">
        <f>+G83-O67</f>
        <v>0</v>
      </c>
      <c r="R67">
        <f>+E83*$T$3</f>
        <v>0</v>
      </c>
      <c r="S67">
        <f t="shared" si="33"/>
        <v>0</v>
      </c>
      <c r="T67" t="str">
        <f>+IF(K83&lt;&gt;"",K83,"")</f>
        <v/>
      </c>
      <c r="U67" t="e">
        <f>+RANK(H83,$H$6:$H$1048576,1)</f>
        <v>#N/A</v>
      </c>
    </row>
    <row r="68" spans="2:21" x14ac:dyDescent="0.2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+(E84*1)-V68</f>
        <v>0</v>
      </c>
      <c r="P68" s="134">
        <f>+I84-O68-W68</f>
        <v>0</v>
      </c>
      <c r="Q68" s="11">
        <f>+G84-O68</f>
        <v>0</v>
      </c>
      <c r="R68">
        <f>+E84*$T$3</f>
        <v>0</v>
      </c>
      <c r="S68">
        <f t="shared" si="33"/>
        <v>0</v>
      </c>
      <c r="T68" t="str">
        <f>+IF(K84&lt;&gt;"",K84,"")</f>
        <v/>
      </c>
      <c r="U68" t="e">
        <f>+RANK(H84,$H$6:$H$1048576,1)</f>
        <v>#N/A</v>
      </c>
    </row>
    <row r="69" spans="2:21" x14ac:dyDescent="0.2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+(E85*1)-V69</f>
        <v>0</v>
      </c>
      <c r="P69" s="134">
        <f>+I85-O69-W69</f>
        <v>0</v>
      </c>
      <c r="Q69" s="11">
        <f>+G85-O69</f>
        <v>0</v>
      </c>
      <c r="R69">
        <f>+E85*$T$3</f>
        <v>0</v>
      </c>
      <c r="S69">
        <f t="shared" si="33"/>
        <v>0</v>
      </c>
      <c r="T69" t="str">
        <f>+IF(K85&lt;&gt;"",K85,"")</f>
        <v/>
      </c>
      <c r="U69" t="e">
        <f>+RANK(H85,$H$6:$H$1048576,1)</f>
        <v>#N/A</v>
      </c>
    </row>
    <row r="70" spans="2:21" x14ac:dyDescent="0.2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2">
      <c r="B71" s="246"/>
      <c r="C71" s="247"/>
      <c r="D71" s="248"/>
      <c r="E71" s="249"/>
      <c r="F71" s="249"/>
      <c r="G71" s="255"/>
      <c r="H71" s="251"/>
      <c r="I71" s="252"/>
      <c r="J71" s="342"/>
      <c r="K71" s="248"/>
      <c r="L71" s="253"/>
      <c r="M71" s="254"/>
      <c r="N71" s="204"/>
    </row>
    <row r="72" spans="2:21" x14ac:dyDescent="0.2">
      <c r="B72" s="246"/>
      <c r="C72" s="247"/>
      <c r="D72" s="248"/>
      <c r="E72" s="249"/>
      <c r="F72" s="249"/>
      <c r="G72" s="255"/>
      <c r="H72" s="251"/>
      <c r="I72" s="252"/>
      <c r="J72" s="342"/>
      <c r="K72" s="248"/>
      <c r="L72" s="253"/>
      <c r="M72" s="254"/>
      <c r="N72" s="204"/>
    </row>
    <row r="73" spans="2:21" x14ac:dyDescent="0.2">
      <c r="B73" s="246"/>
      <c r="C73" s="247"/>
      <c r="D73" s="248"/>
      <c r="E73" s="249"/>
      <c r="F73" s="249"/>
      <c r="G73" s="255"/>
      <c r="H73" s="251"/>
      <c r="I73" s="252"/>
      <c r="J73" s="342"/>
      <c r="K73" s="248"/>
      <c r="L73" s="253"/>
      <c r="M73" s="254"/>
      <c r="N73" s="204"/>
    </row>
    <row r="74" spans="2:21" x14ac:dyDescent="0.2">
      <c r="B74" s="246"/>
      <c r="C74" s="256"/>
      <c r="D74" s="248"/>
      <c r="E74" s="249"/>
      <c r="F74" s="249"/>
      <c r="G74" s="257"/>
      <c r="H74" s="251"/>
      <c r="I74" s="222"/>
      <c r="J74" s="343"/>
      <c r="K74" s="248"/>
      <c r="L74" s="253"/>
      <c r="M74" s="254"/>
      <c r="N74" s="204"/>
    </row>
    <row r="75" spans="2:21" x14ac:dyDescent="0.2">
      <c r="B75" s="246"/>
      <c r="C75" s="247"/>
      <c r="D75" s="248"/>
      <c r="E75" s="249"/>
      <c r="F75" s="249"/>
      <c r="G75" s="257"/>
      <c r="H75" s="251"/>
      <c r="I75" s="222"/>
      <c r="J75" s="343"/>
      <c r="K75" s="248"/>
      <c r="L75" s="253"/>
      <c r="M75" s="254"/>
      <c r="N75" s="204"/>
    </row>
    <row r="76" spans="2:21" x14ac:dyDescent="0.2">
      <c r="B76" s="246"/>
      <c r="C76" s="247"/>
      <c r="D76" s="248"/>
      <c r="E76" s="249"/>
      <c r="F76" s="249"/>
      <c r="G76" s="255"/>
      <c r="H76" s="251"/>
      <c r="I76" s="222"/>
      <c r="J76" s="343"/>
      <c r="K76" s="248"/>
      <c r="L76" s="253"/>
      <c r="M76" s="254"/>
      <c r="N76" s="204"/>
    </row>
    <row r="77" spans="2:21" x14ac:dyDescent="0.2">
      <c r="B77" s="246"/>
      <c r="C77" s="247"/>
      <c r="D77" s="248"/>
      <c r="E77" s="249"/>
      <c r="F77" s="249"/>
      <c r="G77" s="255"/>
      <c r="H77" s="251"/>
      <c r="I77" s="222"/>
      <c r="J77" s="343"/>
      <c r="K77" s="248"/>
      <c r="L77" s="253"/>
      <c r="M77" s="254"/>
      <c r="N77" s="204"/>
    </row>
    <row r="78" spans="2:21" x14ac:dyDescent="0.2">
      <c r="B78" s="246"/>
      <c r="C78" s="247"/>
      <c r="D78" s="248"/>
      <c r="E78" s="249"/>
      <c r="F78" s="249"/>
      <c r="G78" s="255"/>
      <c r="H78" s="251"/>
      <c r="I78" s="222"/>
      <c r="J78" s="343"/>
      <c r="K78" s="248"/>
      <c r="L78" s="253"/>
      <c r="M78" s="254"/>
      <c r="N78" s="204"/>
    </row>
    <row r="79" spans="2:21" x14ac:dyDescent="0.2">
      <c r="B79" s="246"/>
      <c r="C79" s="256"/>
      <c r="D79" s="248"/>
      <c r="E79" s="249"/>
      <c r="F79" s="249"/>
      <c r="G79" s="199"/>
      <c r="H79" s="258"/>
      <c r="I79" s="223"/>
      <c r="J79" s="344"/>
      <c r="K79" s="248"/>
      <c r="L79" s="253"/>
      <c r="M79" s="254"/>
      <c r="N79" s="204"/>
    </row>
    <row r="80" spans="2:21" x14ac:dyDescent="0.2">
      <c r="B80" s="246"/>
      <c r="C80" s="247"/>
      <c r="D80" s="248"/>
      <c r="E80" s="249"/>
      <c r="F80" s="249"/>
      <c r="G80" s="255"/>
      <c r="H80" s="251"/>
      <c r="I80" s="222"/>
      <c r="J80" s="343"/>
      <c r="K80" s="248"/>
      <c r="L80" s="253"/>
      <c r="M80" s="254"/>
      <c r="N80" s="204"/>
    </row>
    <row r="81" spans="2:14" x14ac:dyDescent="0.2">
      <c r="B81" s="246"/>
      <c r="C81" s="256"/>
      <c r="D81" s="248"/>
      <c r="E81" s="249"/>
      <c r="F81" s="249"/>
      <c r="G81" s="199"/>
      <c r="H81" s="258"/>
      <c r="I81" s="223"/>
      <c r="J81" s="344"/>
      <c r="K81" s="248"/>
      <c r="L81" s="253"/>
      <c r="M81" s="254"/>
      <c r="N81" s="259"/>
    </row>
    <row r="82" spans="2:14" x14ac:dyDescent="0.2">
      <c r="B82" s="246"/>
      <c r="C82" s="256"/>
      <c r="D82" s="248"/>
      <c r="E82" s="249"/>
      <c r="F82" s="249"/>
      <c r="G82" s="255"/>
      <c r="H82" s="258"/>
      <c r="I82" s="223"/>
      <c r="J82" s="344"/>
      <c r="K82" s="248"/>
      <c r="L82" s="253"/>
      <c r="M82" s="254"/>
      <c r="N82" s="259"/>
    </row>
    <row r="83" spans="2:14" x14ac:dyDescent="0.2">
      <c r="B83" s="246"/>
      <c r="C83" s="247"/>
      <c r="D83" s="248"/>
      <c r="E83" s="249"/>
      <c r="F83" s="249"/>
      <c r="G83" s="255"/>
      <c r="H83" s="251"/>
      <c r="I83" s="222"/>
      <c r="J83" s="343"/>
      <c r="K83" s="248"/>
      <c r="L83" s="253"/>
      <c r="M83" s="254"/>
      <c r="N83" s="259"/>
    </row>
    <row r="84" spans="2:14" x14ac:dyDescent="0.2">
      <c r="B84" s="246"/>
      <c r="C84" s="247"/>
      <c r="D84" s="248"/>
      <c r="E84" s="249"/>
      <c r="F84" s="249"/>
      <c r="G84" s="255"/>
      <c r="H84" s="251"/>
      <c r="I84" s="222"/>
      <c r="J84" s="343"/>
      <c r="K84" s="248"/>
      <c r="L84" s="253"/>
      <c r="M84" s="254"/>
      <c r="N84" s="259"/>
    </row>
    <row r="85" spans="2:14" x14ac:dyDescent="0.2">
      <c r="B85" s="246"/>
      <c r="C85" s="247"/>
      <c r="D85" s="248"/>
      <c r="E85" s="249"/>
      <c r="F85" s="249"/>
      <c r="G85" s="255"/>
      <c r="H85" s="251"/>
      <c r="I85" s="222"/>
      <c r="J85" s="343"/>
      <c r="K85" s="248"/>
      <c r="L85" s="253"/>
      <c r="M85" s="254"/>
      <c r="N85" s="259"/>
    </row>
    <row r="86" spans="2:14" x14ac:dyDescent="0.2">
      <c r="B86" s="246"/>
      <c r="C86" s="256"/>
      <c r="D86" s="248"/>
      <c r="E86" s="249"/>
      <c r="F86" s="249"/>
      <c r="G86" s="199"/>
      <c r="H86" s="258"/>
      <c r="I86" s="223"/>
      <c r="J86" s="344"/>
      <c r="K86" s="248"/>
      <c r="L86" s="204"/>
      <c r="M86" s="254"/>
      <c r="N86" s="259"/>
    </row>
    <row r="87" spans="2:14" x14ac:dyDescent="0.2">
      <c r="B87" s="246"/>
      <c r="C87" s="247"/>
      <c r="D87" s="248"/>
      <c r="E87" s="249"/>
      <c r="F87" s="249"/>
      <c r="G87" s="255"/>
      <c r="H87" s="251"/>
      <c r="I87" s="222"/>
      <c r="J87" s="343"/>
      <c r="K87" s="248"/>
      <c r="L87" s="253"/>
      <c r="M87" s="254"/>
      <c r="N87" s="259"/>
    </row>
    <row r="88" spans="2:14" x14ac:dyDescent="0.2">
      <c r="B88" s="246"/>
      <c r="C88" s="247"/>
      <c r="D88" s="248"/>
      <c r="E88" s="249"/>
      <c r="F88" s="249"/>
      <c r="G88" s="257"/>
      <c r="H88" s="251"/>
      <c r="I88" s="222"/>
      <c r="J88" s="343"/>
      <c r="K88" s="248"/>
      <c r="L88" s="253"/>
      <c r="M88" s="254"/>
      <c r="N88" s="259"/>
    </row>
    <row r="89" spans="2:14" x14ac:dyDescent="0.2">
      <c r="B89" s="246"/>
      <c r="C89" s="247"/>
      <c r="D89" s="248"/>
      <c r="E89" s="249"/>
      <c r="F89" s="249"/>
      <c r="G89" s="255"/>
      <c r="H89" s="251"/>
      <c r="I89" s="222"/>
      <c r="J89" s="343"/>
      <c r="K89" s="248"/>
      <c r="L89" s="253"/>
      <c r="M89" s="254"/>
      <c r="N89" s="259"/>
    </row>
    <row r="90" spans="2:14" x14ac:dyDescent="0.2">
      <c r="B90" s="246"/>
      <c r="C90" s="247"/>
      <c r="D90" s="248"/>
      <c r="E90" s="249"/>
      <c r="F90" s="249"/>
      <c r="G90" s="255"/>
      <c r="H90" s="251"/>
      <c r="I90" s="222"/>
      <c r="J90" s="343"/>
      <c r="K90" s="248"/>
      <c r="L90" s="253"/>
      <c r="M90" s="254"/>
      <c r="N90" s="259"/>
    </row>
    <row r="91" spans="2:14" x14ac:dyDescent="0.2">
      <c r="B91" s="246"/>
      <c r="C91" s="247"/>
      <c r="D91" s="248"/>
      <c r="E91" s="249"/>
      <c r="F91" s="249"/>
      <c r="G91" s="255"/>
      <c r="H91" s="251"/>
      <c r="I91" s="222"/>
      <c r="J91" s="343"/>
      <c r="K91" s="248"/>
      <c r="L91" s="253"/>
      <c r="M91" s="254"/>
      <c r="N91" s="259"/>
    </row>
    <row r="92" spans="2:14" x14ac:dyDescent="0.2">
      <c r="B92" s="246"/>
      <c r="C92" s="247"/>
      <c r="D92" s="248"/>
      <c r="E92" s="249"/>
      <c r="F92" s="249"/>
      <c r="G92" s="257"/>
      <c r="H92" s="251"/>
      <c r="I92" s="222"/>
      <c r="J92" s="343"/>
      <c r="K92" s="248"/>
      <c r="L92" s="253"/>
      <c r="M92" s="254"/>
      <c r="N92" s="259"/>
    </row>
    <row r="93" spans="2:14" x14ac:dyDescent="0.2">
      <c r="B93" s="246"/>
      <c r="C93" s="247"/>
      <c r="D93" s="248"/>
      <c r="E93" s="249"/>
      <c r="F93" s="249"/>
      <c r="G93" s="255"/>
      <c r="H93" s="251"/>
      <c r="I93" s="222"/>
      <c r="J93" s="343"/>
      <c r="K93" s="248"/>
      <c r="L93" s="253"/>
      <c r="M93" s="254"/>
      <c r="N93" s="259"/>
    </row>
    <row r="94" spans="2:14" x14ac:dyDescent="0.2">
      <c r="B94" s="246"/>
      <c r="C94" s="247"/>
      <c r="D94" s="248"/>
      <c r="E94" s="249"/>
      <c r="F94" s="249"/>
      <c r="G94" s="255"/>
      <c r="H94" s="251"/>
      <c r="I94" s="222"/>
      <c r="J94" s="343"/>
      <c r="K94" s="248"/>
      <c r="L94" s="204"/>
      <c r="M94" s="254"/>
      <c r="N94" s="259"/>
    </row>
    <row r="95" spans="2:14" x14ac:dyDescent="0.2">
      <c r="B95" s="246"/>
      <c r="C95" s="256"/>
      <c r="D95" s="248"/>
      <c r="E95" s="249"/>
      <c r="F95" s="249"/>
      <c r="G95" s="199"/>
      <c r="H95" s="258"/>
      <c r="I95" s="223"/>
      <c r="J95" s="344"/>
      <c r="K95" s="248"/>
      <c r="L95" s="204"/>
      <c r="M95" s="254"/>
      <c r="N95" s="259"/>
    </row>
    <row r="96" spans="2:14" x14ac:dyDescent="0.2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53"/>
      <c r="M96" s="254"/>
      <c r="N96" s="259"/>
    </row>
    <row r="97" spans="2:14" x14ac:dyDescent="0.2">
      <c r="B97" s="246"/>
      <c r="C97" s="247"/>
      <c r="D97" s="248"/>
      <c r="E97" s="249"/>
      <c r="F97" s="249"/>
      <c r="G97" s="255"/>
      <c r="H97" s="251"/>
      <c r="I97" s="222"/>
      <c r="J97" s="343"/>
      <c r="K97" s="248"/>
      <c r="L97" s="253"/>
      <c r="M97" s="254"/>
      <c r="N97" s="259"/>
    </row>
    <row r="98" spans="2:14" x14ac:dyDescent="0.2">
      <c r="B98" s="246"/>
      <c r="C98" s="247"/>
      <c r="D98" s="248"/>
      <c r="E98" s="249"/>
      <c r="F98" s="249"/>
      <c r="G98" s="255"/>
      <c r="H98" s="251"/>
      <c r="I98" s="222"/>
      <c r="J98" s="343"/>
      <c r="K98" s="248"/>
      <c r="L98" s="204"/>
      <c r="M98" s="254"/>
      <c r="N98" s="259"/>
    </row>
    <row r="99" spans="2:14" x14ac:dyDescent="0.2">
      <c r="B99" s="246"/>
      <c r="C99" s="247"/>
      <c r="D99" s="248"/>
      <c r="E99" s="249"/>
      <c r="F99" s="249"/>
      <c r="G99" s="255"/>
      <c r="H99" s="251"/>
      <c r="I99" s="222"/>
      <c r="J99" s="343"/>
      <c r="K99" s="248"/>
      <c r="L99" s="204"/>
      <c r="M99" s="254"/>
      <c r="N99" s="259"/>
    </row>
    <row r="100" spans="2:14" x14ac:dyDescent="0.2">
      <c r="B100" s="246"/>
      <c r="C100" s="256"/>
      <c r="D100" s="248"/>
      <c r="E100" s="249"/>
      <c r="F100" s="249"/>
      <c r="G100" s="255"/>
      <c r="H100" s="260"/>
      <c r="I100" s="261"/>
      <c r="J100" s="345"/>
      <c r="K100" s="248"/>
      <c r="L100" s="204"/>
      <c r="M100" s="254"/>
      <c r="N100" s="259"/>
    </row>
    <row r="101" spans="2:14" x14ac:dyDescent="0.2">
      <c r="B101" s="246"/>
      <c r="C101" s="247"/>
      <c r="D101" s="248"/>
      <c r="E101" s="249"/>
      <c r="F101" s="249"/>
      <c r="G101" s="255"/>
      <c r="H101" s="251"/>
      <c r="I101" s="222"/>
      <c r="J101" s="343"/>
      <c r="K101" s="248"/>
      <c r="L101" s="204"/>
      <c r="M101" s="254"/>
      <c r="N101" s="259"/>
    </row>
    <row r="102" spans="2:14" x14ac:dyDescent="0.2">
      <c r="B102" s="246"/>
      <c r="C102" s="247"/>
      <c r="D102" s="248"/>
      <c r="E102" s="249"/>
      <c r="F102" s="249"/>
      <c r="G102" s="255"/>
      <c r="H102" s="251"/>
      <c r="I102" s="222"/>
      <c r="J102" s="343"/>
      <c r="K102" s="248"/>
      <c r="L102" s="253"/>
      <c r="M102" s="254"/>
      <c r="N102" s="259"/>
    </row>
    <row r="103" spans="2:14" x14ac:dyDescent="0.2">
      <c r="B103" s="246"/>
      <c r="C103" s="247"/>
      <c r="D103" s="248"/>
      <c r="E103" s="249"/>
      <c r="F103" s="249"/>
      <c r="G103" s="257"/>
      <c r="H103" s="251"/>
      <c r="I103" s="222"/>
      <c r="J103" s="343"/>
      <c r="K103" s="248"/>
      <c r="L103" s="253"/>
      <c r="M103" s="254"/>
      <c r="N103" s="259"/>
    </row>
    <row r="104" spans="2:14" x14ac:dyDescent="0.2">
      <c r="B104" s="246"/>
      <c r="C104" s="247"/>
      <c r="D104" s="248"/>
      <c r="E104" s="249"/>
      <c r="F104" s="249"/>
      <c r="G104" s="255"/>
      <c r="H104" s="251"/>
      <c r="I104" s="222"/>
      <c r="J104" s="343"/>
      <c r="K104" s="248"/>
      <c r="L104" s="253"/>
      <c r="M104" s="254"/>
      <c r="N104" s="259"/>
    </row>
    <row r="105" spans="2:14" x14ac:dyDescent="0.2">
      <c r="B105" s="246"/>
      <c r="C105" s="256"/>
      <c r="D105" s="248"/>
      <c r="E105" s="249"/>
      <c r="F105" s="249"/>
      <c r="G105" s="199"/>
      <c r="H105" s="258"/>
      <c r="I105" s="223"/>
      <c r="J105" s="344"/>
      <c r="K105" s="248"/>
      <c r="L105" s="253"/>
      <c r="M105" s="254"/>
      <c r="N105" s="259"/>
    </row>
    <row r="106" spans="2:14" x14ac:dyDescent="0.2">
      <c r="B106" s="246"/>
      <c r="C106" s="247"/>
      <c r="D106" s="248"/>
      <c r="E106" s="249"/>
      <c r="F106" s="249"/>
      <c r="G106" s="255"/>
      <c r="H106" s="251"/>
      <c r="I106" s="222"/>
      <c r="J106" s="343"/>
      <c r="K106" s="248"/>
      <c r="L106" s="253"/>
      <c r="M106" s="254"/>
      <c r="N106" s="259"/>
    </row>
    <row r="107" spans="2:14" x14ac:dyDescent="0.2">
      <c r="B107" s="246"/>
      <c r="C107" s="247"/>
      <c r="D107" s="248"/>
      <c r="E107" s="249"/>
      <c r="F107" s="249"/>
      <c r="G107" s="257"/>
      <c r="H107" s="251"/>
      <c r="I107" s="222"/>
      <c r="J107" s="343"/>
      <c r="K107" s="248"/>
      <c r="L107" s="253"/>
      <c r="M107" s="254"/>
      <c r="N107" s="259"/>
    </row>
    <row r="108" spans="2:14" x14ac:dyDescent="0.2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2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2">
      <c r="B110" s="246"/>
      <c r="C110" s="247"/>
      <c r="D110" s="248"/>
      <c r="E110" s="249"/>
      <c r="F110" s="249"/>
      <c r="G110" s="255"/>
      <c r="H110" s="251"/>
      <c r="I110" s="222"/>
      <c r="J110" s="343"/>
      <c r="K110" s="248"/>
      <c r="L110" s="253"/>
      <c r="M110" s="254"/>
      <c r="N110" s="259"/>
    </row>
    <row r="111" spans="2:14" x14ac:dyDescent="0.2">
      <c r="B111" s="246"/>
      <c r="C111" s="247"/>
      <c r="D111" s="248"/>
      <c r="E111" s="249"/>
      <c r="F111" s="249"/>
      <c r="G111" s="255"/>
      <c r="H111" s="251"/>
      <c r="I111" s="222"/>
      <c r="J111" s="343"/>
      <c r="K111" s="248"/>
      <c r="L111" s="253"/>
      <c r="M111" s="254"/>
      <c r="N111" s="259"/>
    </row>
    <row r="112" spans="2:14" x14ac:dyDescent="0.2">
      <c r="B112" s="246"/>
      <c r="C112" s="247"/>
      <c r="D112" s="248"/>
      <c r="E112" s="249"/>
      <c r="F112" s="249"/>
      <c r="G112" s="255"/>
      <c r="H112" s="251"/>
      <c r="I112" s="222"/>
      <c r="J112" s="343"/>
      <c r="K112" s="248"/>
      <c r="L112" s="253"/>
      <c r="M112" s="254"/>
      <c r="N112" s="259"/>
    </row>
    <row r="113" spans="2:14" x14ac:dyDescent="0.2">
      <c r="B113" s="246"/>
      <c r="C113" s="247"/>
      <c r="D113" s="248"/>
      <c r="E113" s="249"/>
      <c r="F113" s="249"/>
      <c r="G113" s="257"/>
      <c r="H113" s="251"/>
      <c r="I113" s="222"/>
      <c r="J113" s="343"/>
      <c r="K113" s="248"/>
      <c r="L113" s="253"/>
      <c r="M113" s="254"/>
      <c r="N113" s="259"/>
    </row>
    <row r="114" spans="2:14" x14ac:dyDescent="0.2">
      <c r="B114" s="246"/>
      <c r="C114" s="247"/>
      <c r="D114" s="248"/>
      <c r="E114" s="249"/>
      <c r="F114" s="249"/>
      <c r="G114" s="255"/>
      <c r="H114" s="251"/>
      <c r="I114" s="222"/>
      <c r="J114" s="343"/>
      <c r="K114" s="248"/>
      <c r="L114" s="253"/>
      <c r="M114" s="254"/>
      <c r="N114" s="259"/>
    </row>
    <row r="115" spans="2:14" x14ac:dyDescent="0.2">
      <c r="B115" s="246"/>
      <c r="C115" s="247"/>
      <c r="D115" s="248"/>
      <c r="E115" s="249"/>
      <c r="F115" s="249"/>
      <c r="G115" s="257"/>
      <c r="H115" s="251"/>
      <c r="I115" s="222"/>
      <c r="J115" s="343"/>
      <c r="K115" s="248"/>
      <c r="L115" s="253"/>
      <c r="M115" s="254"/>
      <c r="N115" s="259"/>
    </row>
    <row r="116" spans="2:14" x14ac:dyDescent="0.2">
      <c r="B116" s="246"/>
      <c r="C116" s="247"/>
      <c r="D116" s="248"/>
      <c r="E116" s="249"/>
      <c r="F116" s="249"/>
      <c r="G116" s="255"/>
      <c r="H116" s="251"/>
      <c r="I116" s="222"/>
      <c r="J116" s="343"/>
      <c r="K116" s="248"/>
      <c r="L116" s="253"/>
      <c r="M116" s="254"/>
      <c r="N116" s="259"/>
    </row>
    <row r="117" spans="2:14" x14ac:dyDescent="0.2">
      <c r="B117" s="246"/>
      <c r="C117" s="247"/>
      <c r="D117" s="248"/>
      <c r="E117" s="249"/>
      <c r="F117" s="249"/>
      <c r="G117" s="255"/>
      <c r="H117" s="251"/>
      <c r="I117" s="222"/>
      <c r="J117" s="343"/>
      <c r="K117" s="248"/>
      <c r="L117" s="253"/>
      <c r="M117" s="254"/>
      <c r="N117" s="259"/>
    </row>
    <row r="118" spans="2:14" x14ac:dyDescent="0.2">
      <c r="B118" s="246"/>
      <c r="C118" s="247"/>
      <c r="D118" s="248"/>
      <c r="E118" s="249"/>
      <c r="F118" s="249"/>
      <c r="G118" s="255"/>
      <c r="H118" s="251"/>
      <c r="I118" s="222"/>
      <c r="J118" s="343"/>
      <c r="K118" s="248"/>
      <c r="L118" s="253"/>
      <c r="M118" s="254"/>
      <c r="N118" s="259"/>
    </row>
    <row r="119" spans="2:14" x14ac:dyDescent="0.2">
      <c r="B119" s="246"/>
      <c r="C119" s="256"/>
      <c r="D119" s="248"/>
      <c r="E119" s="249"/>
      <c r="F119" s="249"/>
      <c r="G119" s="199"/>
      <c r="H119" s="258"/>
      <c r="I119" s="223"/>
      <c r="J119" s="344"/>
      <c r="K119" s="248"/>
      <c r="L119" s="253"/>
      <c r="M119" s="254"/>
      <c r="N119" s="259"/>
    </row>
    <row r="120" spans="2:14" x14ac:dyDescent="0.2">
      <c r="B120" s="246"/>
      <c r="C120" s="247"/>
      <c r="D120" s="248"/>
      <c r="E120" s="249"/>
      <c r="F120" s="249"/>
      <c r="G120" s="255"/>
      <c r="H120" s="251"/>
      <c r="I120" s="222"/>
      <c r="J120" s="343"/>
      <c r="K120" s="248"/>
      <c r="L120" s="204"/>
      <c r="M120" s="254"/>
      <c r="N120" s="259"/>
    </row>
    <row r="121" spans="2:14" x14ac:dyDescent="0.2">
      <c r="B121" s="246"/>
      <c r="C121" s="247"/>
      <c r="D121" s="248"/>
      <c r="E121" s="249"/>
      <c r="F121" s="249"/>
      <c r="G121" s="257"/>
      <c r="H121" s="251"/>
      <c r="I121" s="222"/>
      <c r="J121" s="343"/>
      <c r="K121" s="248"/>
      <c r="L121" s="253"/>
      <c r="M121" s="254"/>
      <c r="N121" s="259"/>
    </row>
    <row r="122" spans="2:14" x14ac:dyDescent="0.2">
      <c r="B122" s="246"/>
      <c r="C122" s="247"/>
      <c r="D122" s="248"/>
      <c r="E122" s="249"/>
      <c r="F122" s="249"/>
      <c r="G122" s="255"/>
      <c r="H122" s="251"/>
      <c r="I122" s="222"/>
      <c r="J122" s="343"/>
      <c r="K122" s="248"/>
      <c r="L122" s="204"/>
      <c r="M122" s="254"/>
      <c r="N122" s="259"/>
    </row>
    <row r="123" spans="2:14" x14ac:dyDescent="0.2">
      <c r="B123" s="246"/>
      <c r="C123" s="247"/>
      <c r="D123" s="248"/>
      <c r="E123" s="249"/>
      <c r="F123" s="249"/>
      <c r="G123" s="255"/>
      <c r="H123" s="251"/>
      <c r="I123" s="222"/>
      <c r="J123" s="343"/>
      <c r="K123" s="248"/>
      <c r="L123" s="253"/>
      <c r="M123" s="254"/>
      <c r="N123" s="204"/>
    </row>
    <row r="124" spans="2:14" x14ac:dyDescent="0.2">
      <c r="B124" s="246"/>
      <c r="C124" s="247"/>
      <c r="D124" s="248"/>
      <c r="E124" s="249"/>
      <c r="F124" s="249"/>
      <c r="G124" s="255"/>
      <c r="H124" s="251"/>
      <c r="I124" s="222"/>
      <c r="J124" s="343"/>
      <c r="K124" s="248"/>
      <c r="L124" s="253"/>
      <c r="M124" s="254"/>
      <c r="N124" s="204"/>
    </row>
    <row r="125" spans="2:14" x14ac:dyDescent="0.2">
      <c r="B125" s="246"/>
      <c r="C125" s="247"/>
      <c r="D125" s="246"/>
      <c r="E125" s="249"/>
      <c r="F125" s="249"/>
      <c r="G125" s="262"/>
      <c r="H125" s="251"/>
      <c r="I125" s="222"/>
      <c r="J125" s="343"/>
      <c r="K125" s="248"/>
      <c r="L125" s="253"/>
      <c r="M125" s="254"/>
      <c r="N125" s="204"/>
    </row>
    <row r="126" spans="2:14" x14ac:dyDescent="0.2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2">
      <c r="B127" s="246"/>
      <c r="C127" s="247"/>
      <c r="D127" s="248"/>
      <c r="E127" s="249"/>
      <c r="F127" s="249"/>
      <c r="G127" s="255"/>
      <c r="H127" s="251"/>
      <c r="I127" s="222"/>
      <c r="J127" s="343"/>
      <c r="K127" s="248"/>
      <c r="L127" s="253"/>
      <c r="M127" s="254"/>
      <c r="N127" s="204"/>
    </row>
    <row r="128" spans="2:14" x14ac:dyDescent="0.2">
      <c r="B128" s="246"/>
      <c r="C128" s="247"/>
      <c r="D128" s="248"/>
      <c r="E128" s="249"/>
      <c r="F128" s="249"/>
      <c r="G128" s="255"/>
      <c r="H128" s="251"/>
      <c r="I128" s="222"/>
      <c r="J128" s="343"/>
      <c r="K128" s="248"/>
      <c r="L128" s="253"/>
      <c r="M128" s="254"/>
      <c r="N128" s="204"/>
    </row>
    <row r="129" spans="2:14" x14ac:dyDescent="0.2">
      <c r="B129" s="246"/>
      <c r="C129" s="247"/>
      <c r="D129" s="248"/>
      <c r="E129" s="249"/>
      <c r="F129" s="249"/>
      <c r="G129" s="255"/>
      <c r="H129" s="251"/>
      <c r="I129" s="222"/>
      <c r="J129" s="343"/>
      <c r="K129" s="248"/>
      <c r="L129" s="253"/>
      <c r="M129" s="254"/>
      <c r="N129" s="204"/>
    </row>
    <row r="130" spans="2:14" x14ac:dyDescent="0.2">
      <c r="B130" s="246"/>
      <c r="C130" s="256"/>
      <c r="D130" s="248"/>
      <c r="E130" s="249"/>
      <c r="F130" s="249"/>
      <c r="G130" s="199"/>
      <c r="H130" s="258"/>
      <c r="I130" s="223"/>
      <c r="J130" s="344"/>
      <c r="K130" s="263"/>
      <c r="L130" s="253"/>
      <c r="M130" s="254"/>
      <c r="N130" s="204"/>
    </row>
    <row r="131" spans="2:14" x14ac:dyDescent="0.2">
      <c r="B131" s="246"/>
      <c r="C131" s="247"/>
      <c r="D131" s="248"/>
      <c r="E131" s="249"/>
      <c r="F131" s="249"/>
      <c r="G131" s="255"/>
      <c r="H131" s="251"/>
      <c r="I131" s="222"/>
      <c r="J131" s="343"/>
      <c r="K131" s="248"/>
      <c r="L131" s="253"/>
      <c r="M131" s="254"/>
      <c r="N131" s="204"/>
    </row>
    <row r="132" spans="2:14" x14ac:dyDescent="0.2">
      <c r="B132" s="246"/>
      <c r="C132" s="256"/>
      <c r="D132" s="248"/>
      <c r="E132" s="249"/>
      <c r="F132" s="249"/>
      <c r="G132" s="199"/>
      <c r="H132" s="251"/>
      <c r="I132" s="222"/>
      <c r="J132" s="343"/>
      <c r="K132" s="248"/>
      <c r="L132" s="253"/>
      <c r="M132" s="254"/>
      <c r="N132" s="204"/>
    </row>
    <row r="133" spans="2:14" x14ac:dyDescent="0.2">
      <c r="B133" s="246"/>
      <c r="C133" s="247"/>
      <c r="D133" s="248"/>
      <c r="E133" s="249"/>
      <c r="F133" s="249"/>
      <c r="G133" s="255"/>
      <c r="H133" s="251"/>
      <c r="I133" s="222"/>
      <c r="J133" s="343"/>
      <c r="K133" s="248"/>
      <c r="L133" s="253"/>
      <c r="M133" s="254"/>
      <c r="N133" s="204"/>
    </row>
    <row r="134" spans="2:14" x14ac:dyDescent="0.2">
      <c r="B134" s="246"/>
      <c r="C134" s="247"/>
      <c r="D134" s="248"/>
      <c r="E134" s="249"/>
      <c r="F134" s="249"/>
      <c r="G134" s="255"/>
      <c r="H134" s="200"/>
      <c r="I134" s="222"/>
      <c r="J134" s="343"/>
      <c r="K134" s="248"/>
      <c r="L134" s="253"/>
      <c r="M134" s="254"/>
      <c r="N134" s="204"/>
    </row>
    <row r="135" spans="2:14" x14ac:dyDescent="0.2">
      <c r="B135" s="246"/>
      <c r="C135" s="247"/>
      <c r="D135" s="248"/>
      <c r="E135" s="249"/>
      <c r="F135" s="249"/>
      <c r="G135" s="255"/>
      <c r="H135" s="251"/>
      <c r="I135" s="222"/>
      <c r="J135" s="343"/>
      <c r="K135" s="248"/>
      <c r="L135" s="253"/>
      <c r="M135" s="254"/>
      <c r="N135" s="204"/>
    </row>
    <row r="136" spans="2:14" x14ac:dyDescent="0.2">
      <c r="B136" s="246"/>
      <c r="C136" s="247"/>
      <c r="D136" s="248"/>
      <c r="E136" s="249"/>
      <c r="F136" s="249"/>
      <c r="G136" s="255"/>
      <c r="H136" s="251"/>
      <c r="I136" s="222"/>
      <c r="J136" s="343"/>
      <c r="K136" s="248"/>
      <c r="L136" s="253"/>
      <c r="M136" s="254"/>
      <c r="N136" s="204"/>
    </row>
    <row r="137" spans="2:14" x14ac:dyDescent="0.2">
      <c r="B137" s="246"/>
      <c r="C137" s="247"/>
      <c r="D137" s="248"/>
      <c r="E137" s="249"/>
      <c r="F137" s="249"/>
      <c r="G137" s="255"/>
      <c r="H137" s="200"/>
      <c r="I137" s="222"/>
      <c r="J137" s="343"/>
      <c r="K137" s="248"/>
      <c r="L137" s="253"/>
      <c r="M137" s="254"/>
      <c r="N137" s="204"/>
    </row>
    <row r="138" spans="2:14" x14ac:dyDescent="0.2">
      <c r="B138" s="246"/>
      <c r="C138" s="247"/>
      <c r="D138" s="248"/>
      <c r="E138" s="249"/>
      <c r="F138" s="249"/>
      <c r="G138" s="255"/>
      <c r="H138" s="251"/>
      <c r="I138" s="222"/>
      <c r="J138" s="343"/>
      <c r="K138" s="248"/>
      <c r="L138" s="253"/>
      <c r="M138" s="254"/>
      <c r="N138" s="204"/>
    </row>
    <row r="139" spans="2:14" x14ac:dyDescent="0.2">
      <c r="B139" s="246"/>
      <c r="C139" s="256"/>
      <c r="D139" s="248"/>
      <c r="E139" s="249"/>
      <c r="F139" s="249"/>
      <c r="G139" s="199"/>
      <c r="H139" s="200"/>
      <c r="I139" s="222"/>
      <c r="J139" s="343"/>
      <c r="K139" s="248"/>
      <c r="L139" s="204"/>
      <c r="M139" s="254"/>
      <c r="N139" s="259"/>
    </row>
    <row r="140" spans="2:14" x14ac:dyDescent="0.2">
      <c r="B140" s="246"/>
      <c r="C140" s="247"/>
      <c r="D140" s="248"/>
      <c r="E140" s="249"/>
      <c r="F140" s="249"/>
      <c r="G140" s="255"/>
      <c r="H140" s="200"/>
      <c r="I140" s="222"/>
      <c r="J140" s="343"/>
      <c r="K140" s="248"/>
      <c r="L140" s="253"/>
      <c r="M140" s="254"/>
      <c r="N140" s="259"/>
    </row>
    <row r="141" spans="2:14" x14ac:dyDescent="0.2">
      <c r="B141" s="246"/>
      <c r="C141" s="256"/>
      <c r="D141" s="248"/>
      <c r="E141" s="249"/>
      <c r="F141" s="249"/>
      <c r="G141" s="199"/>
      <c r="H141" s="200"/>
      <c r="I141" s="222"/>
      <c r="J141" s="343"/>
      <c r="K141" s="248"/>
      <c r="L141" s="204"/>
      <c r="M141" s="254"/>
      <c r="N141" s="259"/>
    </row>
    <row r="142" spans="2:14" x14ac:dyDescent="0.2">
      <c r="B142" s="246"/>
      <c r="C142" s="247"/>
      <c r="D142" s="248"/>
      <c r="E142" s="249"/>
      <c r="F142" s="249"/>
      <c r="G142" s="255"/>
      <c r="H142" s="200"/>
      <c r="I142" s="222"/>
      <c r="J142" s="343"/>
      <c r="K142" s="248"/>
      <c r="L142" s="253"/>
      <c r="M142" s="254"/>
      <c r="N142" s="204"/>
    </row>
    <row r="143" spans="2:14" x14ac:dyDescent="0.2">
      <c r="B143" s="246"/>
      <c r="C143" s="256"/>
      <c r="D143" s="248"/>
      <c r="E143" s="249"/>
      <c r="F143" s="249"/>
      <c r="G143" s="199"/>
      <c r="H143" s="251"/>
      <c r="I143" s="222"/>
      <c r="J143" s="343"/>
      <c r="K143" s="248"/>
      <c r="L143" s="253"/>
      <c r="M143" s="254"/>
      <c r="N143" s="204"/>
    </row>
    <row r="144" spans="2:14" x14ac:dyDescent="0.2">
      <c r="B144" s="246"/>
      <c r="C144" s="256"/>
      <c r="D144" s="248"/>
      <c r="E144" s="249"/>
      <c r="F144" s="249"/>
      <c r="G144" s="199"/>
      <c r="H144" s="200"/>
      <c r="I144" s="222"/>
      <c r="J144" s="343"/>
      <c r="K144" s="248"/>
      <c r="L144" s="253"/>
      <c r="M144" s="254"/>
      <c r="N144" s="204"/>
    </row>
    <row r="145" spans="2:14" x14ac:dyDescent="0.2">
      <c r="B145" s="246"/>
      <c r="C145" s="256"/>
      <c r="D145" s="246"/>
      <c r="E145" s="249"/>
      <c r="F145" s="249"/>
      <c r="G145" s="202"/>
      <c r="H145" s="200"/>
      <c r="I145" s="222"/>
      <c r="J145" s="343"/>
      <c r="K145" s="248"/>
      <c r="L145" s="253"/>
      <c r="M145" s="254"/>
      <c r="N145" s="204"/>
    </row>
    <row r="146" spans="2:14" x14ac:dyDescent="0.2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2">
      <c r="B147" s="246"/>
      <c r="C147" s="247"/>
      <c r="D147" s="248"/>
      <c r="E147" s="249"/>
      <c r="F147" s="249"/>
      <c r="G147" s="255"/>
      <c r="H147" s="251"/>
      <c r="I147" s="222"/>
      <c r="J147" s="343"/>
      <c r="K147" s="248"/>
      <c r="L147" s="253"/>
      <c r="M147" s="254"/>
      <c r="N147" s="204"/>
    </row>
    <row r="148" spans="2:14" x14ac:dyDescent="0.2">
      <c r="B148" s="246"/>
      <c r="C148" s="247"/>
      <c r="D148" s="248"/>
      <c r="E148" s="249"/>
      <c r="F148" s="249"/>
      <c r="G148" s="255"/>
      <c r="H148" s="251"/>
      <c r="I148" s="222"/>
      <c r="J148" s="343"/>
      <c r="K148" s="248"/>
      <c r="L148" s="253"/>
      <c r="M148" s="254"/>
      <c r="N148" s="204"/>
    </row>
    <row r="149" spans="2:14" x14ac:dyDescent="0.2">
      <c r="B149" s="246"/>
      <c r="C149" s="247"/>
      <c r="D149" s="248"/>
      <c r="E149" s="249"/>
      <c r="F149" s="249"/>
      <c r="G149" s="255"/>
      <c r="H149" s="251"/>
      <c r="I149" s="222"/>
      <c r="J149" s="343"/>
      <c r="K149" s="248"/>
      <c r="L149" s="253"/>
      <c r="M149" s="254"/>
      <c r="N149" s="204"/>
    </row>
    <row r="150" spans="2:14" x14ac:dyDescent="0.2">
      <c r="B150" s="246"/>
      <c r="C150" s="247"/>
      <c r="D150" s="248"/>
      <c r="E150" s="249"/>
      <c r="F150" s="249"/>
      <c r="G150" s="255"/>
      <c r="H150" s="200"/>
      <c r="I150" s="222"/>
      <c r="J150" s="343"/>
      <c r="K150" s="248"/>
      <c r="L150" s="253"/>
      <c r="M150" s="254"/>
      <c r="N150" s="204"/>
    </row>
    <row r="151" spans="2:14" x14ac:dyDescent="0.2">
      <c r="B151" s="246"/>
      <c r="C151" s="247"/>
      <c r="D151" s="248"/>
      <c r="E151" s="249"/>
      <c r="F151" s="249"/>
      <c r="G151" s="255"/>
      <c r="H151" s="251"/>
      <c r="I151" s="222"/>
      <c r="J151" s="343"/>
      <c r="K151" s="248"/>
      <c r="L151" s="253"/>
      <c r="M151" s="254"/>
      <c r="N151" s="204"/>
    </row>
    <row r="152" spans="2:14" x14ac:dyDescent="0.2">
      <c r="B152" s="246"/>
      <c r="C152" s="247"/>
      <c r="D152" s="248"/>
      <c r="E152" s="249"/>
      <c r="F152" s="249"/>
      <c r="G152" s="255"/>
      <c r="H152" s="200"/>
      <c r="I152" s="222"/>
      <c r="J152" s="343"/>
      <c r="K152" s="248"/>
      <c r="L152" s="253"/>
      <c r="M152" s="254"/>
      <c r="N152" s="204"/>
    </row>
    <row r="153" spans="2:14" x14ac:dyDescent="0.2">
      <c r="B153" s="246"/>
      <c r="C153" s="256"/>
      <c r="D153" s="248"/>
      <c r="E153" s="249"/>
      <c r="F153" s="249"/>
      <c r="G153" s="199"/>
      <c r="H153" s="251"/>
      <c r="I153" s="222"/>
      <c r="J153" s="343"/>
      <c r="K153" s="248"/>
      <c r="L153" s="253"/>
      <c r="M153" s="254"/>
      <c r="N153" s="204"/>
    </row>
    <row r="154" spans="2:14" x14ac:dyDescent="0.2">
      <c r="B154" s="246"/>
      <c r="C154" s="247"/>
      <c r="D154" s="248"/>
      <c r="E154" s="249"/>
      <c r="F154" s="249"/>
      <c r="G154" s="255"/>
      <c r="H154" s="251"/>
      <c r="I154" s="222"/>
      <c r="J154" s="343"/>
      <c r="K154" s="248"/>
      <c r="L154" s="253"/>
      <c r="M154" s="254"/>
      <c r="N154" s="204"/>
    </row>
    <row r="155" spans="2:14" x14ac:dyDescent="0.2">
      <c r="B155" s="246"/>
      <c r="C155" s="256"/>
      <c r="D155" s="248"/>
      <c r="E155" s="249"/>
      <c r="F155" s="249"/>
      <c r="G155" s="199"/>
      <c r="H155" s="200"/>
      <c r="I155" s="222"/>
      <c r="J155" s="343"/>
      <c r="K155" s="248"/>
      <c r="L155" s="253"/>
      <c r="M155" s="254"/>
      <c r="N155" s="204"/>
    </row>
    <row r="156" spans="2:14" x14ac:dyDescent="0.2">
      <c r="B156" s="246"/>
      <c r="C156" s="247"/>
      <c r="D156" s="248"/>
      <c r="E156" s="249"/>
      <c r="F156" s="249"/>
      <c r="G156" s="255"/>
      <c r="H156" s="200"/>
      <c r="I156" s="222"/>
      <c r="J156" s="343"/>
      <c r="K156" s="248"/>
      <c r="L156" s="253"/>
      <c r="M156" s="254"/>
      <c r="N156" s="204"/>
    </row>
    <row r="157" spans="2:14" x14ac:dyDescent="0.2">
      <c r="B157" s="246"/>
      <c r="C157" s="256"/>
      <c r="D157" s="248"/>
      <c r="E157" s="249"/>
      <c r="F157" s="249"/>
      <c r="G157" s="199"/>
      <c r="H157" s="251"/>
      <c r="I157" s="222"/>
      <c r="J157" s="343"/>
      <c r="K157" s="248"/>
      <c r="L157" s="253"/>
      <c r="M157" s="254"/>
      <c r="N157" s="204"/>
    </row>
    <row r="158" spans="2:14" x14ac:dyDescent="0.2">
      <c r="B158" s="246"/>
      <c r="C158" s="247"/>
      <c r="D158" s="248"/>
      <c r="E158" s="249"/>
      <c r="F158" s="249"/>
      <c r="G158" s="255"/>
      <c r="H158" s="200"/>
      <c r="I158" s="222"/>
      <c r="J158" s="343"/>
      <c r="K158" s="248"/>
      <c r="L158" s="253"/>
      <c r="M158" s="254"/>
      <c r="N158" s="204"/>
    </row>
    <row r="159" spans="2:14" x14ac:dyDescent="0.2">
      <c r="B159" s="246"/>
      <c r="C159" s="256"/>
      <c r="D159" s="248"/>
      <c r="E159" s="249"/>
      <c r="F159" s="249"/>
      <c r="G159" s="199"/>
      <c r="H159" s="251"/>
      <c r="I159" s="252"/>
      <c r="J159" s="342"/>
      <c r="K159" s="248"/>
      <c r="L159" s="253"/>
      <c r="M159" s="254"/>
      <c r="N159" s="204"/>
    </row>
    <row r="160" spans="2:14" x14ac:dyDescent="0.2">
      <c r="B160" s="246"/>
      <c r="C160" s="247"/>
      <c r="D160" s="248"/>
      <c r="E160" s="249"/>
      <c r="F160" s="249"/>
      <c r="G160" s="255"/>
      <c r="H160" s="251"/>
      <c r="I160" s="222"/>
      <c r="J160" s="343"/>
      <c r="K160" s="248"/>
      <c r="L160" s="253"/>
      <c r="M160" s="254"/>
      <c r="N160" s="204"/>
    </row>
    <row r="161" spans="2:14" x14ac:dyDescent="0.2">
      <c r="B161" s="246"/>
      <c r="C161" s="256"/>
      <c r="D161" s="248"/>
      <c r="E161" s="249"/>
      <c r="F161" s="249"/>
      <c r="G161" s="199"/>
      <c r="H161" s="251"/>
      <c r="I161" s="222"/>
      <c r="J161" s="343"/>
      <c r="K161" s="248"/>
      <c r="L161" s="253"/>
      <c r="M161" s="254"/>
      <c r="N161" s="204"/>
    </row>
    <row r="162" spans="2:14" x14ac:dyDescent="0.2">
      <c r="B162" s="246"/>
      <c r="C162" s="247"/>
      <c r="D162" s="248"/>
      <c r="E162" s="249"/>
      <c r="F162" s="249"/>
      <c r="G162" s="255"/>
      <c r="H162" s="251"/>
      <c r="I162" s="222"/>
      <c r="J162" s="343"/>
      <c r="K162" s="248"/>
      <c r="L162" s="253"/>
      <c r="M162" s="254"/>
      <c r="N162" s="204"/>
    </row>
    <row r="163" spans="2:14" x14ac:dyDescent="0.2">
      <c r="B163" s="246"/>
      <c r="C163" s="247"/>
      <c r="D163" s="248"/>
      <c r="E163" s="249"/>
      <c r="F163" s="249"/>
      <c r="G163" s="255"/>
      <c r="H163" s="251"/>
      <c r="I163" s="222"/>
      <c r="J163" s="343"/>
      <c r="K163" s="248"/>
      <c r="L163" s="253"/>
      <c r="M163" s="254"/>
      <c r="N163" s="204"/>
    </row>
    <row r="164" spans="2:14" x14ac:dyDescent="0.2">
      <c r="B164" s="246"/>
      <c r="C164" s="256"/>
      <c r="D164" s="246"/>
      <c r="E164" s="249"/>
      <c r="F164" s="249"/>
      <c r="G164" s="202"/>
      <c r="H164" s="251"/>
      <c r="I164" s="222"/>
      <c r="J164" s="343"/>
      <c r="K164" s="248"/>
      <c r="L164" s="253"/>
      <c r="M164" s="254"/>
      <c r="N164" s="204"/>
    </row>
    <row r="165" spans="2:14" x14ac:dyDescent="0.2">
      <c r="B165" s="246"/>
      <c r="C165" s="256"/>
      <c r="D165" s="248"/>
      <c r="E165" s="249"/>
      <c r="F165" s="249"/>
      <c r="G165" s="199"/>
      <c r="H165" s="251"/>
      <c r="I165" s="222"/>
      <c r="J165" s="343"/>
      <c r="K165" s="248"/>
      <c r="L165" s="253"/>
      <c r="M165" s="254"/>
      <c r="N165" s="204"/>
    </row>
    <row r="166" spans="2:14" x14ac:dyDescent="0.2">
      <c r="B166" s="246"/>
      <c r="C166" s="247"/>
      <c r="D166" s="248"/>
      <c r="E166" s="249"/>
      <c r="F166" s="249"/>
      <c r="G166" s="255"/>
      <c r="H166" s="251"/>
      <c r="I166" s="222"/>
      <c r="J166" s="343"/>
      <c r="K166" s="248"/>
      <c r="L166" s="253"/>
      <c r="M166" s="254"/>
      <c r="N166" s="259"/>
    </row>
    <row r="167" spans="2:14" x14ac:dyDescent="0.2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2">
      <c r="B168" s="246"/>
      <c r="C168" s="247"/>
      <c r="D168" s="248"/>
      <c r="E168" s="249"/>
      <c r="F168" s="249"/>
      <c r="G168" s="255"/>
      <c r="H168" s="200"/>
      <c r="I168" s="222"/>
      <c r="J168" s="343"/>
      <c r="K168" s="248"/>
      <c r="L168" s="253"/>
      <c r="M168" s="254"/>
      <c r="N168" s="204"/>
    </row>
    <row r="169" spans="2:14" x14ac:dyDescent="0.2">
      <c r="B169" s="246"/>
      <c r="C169" s="247"/>
      <c r="D169" s="248"/>
      <c r="E169" s="249"/>
      <c r="F169" s="249"/>
      <c r="G169" s="255"/>
      <c r="H169" s="200"/>
      <c r="I169" s="222"/>
      <c r="J169" s="343"/>
      <c r="K169" s="248"/>
      <c r="L169" s="253"/>
      <c r="M169" s="254"/>
      <c r="N169" s="204"/>
    </row>
    <row r="170" spans="2:14" x14ac:dyDescent="0.2">
      <c r="B170" s="246"/>
      <c r="C170" s="247"/>
      <c r="D170" s="248"/>
      <c r="E170" s="249"/>
      <c r="F170" s="249"/>
      <c r="G170" s="255"/>
      <c r="H170" s="200"/>
      <c r="I170" s="222"/>
      <c r="J170" s="343"/>
      <c r="K170" s="248"/>
      <c r="L170" s="253"/>
      <c r="M170" s="254"/>
      <c r="N170" s="204"/>
    </row>
    <row r="171" spans="2:14" x14ac:dyDescent="0.2">
      <c r="B171" s="246"/>
      <c r="C171" s="256"/>
      <c r="D171" s="248"/>
      <c r="E171" s="249"/>
      <c r="F171" s="249"/>
      <c r="G171" s="199"/>
      <c r="H171" s="200"/>
      <c r="I171" s="222"/>
      <c r="J171" s="343"/>
      <c r="K171" s="248"/>
      <c r="L171" s="253"/>
      <c r="M171" s="254"/>
      <c r="N171" s="204"/>
    </row>
    <row r="172" spans="2:14" x14ac:dyDescent="0.2">
      <c r="B172" s="246"/>
      <c r="C172" s="247"/>
      <c r="D172" s="248"/>
      <c r="E172" s="249"/>
      <c r="F172" s="249"/>
      <c r="G172" s="255"/>
      <c r="H172" s="200"/>
      <c r="I172" s="222"/>
      <c r="J172" s="343"/>
      <c r="K172" s="248"/>
      <c r="L172" s="253"/>
      <c r="M172" s="254"/>
      <c r="N172" s="204"/>
    </row>
    <row r="173" spans="2:14" x14ac:dyDescent="0.2">
      <c r="B173" s="246"/>
      <c r="C173" s="256"/>
      <c r="D173" s="248"/>
      <c r="E173" s="249"/>
      <c r="F173" s="249"/>
      <c r="G173" s="199"/>
      <c r="H173" s="200"/>
      <c r="I173" s="222"/>
      <c r="J173" s="343"/>
      <c r="K173" s="248"/>
      <c r="L173" s="253"/>
      <c r="M173" s="254"/>
      <c r="N173" s="204"/>
    </row>
    <row r="174" spans="2:14" x14ac:dyDescent="0.2">
      <c r="B174" s="246"/>
      <c r="C174" s="247"/>
      <c r="D174" s="248"/>
      <c r="E174" s="249"/>
      <c r="F174" s="249"/>
      <c r="G174" s="255"/>
      <c r="H174" s="200"/>
      <c r="I174" s="222"/>
      <c r="J174" s="343"/>
      <c r="K174" s="248"/>
      <c r="L174" s="253"/>
      <c r="M174" s="254"/>
      <c r="N174" s="204"/>
    </row>
    <row r="175" spans="2:14" x14ac:dyDescent="0.2">
      <c r="B175" s="246"/>
      <c r="C175" s="247"/>
      <c r="D175" s="248"/>
      <c r="E175" s="249"/>
      <c r="F175" s="249"/>
      <c r="G175" s="255"/>
      <c r="H175" s="200"/>
      <c r="I175" s="222"/>
      <c r="J175" s="343"/>
      <c r="K175" s="248"/>
      <c r="L175" s="253"/>
      <c r="M175" s="254"/>
      <c r="N175" s="204"/>
    </row>
    <row r="176" spans="2:14" x14ac:dyDescent="0.2">
      <c r="B176" s="246"/>
      <c r="C176" s="256"/>
      <c r="D176" s="248"/>
      <c r="E176" s="249"/>
      <c r="F176" s="249"/>
      <c r="G176" s="199"/>
      <c r="H176" s="200"/>
      <c r="I176" s="222"/>
      <c r="J176" s="343"/>
      <c r="K176" s="248"/>
      <c r="L176" s="253"/>
      <c r="M176" s="254"/>
      <c r="N176" s="204"/>
    </row>
    <row r="177" spans="2:14" x14ac:dyDescent="0.2">
      <c r="B177" s="246"/>
      <c r="C177" s="247"/>
      <c r="D177" s="248"/>
      <c r="E177" s="249"/>
      <c r="F177" s="249"/>
      <c r="G177" s="255"/>
      <c r="H177" s="200"/>
      <c r="I177" s="222"/>
      <c r="J177" s="343"/>
      <c r="K177" s="248"/>
      <c r="L177" s="253"/>
      <c r="M177" s="254"/>
      <c r="N177" s="204"/>
    </row>
    <row r="178" spans="2:14" x14ac:dyDescent="0.2">
      <c r="B178" s="246"/>
      <c r="C178" s="247"/>
      <c r="D178" s="248"/>
      <c r="E178" s="249"/>
      <c r="F178" s="249"/>
      <c r="G178" s="255"/>
      <c r="H178" s="200"/>
      <c r="I178" s="222"/>
      <c r="J178" s="343"/>
      <c r="K178" s="248"/>
      <c r="L178" s="253"/>
      <c r="M178" s="254"/>
      <c r="N178" s="204"/>
    </row>
    <row r="179" spans="2:14" x14ac:dyDescent="0.2">
      <c r="B179" s="246"/>
      <c r="C179" s="247"/>
      <c r="D179" s="248"/>
      <c r="E179" s="249"/>
      <c r="F179" s="249"/>
      <c r="G179" s="255"/>
      <c r="H179" s="200"/>
      <c r="I179" s="222"/>
      <c r="J179" s="343"/>
      <c r="K179" s="248"/>
      <c r="L179" s="253"/>
      <c r="M179" s="254"/>
      <c r="N179" s="204"/>
    </row>
    <row r="180" spans="2:14" x14ac:dyDescent="0.2">
      <c r="B180" s="246"/>
      <c r="C180" s="256"/>
      <c r="D180" s="248"/>
      <c r="E180" s="249"/>
      <c r="F180" s="249"/>
      <c r="G180" s="199"/>
      <c r="H180" s="200"/>
      <c r="I180" s="222"/>
      <c r="J180" s="343"/>
      <c r="K180" s="248"/>
      <c r="L180" s="253"/>
      <c r="M180" s="254"/>
      <c r="N180" s="204"/>
    </row>
    <row r="181" spans="2:14" x14ac:dyDescent="0.2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2">
      <c r="B182" s="246"/>
      <c r="C182" s="247"/>
      <c r="D182" s="248"/>
      <c r="E182" s="249"/>
      <c r="F182" s="249"/>
      <c r="G182" s="255"/>
      <c r="H182" s="200"/>
      <c r="I182" s="222"/>
      <c r="J182" s="343"/>
      <c r="K182" s="248"/>
      <c r="L182" s="253"/>
      <c r="M182" s="254"/>
      <c r="N182" s="204"/>
    </row>
    <row r="183" spans="2:14" x14ac:dyDescent="0.2">
      <c r="B183" s="246"/>
      <c r="C183" s="247"/>
      <c r="D183" s="248"/>
      <c r="E183" s="249"/>
      <c r="F183" s="249"/>
      <c r="G183" s="255"/>
      <c r="H183" s="200"/>
      <c r="I183" s="222"/>
      <c r="J183" s="343"/>
      <c r="K183" s="248"/>
      <c r="L183" s="253"/>
      <c r="M183" s="254"/>
      <c r="N183" s="204"/>
    </row>
    <row r="184" spans="2:14" x14ac:dyDescent="0.2">
      <c r="B184" s="246"/>
      <c r="C184" s="247"/>
      <c r="D184" s="248"/>
      <c r="E184" s="249"/>
      <c r="F184" s="249"/>
      <c r="G184" s="255"/>
      <c r="H184" s="200"/>
      <c r="I184" s="222"/>
      <c r="J184" s="343"/>
      <c r="K184" s="248"/>
      <c r="L184" s="253"/>
      <c r="M184" s="254"/>
      <c r="N184" s="204"/>
    </row>
    <row r="185" spans="2:14" x14ac:dyDescent="0.2">
      <c r="B185" s="246"/>
      <c r="C185" s="256"/>
      <c r="D185" s="248"/>
      <c r="E185" s="249"/>
      <c r="F185" s="249"/>
      <c r="G185" s="199"/>
      <c r="H185" s="200"/>
      <c r="I185" s="222"/>
      <c r="J185" s="343"/>
      <c r="K185" s="248"/>
      <c r="L185" s="253"/>
      <c r="M185" s="254"/>
      <c r="N185" s="204"/>
    </row>
    <row r="186" spans="2:14" x14ac:dyDescent="0.2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2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2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2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2">
      <c r="B190" s="246"/>
      <c r="C190" s="247"/>
      <c r="D190" s="248"/>
      <c r="E190" s="249"/>
      <c r="F190" s="249"/>
      <c r="G190" s="255"/>
      <c r="H190" s="200"/>
      <c r="I190" s="222"/>
      <c r="J190" s="343"/>
      <c r="K190" s="248"/>
      <c r="L190" s="253"/>
      <c r="M190" s="254"/>
      <c r="N190" s="204"/>
    </row>
    <row r="191" spans="2:14" x14ac:dyDescent="0.2">
      <c r="B191" s="246"/>
      <c r="C191" s="247"/>
      <c r="D191" s="248"/>
      <c r="E191" s="249"/>
      <c r="F191" s="249"/>
      <c r="G191" s="255"/>
      <c r="H191" s="200"/>
      <c r="I191" s="222"/>
      <c r="J191" s="343"/>
      <c r="K191" s="248"/>
      <c r="L191" s="253"/>
      <c r="M191" s="254"/>
      <c r="N191" s="204"/>
    </row>
    <row r="192" spans="2:14" x14ac:dyDescent="0.2">
      <c r="B192" s="246"/>
      <c r="C192" s="247"/>
      <c r="D192" s="248"/>
      <c r="E192" s="249"/>
      <c r="F192" s="249"/>
      <c r="G192" s="255"/>
      <c r="H192" s="200"/>
      <c r="I192" s="222"/>
      <c r="J192" s="343"/>
      <c r="K192" s="248"/>
      <c r="L192" s="253"/>
      <c r="M192" s="254"/>
      <c r="N192" s="204"/>
    </row>
    <row r="193" spans="2:14" x14ac:dyDescent="0.2">
      <c r="B193" s="246"/>
      <c r="C193" s="256"/>
      <c r="D193" s="248"/>
      <c r="E193" s="249"/>
      <c r="F193" s="249"/>
      <c r="G193" s="199"/>
      <c r="H193" s="200"/>
      <c r="I193" s="222"/>
      <c r="J193" s="343"/>
      <c r="K193" s="248"/>
      <c r="L193" s="253"/>
      <c r="M193" s="254"/>
      <c r="N193" s="204"/>
    </row>
    <row r="194" spans="2:14" x14ac:dyDescent="0.2">
      <c r="B194" s="246"/>
      <c r="C194" s="247"/>
      <c r="D194" s="248"/>
      <c r="E194" s="249"/>
      <c r="F194" s="249"/>
      <c r="G194" s="255"/>
      <c r="H194" s="200"/>
      <c r="I194" s="222"/>
      <c r="J194" s="343"/>
      <c r="K194" s="248"/>
      <c r="L194" s="253"/>
      <c r="M194" s="254"/>
      <c r="N194" s="204"/>
    </row>
    <row r="195" spans="2:14" x14ac:dyDescent="0.2">
      <c r="B195" s="246"/>
      <c r="C195" s="256"/>
      <c r="D195" s="248"/>
      <c r="E195" s="249"/>
      <c r="F195" s="249"/>
      <c r="G195" s="199"/>
      <c r="H195" s="200"/>
      <c r="I195" s="222"/>
      <c r="J195" s="343"/>
      <c r="K195" s="248"/>
      <c r="L195" s="253"/>
      <c r="M195" s="254"/>
      <c r="N195" s="204"/>
    </row>
    <row r="196" spans="2:14" x14ac:dyDescent="0.2">
      <c r="B196" s="246"/>
      <c r="C196" s="247"/>
      <c r="D196" s="248"/>
      <c r="E196" s="249"/>
      <c r="F196" s="249"/>
      <c r="G196" s="255"/>
      <c r="H196" s="200"/>
      <c r="I196" s="222"/>
      <c r="J196" s="343"/>
      <c r="K196" s="248"/>
      <c r="L196" s="204"/>
      <c r="M196" s="254"/>
      <c r="N196" s="259"/>
    </row>
    <row r="197" spans="2:14" x14ac:dyDescent="0.2">
      <c r="B197" s="246"/>
      <c r="C197" s="247"/>
      <c r="D197" s="248"/>
      <c r="E197" s="249"/>
      <c r="F197" s="249"/>
      <c r="G197" s="255"/>
      <c r="H197" s="251"/>
      <c r="I197" s="222"/>
      <c r="J197" s="343"/>
      <c r="K197" s="248"/>
      <c r="L197" s="253"/>
      <c r="M197" s="254"/>
      <c r="N197" s="259"/>
    </row>
    <row r="198" spans="2:14" x14ac:dyDescent="0.2">
      <c r="B198" s="246"/>
      <c r="C198" s="247"/>
      <c r="D198" s="248"/>
      <c r="E198" s="249"/>
      <c r="F198" s="249"/>
      <c r="G198" s="255"/>
      <c r="H198" s="200"/>
      <c r="I198" s="222"/>
      <c r="J198" s="343"/>
      <c r="K198" s="248"/>
      <c r="L198" s="253"/>
      <c r="M198" s="254"/>
      <c r="N198" s="204"/>
    </row>
    <row r="199" spans="2:14" x14ac:dyDescent="0.2">
      <c r="B199" s="246"/>
      <c r="C199" s="256"/>
      <c r="D199" s="248"/>
      <c r="E199" s="249"/>
      <c r="F199" s="249"/>
      <c r="G199" s="199"/>
      <c r="H199" s="245"/>
      <c r="I199" s="223"/>
      <c r="J199" s="344"/>
      <c r="K199" s="248"/>
      <c r="L199" s="253"/>
      <c r="M199" s="254"/>
      <c r="N199" s="204"/>
    </row>
    <row r="200" spans="2:14" x14ac:dyDescent="0.2">
      <c r="B200" s="246"/>
      <c r="C200" s="247"/>
      <c r="D200" s="248"/>
      <c r="E200" s="249"/>
      <c r="F200" s="249"/>
      <c r="G200" s="255"/>
      <c r="H200" s="200"/>
      <c r="I200" s="222"/>
      <c r="J200" s="343"/>
      <c r="K200" s="248"/>
      <c r="L200" s="253"/>
      <c r="M200" s="254"/>
      <c r="N200" s="204"/>
    </row>
    <row r="201" spans="2:14" x14ac:dyDescent="0.2">
      <c r="B201" s="246"/>
      <c r="C201" s="256"/>
      <c r="D201" s="248"/>
      <c r="E201" s="249"/>
      <c r="F201" s="249"/>
      <c r="G201" s="199"/>
      <c r="H201" s="245"/>
      <c r="I201" s="223"/>
      <c r="J201" s="344"/>
      <c r="K201" s="248"/>
      <c r="L201" s="253"/>
      <c r="M201" s="254"/>
      <c r="N201" s="204"/>
    </row>
    <row r="202" spans="2:14" x14ac:dyDescent="0.2">
      <c r="B202" s="246"/>
      <c r="C202" s="247"/>
      <c r="D202" s="248"/>
      <c r="E202" s="249"/>
      <c r="F202" s="249"/>
      <c r="G202" s="255"/>
      <c r="H202" s="200"/>
      <c r="I202" s="222"/>
      <c r="J202" s="343"/>
      <c r="K202" s="248"/>
      <c r="L202" s="253"/>
      <c r="M202" s="254"/>
      <c r="N202" s="204"/>
    </row>
    <row r="203" spans="2:14" x14ac:dyDescent="0.2">
      <c r="B203" s="246"/>
      <c r="C203" s="256"/>
      <c r="D203" s="248"/>
      <c r="E203" s="249"/>
      <c r="F203" s="249"/>
      <c r="G203" s="199"/>
      <c r="H203" s="245"/>
      <c r="I203" s="223"/>
      <c r="J203" s="344"/>
      <c r="K203" s="248"/>
      <c r="L203" s="204"/>
      <c r="M203" s="254"/>
      <c r="N203" s="204"/>
    </row>
    <row r="204" spans="2:14" x14ac:dyDescent="0.2">
      <c r="B204" s="246"/>
      <c r="C204" s="247"/>
      <c r="D204" s="248"/>
      <c r="E204" s="249"/>
      <c r="F204" s="249"/>
      <c r="G204" s="255"/>
      <c r="H204" s="200"/>
      <c r="I204" s="222"/>
      <c r="J204" s="343"/>
      <c r="K204" s="248"/>
      <c r="L204" s="204"/>
      <c r="M204" s="254"/>
      <c r="N204" s="204"/>
    </row>
    <row r="205" spans="2:14" x14ac:dyDescent="0.2">
      <c r="B205" s="246"/>
      <c r="C205" s="256"/>
      <c r="D205" s="248"/>
      <c r="E205" s="249"/>
      <c r="F205" s="249"/>
      <c r="G205" s="199"/>
      <c r="H205" s="245"/>
      <c r="I205" s="223"/>
      <c r="J205" s="344"/>
      <c r="K205" s="248"/>
      <c r="L205" s="204"/>
      <c r="M205" s="254"/>
      <c r="N205" s="204"/>
    </row>
    <row r="206" spans="2:14" x14ac:dyDescent="0.2">
      <c r="B206" s="246"/>
      <c r="C206" s="247"/>
      <c r="D206" s="248"/>
      <c r="E206" s="249"/>
      <c r="F206" s="249"/>
      <c r="G206" s="255"/>
      <c r="H206" s="200"/>
      <c r="I206" s="222"/>
      <c r="J206" s="343"/>
      <c r="K206" s="248"/>
      <c r="L206" s="204"/>
      <c r="M206" s="254"/>
      <c r="N206" s="204"/>
    </row>
    <row r="207" spans="2:14" x14ac:dyDescent="0.2">
      <c r="B207" s="246"/>
      <c r="C207" s="247"/>
      <c r="D207" s="248"/>
      <c r="E207" s="249"/>
      <c r="F207" s="249"/>
      <c r="G207" s="255"/>
      <c r="H207" s="200"/>
      <c r="I207" s="222"/>
      <c r="J207" s="343"/>
      <c r="K207" s="248"/>
      <c r="L207" s="253"/>
      <c r="M207" s="254"/>
      <c r="N207" s="204"/>
    </row>
    <row r="208" spans="2:14" x14ac:dyDescent="0.2">
      <c r="B208" s="246"/>
      <c r="C208" s="256"/>
      <c r="D208" s="248"/>
      <c r="E208" s="249"/>
      <c r="F208" s="249"/>
      <c r="G208" s="199"/>
      <c r="H208" s="245"/>
      <c r="I208" s="223"/>
      <c r="J208" s="344"/>
      <c r="K208" s="248"/>
      <c r="L208" s="253"/>
      <c r="M208" s="254"/>
      <c r="N208" s="204"/>
    </row>
    <row r="209" spans="2:14" x14ac:dyDescent="0.2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04"/>
      <c r="M209" s="254"/>
      <c r="N209" s="204"/>
    </row>
    <row r="210" spans="2:14" x14ac:dyDescent="0.2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53"/>
      <c r="M210" s="254"/>
      <c r="N210" s="204"/>
    </row>
    <row r="211" spans="2:14" x14ac:dyDescent="0.2">
      <c r="B211" s="246"/>
      <c r="C211" s="247"/>
      <c r="D211" s="248"/>
      <c r="E211" s="249"/>
      <c r="F211" s="249"/>
      <c r="G211" s="255"/>
      <c r="H211" s="200"/>
      <c r="I211" s="222"/>
      <c r="J211" s="343"/>
      <c r="K211" s="248"/>
      <c r="L211" s="253"/>
      <c r="M211" s="254"/>
      <c r="N211" s="204"/>
    </row>
    <row r="212" spans="2:14" x14ac:dyDescent="0.2">
      <c r="B212" s="246"/>
      <c r="C212" s="247"/>
      <c r="D212" s="248"/>
      <c r="E212" s="249"/>
      <c r="F212" s="249"/>
      <c r="G212" s="255"/>
      <c r="H212" s="200"/>
      <c r="I212" s="222"/>
      <c r="J212" s="343"/>
      <c r="K212" s="248"/>
      <c r="L212" s="204"/>
      <c r="M212" s="254"/>
      <c r="N212" s="204"/>
    </row>
    <row r="213" spans="2:14" x14ac:dyDescent="0.2">
      <c r="B213" s="246"/>
      <c r="C213" s="247"/>
      <c r="D213" s="248"/>
      <c r="E213" s="249"/>
      <c r="F213" s="249"/>
      <c r="G213" s="255"/>
      <c r="H213" s="200"/>
      <c r="I213" s="222"/>
      <c r="J213" s="343"/>
      <c r="K213" s="248"/>
      <c r="L213" s="253"/>
      <c r="M213" s="254"/>
      <c r="N213" s="204"/>
    </row>
    <row r="214" spans="2:14" x14ac:dyDescent="0.2">
      <c r="B214" s="246"/>
      <c r="C214" s="256"/>
      <c r="D214" s="248"/>
      <c r="E214" s="249"/>
      <c r="F214" s="249"/>
      <c r="G214" s="199"/>
      <c r="H214" s="245"/>
      <c r="I214" s="223"/>
      <c r="J214" s="344"/>
      <c r="K214" s="248"/>
      <c r="L214" s="204"/>
      <c r="M214" s="254"/>
      <c r="N214" s="204"/>
    </row>
    <row r="215" spans="2:14" x14ac:dyDescent="0.2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53"/>
      <c r="M215" s="254"/>
      <c r="N215" s="204"/>
    </row>
    <row r="216" spans="2:14" x14ac:dyDescent="0.2">
      <c r="B216" s="246"/>
      <c r="C216" s="247"/>
      <c r="D216" s="248"/>
      <c r="E216" s="249"/>
      <c r="F216" s="249"/>
      <c r="G216" s="255"/>
      <c r="H216" s="200"/>
      <c r="I216" s="222"/>
      <c r="J216" s="343"/>
      <c r="K216" s="248"/>
      <c r="L216" s="204"/>
      <c r="M216" s="254"/>
      <c r="N216" s="204"/>
    </row>
    <row r="217" spans="2:14" x14ac:dyDescent="0.2">
      <c r="B217" s="246"/>
      <c r="C217" s="247"/>
      <c r="D217" s="248"/>
      <c r="E217" s="249"/>
      <c r="F217" s="249"/>
      <c r="G217" s="255"/>
      <c r="H217" s="200"/>
      <c r="I217" s="222"/>
      <c r="J217" s="343"/>
      <c r="K217" s="248"/>
      <c r="L217" s="204"/>
      <c r="M217" s="254"/>
      <c r="N217" s="204"/>
    </row>
    <row r="218" spans="2:14" x14ac:dyDescent="0.2">
      <c r="B218" s="246"/>
      <c r="C218" s="247"/>
      <c r="D218" s="248"/>
      <c r="E218" s="249"/>
      <c r="F218" s="249"/>
      <c r="G218" s="255"/>
      <c r="H218" s="200"/>
      <c r="I218" s="222"/>
      <c r="J218" s="343"/>
      <c r="K218" s="248"/>
      <c r="L218" s="253"/>
      <c r="M218" s="254"/>
      <c r="N218" s="204"/>
    </row>
    <row r="219" spans="2:14" x14ac:dyDescent="0.2">
      <c r="B219" s="246"/>
      <c r="C219" s="256"/>
      <c r="D219" s="248"/>
      <c r="E219" s="249"/>
      <c r="F219" s="249"/>
      <c r="G219" s="199"/>
      <c r="H219" s="245"/>
      <c r="I219" s="223"/>
      <c r="J219" s="344"/>
      <c r="K219" s="248"/>
      <c r="L219" s="253"/>
      <c r="M219" s="254"/>
      <c r="N219" s="204"/>
    </row>
    <row r="220" spans="2:14" x14ac:dyDescent="0.2">
      <c r="B220" s="246"/>
      <c r="C220" s="247"/>
      <c r="D220" s="248"/>
      <c r="E220" s="249"/>
      <c r="F220" s="249"/>
      <c r="G220" s="255"/>
      <c r="H220" s="200"/>
      <c r="I220" s="222"/>
      <c r="J220" s="343"/>
      <c r="K220" s="248"/>
      <c r="L220" s="204"/>
      <c r="M220" s="254"/>
      <c r="N220" s="204"/>
    </row>
    <row r="221" spans="2:14" x14ac:dyDescent="0.2">
      <c r="B221" s="246"/>
      <c r="C221" s="247"/>
      <c r="D221" s="246"/>
      <c r="E221" s="249"/>
      <c r="F221" s="249"/>
      <c r="G221" s="262"/>
      <c r="H221" s="200"/>
      <c r="I221" s="222"/>
      <c r="J221" s="343"/>
      <c r="K221" s="248"/>
      <c r="L221" s="253"/>
      <c r="M221" s="254"/>
      <c r="N221" s="204"/>
    </row>
    <row r="222" spans="2:14" x14ac:dyDescent="0.2">
      <c r="B222" s="246"/>
      <c r="C222" s="247"/>
      <c r="D222" s="248"/>
      <c r="E222" s="249"/>
      <c r="F222" s="249"/>
      <c r="G222" s="255"/>
      <c r="H222" s="200"/>
      <c r="I222" s="222"/>
      <c r="J222" s="343"/>
      <c r="K222" s="248"/>
      <c r="L222" s="253"/>
      <c r="M222" s="254"/>
      <c r="N222" s="204"/>
    </row>
    <row r="223" spans="2:14" x14ac:dyDescent="0.2">
      <c r="B223" s="246"/>
      <c r="C223" s="247"/>
      <c r="D223" s="248"/>
      <c r="E223" s="249"/>
      <c r="F223" s="249"/>
      <c r="G223" s="255"/>
      <c r="H223" s="200"/>
      <c r="I223" s="222"/>
      <c r="J223" s="343"/>
      <c r="K223" s="248"/>
      <c r="L223" s="253"/>
      <c r="M223" s="254"/>
      <c r="N223" s="204"/>
    </row>
    <row r="224" spans="2:14" x14ac:dyDescent="0.2">
      <c r="B224" s="246"/>
      <c r="C224" s="247"/>
      <c r="D224" s="248"/>
      <c r="E224" s="249"/>
      <c r="F224" s="249"/>
      <c r="G224" s="255"/>
      <c r="H224" s="200"/>
      <c r="I224" s="222"/>
      <c r="J224" s="343"/>
      <c r="K224" s="248"/>
      <c r="L224" s="253"/>
      <c r="M224" s="254"/>
      <c r="N224" s="204"/>
    </row>
    <row r="225" spans="2:14" x14ac:dyDescent="0.2">
      <c r="B225" s="246"/>
      <c r="C225" s="247"/>
      <c r="D225" s="246"/>
      <c r="E225" s="249"/>
      <c r="F225" s="249"/>
      <c r="G225" s="262"/>
      <c r="H225" s="200"/>
      <c r="I225" s="222"/>
      <c r="J225" s="343"/>
      <c r="K225" s="248"/>
      <c r="L225" s="204"/>
      <c r="M225" s="254"/>
      <c r="N225" s="204"/>
    </row>
    <row r="226" spans="2:14" x14ac:dyDescent="0.2">
      <c r="B226" s="246"/>
      <c r="C226" s="247"/>
      <c r="D226" s="248"/>
      <c r="E226" s="249"/>
      <c r="F226" s="249"/>
      <c r="G226" s="255"/>
      <c r="H226" s="200"/>
      <c r="I226" s="222"/>
      <c r="J226" s="343"/>
      <c r="K226" s="248"/>
      <c r="L226" s="253"/>
      <c r="M226" s="254"/>
      <c r="N226" s="204"/>
    </row>
    <row r="227" spans="2:14" x14ac:dyDescent="0.2">
      <c r="B227" s="246"/>
      <c r="C227" s="247"/>
      <c r="D227" s="246"/>
      <c r="E227" s="249"/>
      <c r="F227" s="249"/>
      <c r="G227" s="262"/>
      <c r="H227" s="200"/>
      <c r="I227" s="222"/>
      <c r="J227" s="343"/>
      <c r="K227" s="248"/>
      <c r="L227" s="253"/>
      <c r="M227" s="254"/>
      <c r="N227" s="204"/>
    </row>
    <row r="228" spans="2:14" x14ac:dyDescent="0.2">
      <c r="B228" s="246"/>
      <c r="C228" s="247"/>
      <c r="D228" s="248"/>
      <c r="E228" s="249"/>
      <c r="F228" s="249"/>
      <c r="G228" s="255"/>
      <c r="H228" s="200"/>
      <c r="I228" s="222"/>
      <c r="J228" s="343"/>
      <c r="K228" s="248"/>
      <c r="L228" s="253"/>
      <c r="M228" s="254"/>
      <c r="N228" s="204"/>
    </row>
    <row r="229" spans="2:14" x14ac:dyDescent="0.2">
      <c r="B229" s="246"/>
      <c r="C229" s="247"/>
      <c r="D229" s="248"/>
      <c r="E229" s="249"/>
      <c r="F229" s="249"/>
      <c r="G229" s="255"/>
      <c r="H229" s="200"/>
      <c r="I229" s="222"/>
      <c r="J229" s="343"/>
      <c r="K229" s="248"/>
      <c r="L229" s="253"/>
      <c r="M229" s="254"/>
      <c r="N229" s="204"/>
    </row>
    <row r="230" spans="2:14" x14ac:dyDescent="0.2">
      <c r="B230" s="246"/>
      <c r="C230" s="256"/>
      <c r="D230" s="248"/>
      <c r="E230" s="249"/>
      <c r="F230" s="249"/>
      <c r="G230" s="262"/>
      <c r="H230" s="264"/>
      <c r="I230" s="261"/>
      <c r="J230" s="345"/>
      <c r="K230" s="248"/>
      <c r="L230" s="253"/>
      <c r="M230" s="254"/>
      <c r="N230" s="204"/>
    </row>
    <row r="231" spans="2:14" x14ac:dyDescent="0.2">
      <c r="B231" s="246"/>
      <c r="C231" s="247"/>
      <c r="D231" s="246"/>
      <c r="E231" s="249"/>
      <c r="F231" s="249"/>
      <c r="G231" s="262"/>
      <c r="H231" s="200"/>
      <c r="I231" s="222"/>
      <c r="J231" s="343"/>
      <c r="K231" s="246"/>
      <c r="L231" s="253"/>
      <c r="M231" s="254"/>
      <c r="N231" s="204"/>
    </row>
    <row r="232" spans="2:14" x14ac:dyDescent="0.2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2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2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2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2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2">
      <c r="B237" s="246"/>
      <c r="C237" s="247"/>
      <c r="D237" s="248"/>
      <c r="E237" s="249"/>
      <c r="F237" s="249"/>
      <c r="G237" s="255"/>
      <c r="H237" s="200"/>
      <c r="I237" s="222"/>
      <c r="J237" s="343"/>
      <c r="K237" s="248"/>
      <c r="L237" s="253"/>
      <c r="M237" s="254"/>
      <c r="N237" s="204"/>
    </row>
    <row r="238" spans="2:14" x14ac:dyDescent="0.2">
      <c r="B238" s="246"/>
      <c r="C238" s="247"/>
      <c r="D238" s="248"/>
      <c r="E238" s="249"/>
      <c r="F238" s="249"/>
      <c r="G238" s="255"/>
      <c r="H238" s="200"/>
      <c r="I238" s="222"/>
      <c r="J238" s="343"/>
      <c r="K238" s="248"/>
      <c r="L238" s="253"/>
      <c r="M238" s="254"/>
      <c r="N238" s="204"/>
    </row>
    <row r="239" spans="2:14" x14ac:dyDescent="0.2">
      <c r="B239" s="246"/>
      <c r="C239" s="247"/>
      <c r="D239" s="248"/>
      <c r="E239" s="249"/>
      <c r="F239" s="249"/>
      <c r="G239" s="255"/>
      <c r="H239" s="200"/>
      <c r="I239" s="222"/>
      <c r="J239" s="343"/>
      <c r="K239" s="248"/>
      <c r="L239" s="253"/>
      <c r="M239" s="254"/>
      <c r="N239" s="204"/>
    </row>
    <row r="240" spans="2:14" x14ac:dyDescent="0.2">
      <c r="B240" s="246"/>
      <c r="C240" s="256"/>
      <c r="D240" s="248"/>
      <c r="E240" s="249"/>
      <c r="F240" s="249"/>
      <c r="G240" s="199"/>
      <c r="H240" s="245"/>
      <c r="I240" s="223"/>
      <c r="J240" s="344"/>
      <c r="K240" s="248"/>
      <c r="L240" s="253"/>
      <c r="M240" s="254"/>
      <c r="N240" s="204"/>
    </row>
    <row r="241" spans="2:14" x14ac:dyDescent="0.2">
      <c r="B241" s="246"/>
      <c r="C241" s="256"/>
      <c r="D241" s="248"/>
      <c r="E241" s="249"/>
      <c r="F241" s="249"/>
      <c r="G241" s="199"/>
      <c r="H241" s="200"/>
      <c r="I241" s="222"/>
      <c r="J241" s="343"/>
      <c r="K241" s="248"/>
      <c r="L241" s="253"/>
      <c r="M241" s="254"/>
      <c r="N241" s="204"/>
    </row>
    <row r="242" spans="2:14" x14ac:dyDescent="0.2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04"/>
      <c r="M242" s="254"/>
      <c r="N242" s="204"/>
    </row>
    <row r="243" spans="2:14" x14ac:dyDescent="0.2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2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2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2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2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2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2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2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2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2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2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2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2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2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2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2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2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2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2">
      <c r="B261" s="246"/>
      <c r="C261" s="247"/>
      <c r="D261" s="248"/>
      <c r="E261" s="249"/>
      <c r="F261" s="249"/>
      <c r="G261" s="255"/>
      <c r="H261" s="200"/>
      <c r="I261" s="222"/>
      <c r="J261" s="343"/>
      <c r="K261" s="248"/>
      <c r="L261" s="253"/>
      <c r="M261" s="254"/>
      <c r="N261" s="204"/>
    </row>
    <row r="262" spans="2:14" x14ac:dyDescent="0.2">
      <c r="B262" s="246"/>
      <c r="C262" s="247"/>
      <c r="D262" s="248"/>
      <c r="E262" s="249"/>
      <c r="F262" s="249"/>
      <c r="G262" s="255"/>
      <c r="H262" s="200"/>
      <c r="I262" s="222"/>
      <c r="J262" s="343"/>
      <c r="K262" s="248"/>
      <c r="L262" s="253"/>
      <c r="M262" s="254"/>
      <c r="N262" s="204"/>
    </row>
    <row r="263" spans="2:14" x14ac:dyDescent="0.2">
      <c r="B263" s="246"/>
      <c r="C263" s="247"/>
      <c r="D263" s="248"/>
      <c r="E263" s="249"/>
      <c r="F263" s="249"/>
      <c r="G263" s="255"/>
      <c r="H263" s="200"/>
      <c r="I263" s="222"/>
      <c r="J263" s="343"/>
      <c r="K263" s="248"/>
      <c r="L263" s="253"/>
      <c r="M263" s="254"/>
      <c r="N263" s="204"/>
    </row>
    <row r="264" spans="2:14" x14ac:dyDescent="0.2">
      <c r="B264" s="246"/>
      <c r="C264" s="256"/>
      <c r="D264" s="248"/>
      <c r="E264" s="249"/>
      <c r="F264" s="249"/>
      <c r="G264" s="262"/>
      <c r="H264" s="200"/>
      <c r="I264" s="222"/>
      <c r="J264" s="343"/>
      <c r="K264" s="246"/>
      <c r="L264" s="253"/>
      <c r="M264" s="254"/>
      <c r="N264" s="204"/>
    </row>
    <row r="265" spans="2:14" x14ac:dyDescent="0.2">
      <c r="B265" s="246"/>
      <c r="C265" s="247"/>
      <c r="D265" s="248"/>
      <c r="E265" s="249"/>
      <c r="F265" s="249"/>
      <c r="G265" s="255"/>
      <c r="H265" s="200"/>
      <c r="I265" s="222"/>
      <c r="J265" s="343"/>
      <c r="K265" s="263"/>
      <c r="L265" s="253"/>
      <c r="M265" s="254"/>
      <c r="N265" s="204"/>
    </row>
    <row r="266" spans="2:14" x14ac:dyDescent="0.2">
      <c r="B266" s="246"/>
      <c r="C266" s="256"/>
      <c r="D266" s="246"/>
      <c r="E266" s="249"/>
      <c r="F266" s="249"/>
      <c r="G266" s="202"/>
      <c r="H266" s="200"/>
      <c r="I266" s="222"/>
      <c r="J266" s="343"/>
      <c r="K266" s="263"/>
      <c r="L266" s="253"/>
      <c r="M266" s="254"/>
      <c r="N266" s="204"/>
    </row>
    <row r="267" spans="2:14" x14ac:dyDescent="0.2">
      <c r="B267" s="246"/>
      <c r="C267" s="247"/>
      <c r="D267" s="248"/>
      <c r="E267" s="249"/>
      <c r="F267" s="249"/>
      <c r="G267" s="255"/>
      <c r="H267" s="200"/>
      <c r="I267" s="222"/>
      <c r="J267" s="343"/>
      <c r="K267" s="246"/>
      <c r="L267" s="253"/>
      <c r="M267" s="254"/>
      <c r="N267" s="204"/>
    </row>
    <row r="268" spans="2:14" x14ac:dyDescent="0.2">
      <c r="B268" s="246"/>
      <c r="C268" s="247"/>
      <c r="D268" s="248"/>
      <c r="E268" s="249"/>
      <c r="F268" s="249"/>
      <c r="G268" s="255"/>
      <c r="H268" s="200"/>
      <c r="I268" s="222"/>
      <c r="J268" s="343"/>
      <c r="K268" s="248"/>
      <c r="L268" s="253"/>
      <c r="M268" s="254"/>
      <c r="N268" s="204"/>
    </row>
    <row r="269" spans="2:14" x14ac:dyDescent="0.2">
      <c r="B269" s="246"/>
      <c r="C269" s="247"/>
      <c r="D269" s="248"/>
      <c r="E269" s="249"/>
      <c r="F269" s="249"/>
      <c r="G269" s="255"/>
      <c r="H269" s="200"/>
      <c r="I269" s="222"/>
      <c r="J269" s="343"/>
      <c r="K269" s="248"/>
      <c r="L269" s="253"/>
      <c r="M269" s="254"/>
      <c r="N269" s="204"/>
    </row>
    <row r="270" spans="2:14" x14ac:dyDescent="0.2">
      <c r="B270" s="246"/>
      <c r="C270" s="247"/>
      <c r="D270" s="246"/>
      <c r="E270" s="249"/>
      <c r="F270" s="249"/>
      <c r="G270" s="262"/>
      <c r="H270" s="200"/>
      <c r="I270" s="222"/>
      <c r="J270" s="343"/>
      <c r="K270" s="248"/>
      <c r="L270" s="253"/>
      <c r="M270" s="254"/>
      <c r="N270" s="204"/>
    </row>
    <row r="271" spans="2:14" x14ac:dyDescent="0.2">
      <c r="B271" s="246"/>
      <c r="C271" s="256"/>
      <c r="D271" s="248"/>
      <c r="E271" s="249"/>
      <c r="F271" s="249"/>
      <c r="G271" s="199"/>
      <c r="H271" s="200"/>
      <c r="I271" s="222"/>
      <c r="J271" s="343"/>
      <c r="K271" s="248"/>
      <c r="L271" s="253"/>
      <c r="M271" s="254"/>
      <c r="N271" s="204"/>
    </row>
    <row r="272" spans="2:14" x14ac:dyDescent="0.2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2">
      <c r="B273" s="246"/>
      <c r="C273" s="247"/>
      <c r="D273" s="248"/>
      <c r="E273" s="249"/>
      <c r="F273" s="249"/>
      <c r="G273" s="255"/>
      <c r="H273" s="200"/>
      <c r="I273" s="222"/>
      <c r="J273" s="343"/>
      <c r="K273" s="248"/>
      <c r="L273" s="253"/>
      <c r="M273" s="254"/>
      <c r="N273" s="204"/>
    </row>
    <row r="274" spans="2:14" x14ac:dyDescent="0.2">
      <c r="B274" s="246"/>
      <c r="C274" s="247"/>
      <c r="D274" s="248"/>
      <c r="E274" s="249"/>
      <c r="F274" s="249"/>
      <c r="G274" s="255"/>
      <c r="H274" s="200"/>
      <c r="I274" s="222"/>
      <c r="J274" s="343"/>
      <c r="K274" s="248"/>
      <c r="L274" s="253"/>
      <c r="M274" s="254"/>
      <c r="N274" s="204"/>
    </row>
    <row r="275" spans="2:14" x14ac:dyDescent="0.2">
      <c r="B275" s="246"/>
      <c r="C275" s="247"/>
      <c r="D275" s="248"/>
      <c r="E275" s="249"/>
      <c r="F275" s="249"/>
      <c r="G275" s="255"/>
      <c r="H275" s="200"/>
      <c r="I275" s="222"/>
      <c r="J275" s="343"/>
      <c r="K275" s="248"/>
      <c r="L275" s="253"/>
      <c r="M275" s="254"/>
      <c r="N275" s="204"/>
    </row>
    <row r="276" spans="2:14" x14ac:dyDescent="0.2">
      <c r="B276" s="246"/>
      <c r="C276" s="256"/>
      <c r="D276" s="246"/>
      <c r="E276" s="249"/>
      <c r="F276" s="249"/>
      <c r="G276" s="202"/>
      <c r="H276" s="200"/>
      <c r="I276" s="222"/>
      <c r="J276" s="343"/>
      <c r="K276" s="248"/>
      <c r="L276" s="253"/>
      <c r="M276" s="254"/>
      <c r="N276" s="204"/>
    </row>
    <row r="277" spans="2:14" x14ac:dyDescent="0.2">
      <c r="B277" s="246"/>
      <c r="C277" s="256"/>
      <c r="D277" s="246"/>
      <c r="E277" s="249"/>
      <c r="F277" s="249"/>
      <c r="G277" s="262"/>
      <c r="H277" s="200"/>
      <c r="I277" s="222"/>
      <c r="J277" s="343"/>
      <c r="K277" s="248"/>
      <c r="L277" s="253"/>
      <c r="M277" s="254"/>
      <c r="N277" s="204"/>
    </row>
    <row r="278" spans="2:14" x14ac:dyDescent="0.2">
      <c r="B278" s="246"/>
      <c r="C278" s="247"/>
      <c r="D278" s="248"/>
      <c r="E278" s="249"/>
      <c r="F278" s="249"/>
      <c r="G278" s="255"/>
      <c r="H278" s="200"/>
      <c r="I278" s="222"/>
      <c r="J278" s="343"/>
      <c r="K278" s="248"/>
      <c r="L278" s="253"/>
      <c r="M278" s="254"/>
      <c r="N278" s="204"/>
    </row>
    <row r="279" spans="2:14" x14ac:dyDescent="0.2">
      <c r="B279" s="246"/>
      <c r="C279" s="247"/>
      <c r="D279" s="248"/>
      <c r="E279" s="249"/>
      <c r="F279" s="249"/>
      <c r="G279" s="255"/>
      <c r="H279" s="200"/>
      <c r="I279" s="222"/>
      <c r="J279" s="343"/>
      <c r="K279" s="248"/>
      <c r="L279" s="253"/>
      <c r="M279" s="254"/>
      <c r="N279" s="204"/>
    </row>
    <row r="280" spans="2:14" x14ac:dyDescent="0.2">
      <c r="B280" s="246"/>
      <c r="C280" s="247"/>
      <c r="D280" s="248"/>
      <c r="E280" s="249"/>
      <c r="F280" s="249"/>
      <c r="G280" s="255"/>
      <c r="H280" s="200"/>
      <c r="I280" s="222"/>
      <c r="J280" s="343"/>
      <c r="K280" s="248"/>
      <c r="L280" s="253"/>
      <c r="M280" s="254"/>
      <c r="N280" s="204"/>
    </row>
    <row r="281" spans="2:14" x14ac:dyDescent="0.2">
      <c r="B281" s="246"/>
      <c r="C281" s="256"/>
      <c r="D281" s="248"/>
      <c r="E281" s="249"/>
      <c r="F281" s="249"/>
      <c r="G281" s="199"/>
      <c r="H281" s="200"/>
      <c r="I281" s="222"/>
      <c r="J281" s="343"/>
      <c r="K281" s="248"/>
      <c r="L281" s="253"/>
      <c r="M281" s="254"/>
      <c r="N281" s="204"/>
    </row>
    <row r="282" spans="2:14" x14ac:dyDescent="0.2">
      <c r="B282" s="246"/>
      <c r="C282" s="247"/>
      <c r="D282" s="246"/>
      <c r="E282" s="249"/>
      <c r="F282" s="249"/>
      <c r="G282" s="262"/>
      <c r="H282" s="200"/>
      <c r="I282" s="222"/>
      <c r="J282" s="343"/>
      <c r="K282" s="248"/>
      <c r="L282" s="253"/>
      <c r="M282" s="254"/>
      <c r="N282" s="204"/>
    </row>
    <row r="283" spans="2:14" x14ac:dyDescent="0.2">
      <c r="B283" s="246"/>
      <c r="C283" s="247"/>
      <c r="D283" s="248"/>
      <c r="E283" s="249"/>
      <c r="F283" s="249"/>
      <c r="G283" s="255"/>
      <c r="H283" s="200"/>
      <c r="I283" s="222"/>
      <c r="J283" s="343"/>
      <c r="K283" s="248"/>
      <c r="L283" s="253"/>
      <c r="M283" s="254"/>
      <c r="N283" s="204"/>
    </row>
    <row r="284" spans="2:14" x14ac:dyDescent="0.2">
      <c r="B284" s="246"/>
      <c r="C284" s="256"/>
      <c r="D284" s="246"/>
      <c r="E284" s="249"/>
      <c r="F284" s="249"/>
      <c r="G284" s="202"/>
      <c r="H284" s="200"/>
      <c r="I284" s="222"/>
      <c r="J284" s="343"/>
      <c r="K284" s="248"/>
      <c r="L284" s="253"/>
      <c r="M284" s="254"/>
      <c r="N284" s="204"/>
    </row>
    <row r="285" spans="2:14" x14ac:dyDescent="0.2">
      <c r="B285" s="246"/>
      <c r="C285" s="256"/>
      <c r="D285" s="248"/>
      <c r="E285" s="249"/>
      <c r="F285" s="249"/>
      <c r="G285" s="199"/>
      <c r="H285" s="200"/>
      <c r="I285" s="222"/>
      <c r="J285" s="343"/>
      <c r="K285" s="248"/>
      <c r="L285" s="253"/>
      <c r="M285" s="254"/>
      <c r="N285" s="204"/>
    </row>
    <row r="286" spans="2:14" x14ac:dyDescent="0.2">
      <c r="B286" s="246"/>
      <c r="C286" s="247"/>
      <c r="D286" s="248"/>
      <c r="E286" s="249"/>
      <c r="F286" s="249"/>
      <c r="G286" s="255"/>
      <c r="H286" s="200"/>
      <c r="I286" s="222"/>
      <c r="J286" s="343"/>
      <c r="K286" s="248"/>
      <c r="L286" s="253"/>
      <c r="M286" s="254"/>
      <c r="N286" s="204"/>
    </row>
    <row r="287" spans="2:14" x14ac:dyDescent="0.2">
      <c r="B287" s="246"/>
      <c r="C287" s="247"/>
      <c r="D287" s="246"/>
      <c r="E287" s="249"/>
      <c r="F287" s="249"/>
      <c r="G287" s="262"/>
      <c r="H287" s="200"/>
      <c r="I287" s="222"/>
      <c r="J287" s="343"/>
      <c r="K287" s="248"/>
      <c r="L287" s="253"/>
      <c r="M287" s="254"/>
      <c r="N287" s="204"/>
    </row>
    <row r="288" spans="2:14" x14ac:dyDescent="0.2">
      <c r="B288" s="246"/>
      <c r="C288" s="256"/>
      <c r="D288" s="248"/>
      <c r="E288" s="249"/>
      <c r="F288" s="249"/>
      <c r="G288" s="199"/>
      <c r="H288" s="200"/>
      <c r="I288" s="222"/>
      <c r="J288" s="343"/>
      <c r="K288" s="248"/>
      <c r="L288" s="253"/>
      <c r="M288" s="254"/>
      <c r="N288" s="204"/>
    </row>
    <row r="289" spans="2:14" x14ac:dyDescent="0.2">
      <c r="B289" s="246"/>
      <c r="C289" s="247"/>
      <c r="D289" s="248"/>
      <c r="E289" s="249"/>
      <c r="F289" s="249"/>
      <c r="G289" s="255"/>
      <c r="H289" s="200"/>
      <c r="I289" s="222"/>
      <c r="J289" s="343"/>
      <c r="K289" s="248"/>
      <c r="L289" s="253"/>
      <c r="M289" s="254"/>
      <c r="N289" s="204"/>
    </row>
    <row r="290" spans="2:14" x14ac:dyDescent="0.2">
      <c r="B290" s="246"/>
      <c r="C290" s="247"/>
      <c r="D290" s="248"/>
      <c r="E290" s="249"/>
      <c r="F290" s="249"/>
      <c r="G290" s="255"/>
      <c r="H290" s="203"/>
      <c r="I290" s="224"/>
      <c r="J290" s="346"/>
      <c r="K290" s="265"/>
      <c r="L290" s="253"/>
      <c r="M290" s="254"/>
      <c r="N290" s="266"/>
    </row>
    <row r="291" spans="2:14" x14ac:dyDescent="0.2">
      <c r="B291" s="246"/>
      <c r="C291" s="247"/>
      <c r="D291" s="248"/>
      <c r="E291" s="249"/>
      <c r="F291" s="249"/>
      <c r="G291" s="255"/>
      <c r="H291" s="203"/>
      <c r="I291" s="224"/>
      <c r="J291" s="346"/>
      <c r="K291" s="265"/>
      <c r="L291" s="253"/>
      <c r="M291" s="254"/>
      <c r="N291" s="266"/>
    </row>
    <row r="292" spans="2:14" x14ac:dyDescent="0.2">
      <c r="B292" s="246"/>
      <c r="C292" s="247"/>
      <c r="D292" s="248"/>
      <c r="E292" s="249"/>
      <c r="F292" s="249"/>
      <c r="G292" s="255"/>
      <c r="H292" s="203"/>
      <c r="I292" s="224"/>
      <c r="J292" s="346"/>
      <c r="K292" s="265"/>
      <c r="L292" s="253"/>
      <c r="M292" s="254"/>
      <c r="N292" s="266"/>
    </row>
    <row r="293" spans="2:14" x14ac:dyDescent="0.2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2">
      <c r="B294" s="246"/>
      <c r="C294" s="247"/>
      <c r="D294" s="248"/>
      <c r="E294" s="249"/>
      <c r="F294" s="249"/>
      <c r="G294" s="255"/>
      <c r="H294" s="203"/>
      <c r="I294" s="224"/>
      <c r="J294" s="346"/>
      <c r="K294" s="267"/>
      <c r="L294" s="253"/>
      <c r="M294" s="254"/>
      <c r="N294" s="266"/>
    </row>
    <row r="295" spans="2:14" x14ac:dyDescent="0.2">
      <c r="B295" s="246"/>
      <c r="C295" s="247"/>
      <c r="D295" s="248"/>
      <c r="E295" s="249"/>
      <c r="F295" s="249"/>
      <c r="G295" s="255"/>
      <c r="H295" s="203"/>
      <c r="I295" s="224"/>
      <c r="J295" s="346"/>
      <c r="K295" s="267"/>
      <c r="L295" s="253"/>
      <c r="M295" s="254"/>
      <c r="N295" s="266"/>
    </row>
    <row r="296" spans="2:14" x14ac:dyDescent="0.2">
      <c r="B296" s="246"/>
      <c r="C296" s="247"/>
      <c r="D296" s="248"/>
      <c r="E296" s="249"/>
      <c r="F296" s="249"/>
      <c r="G296" s="255"/>
      <c r="H296" s="203"/>
      <c r="I296" s="224"/>
      <c r="J296" s="346"/>
      <c r="K296" s="267"/>
      <c r="L296" s="253"/>
      <c r="M296" s="254"/>
      <c r="N296" s="266"/>
    </row>
    <row r="297" spans="2:14" x14ac:dyDescent="0.2">
      <c r="B297" s="246"/>
      <c r="C297" s="247"/>
      <c r="D297" s="248"/>
      <c r="E297" s="249"/>
      <c r="F297" s="249"/>
      <c r="G297" s="255"/>
      <c r="H297" s="203"/>
      <c r="I297" s="224"/>
      <c r="J297" s="346"/>
      <c r="K297" s="265"/>
      <c r="L297" s="253"/>
      <c r="M297" s="254"/>
      <c r="N297" s="266"/>
    </row>
    <row r="298" spans="2:14" x14ac:dyDescent="0.2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2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2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2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2">
      <c r="B302" s="246"/>
      <c r="C302" s="247"/>
      <c r="D302" s="248"/>
      <c r="E302" s="249"/>
      <c r="F302" s="249"/>
      <c r="G302" s="255"/>
      <c r="H302" s="203"/>
      <c r="I302" s="224"/>
      <c r="J302" s="346"/>
      <c r="K302" s="267"/>
      <c r="L302" s="253"/>
      <c r="M302" s="254"/>
      <c r="N302" s="266"/>
    </row>
    <row r="303" spans="2:14" x14ac:dyDescent="0.2">
      <c r="B303" s="246"/>
      <c r="C303" s="247"/>
      <c r="D303" s="248"/>
      <c r="E303" s="249"/>
      <c r="F303" s="249"/>
      <c r="G303" s="255"/>
      <c r="H303" s="203"/>
      <c r="I303" s="224"/>
      <c r="J303" s="346"/>
      <c r="K303" s="267"/>
      <c r="L303" s="253"/>
      <c r="M303" s="254"/>
      <c r="N303" s="266"/>
    </row>
    <row r="304" spans="2:14" x14ac:dyDescent="0.2">
      <c r="B304" s="246"/>
      <c r="C304" s="247"/>
      <c r="D304" s="248"/>
      <c r="E304" s="249"/>
      <c r="F304" s="249"/>
      <c r="G304" s="255"/>
      <c r="H304" s="203"/>
      <c r="I304" s="224"/>
      <c r="J304" s="346"/>
      <c r="K304" s="267"/>
      <c r="L304" s="253"/>
      <c r="M304" s="254"/>
      <c r="N304" s="266"/>
    </row>
    <row r="305" spans="2:14" x14ac:dyDescent="0.2">
      <c r="B305" s="246"/>
      <c r="C305" s="247"/>
      <c r="D305" s="246"/>
      <c r="E305" s="249"/>
      <c r="F305" s="249"/>
      <c r="G305" s="262"/>
      <c r="H305" s="203"/>
      <c r="I305" s="224"/>
      <c r="J305" s="346"/>
      <c r="K305" s="267"/>
      <c r="L305" s="253"/>
      <c r="M305" s="254"/>
      <c r="N305" s="266"/>
    </row>
    <row r="306" spans="2:14" x14ac:dyDescent="0.2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2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2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2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2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2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2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2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2">
      <c r="B314" s="246"/>
      <c r="C314" s="247"/>
      <c r="D314" s="248"/>
      <c r="E314" s="249"/>
      <c r="F314" s="249"/>
      <c r="G314" s="255"/>
      <c r="H314" s="203"/>
      <c r="I314" s="224"/>
      <c r="J314" s="346"/>
      <c r="K314" s="267"/>
      <c r="L314" s="253"/>
      <c r="M314" s="254"/>
      <c r="N314" s="266"/>
    </row>
    <row r="315" spans="2:14" x14ac:dyDescent="0.2">
      <c r="B315" s="246"/>
      <c r="C315" s="247"/>
      <c r="D315" s="248"/>
      <c r="E315" s="249"/>
      <c r="F315" s="249"/>
      <c r="G315" s="255"/>
      <c r="H315" s="203"/>
      <c r="I315" s="224"/>
      <c r="J315" s="346"/>
      <c r="K315" s="267"/>
      <c r="L315" s="253"/>
      <c r="M315" s="254"/>
      <c r="N315" s="266"/>
    </row>
    <row r="316" spans="2:14" x14ac:dyDescent="0.2">
      <c r="B316" s="246"/>
      <c r="C316" s="247"/>
      <c r="D316" s="248"/>
      <c r="E316" s="249"/>
      <c r="F316" s="249"/>
      <c r="G316" s="255"/>
      <c r="H316" s="203"/>
      <c r="I316" s="224"/>
      <c r="J316" s="346"/>
      <c r="K316" s="267"/>
      <c r="L316" s="253"/>
      <c r="M316" s="254"/>
      <c r="N316" s="266"/>
    </row>
    <row r="317" spans="2:14" x14ac:dyDescent="0.2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2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2">
      <c r="B319" s="246"/>
      <c r="C319" s="247"/>
      <c r="D319" s="248"/>
      <c r="E319" s="249"/>
      <c r="F319" s="249"/>
      <c r="G319" s="255"/>
      <c r="H319" s="203"/>
      <c r="I319" s="224"/>
      <c r="J319" s="346"/>
      <c r="K319" s="265"/>
      <c r="L319" s="253"/>
      <c r="M319" s="254"/>
      <c r="N319" s="266"/>
    </row>
    <row r="320" spans="2:14" x14ac:dyDescent="0.2">
      <c r="B320" s="246"/>
      <c r="C320" s="247"/>
      <c r="D320" s="248"/>
      <c r="E320" s="249"/>
      <c r="F320" s="249"/>
      <c r="G320" s="255"/>
      <c r="H320" s="203"/>
      <c r="I320" s="224"/>
      <c r="J320" s="346"/>
      <c r="K320" s="265"/>
      <c r="L320" s="253"/>
      <c r="M320" s="254"/>
      <c r="N320" s="266"/>
    </row>
    <row r="321" spans="2:14" x14ac:dyDescent="0.2">
      <c r="B321" s="246"/>
      <c r="C321" s="247"/>
      <c r="D321" s="248"/>
      <c r="E321" s="249"/>
      <c r="F321" s="249"/>
      <c r="G321" s="255"/>
      <c r="H321" s="203"/>
      <c r="I321" s="224"/>
      <c r="J321" s="346"/>
      <c r="K321" s="265"/>
      <c r="L321" s="253"/>
      <c r="M321" s="254"/>
      <c r="N321" s="266"/>
    </row>
    <row r="322" spans="2:14" x14ac:dyDescent="0.2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2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2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2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2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2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2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2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2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2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2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2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2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2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2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2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2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2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2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2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2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2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2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2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2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2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2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2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2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2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2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2">
      <c r="B353" s="246"/>
      <c r="C353" s="247"/>
      <c r="D353" s="248"/>
      <c r="E353" s="249"/>
      <c r="F353" s="249"/>
      <c r="G353" s="255"/>
      <c r="H353" s="203"/>
      <c r="I353" s="224"/>
      <c r="J353" s="346"/>
      <c r="K353" s="267"/>
      <c r="L353" s="253"/>
      <c r="M353" s="254"/>
      <c r="N353" s="266"/>
    </row>
    <row r="354" spans="2:14" x14ac:dyDescent="0.2">
      <c r="B354" s="246"/>
      <c r="C354" s="247"/>
      <c r="D354" s="248"/>
      <c r="E354" s="249"/>
      <c r="F354" s="249"/>
      <c r="G354" s="255"/>
      <c r="H354" s="203"/>
      <c r="I354" s="224"/>
      <c r="J354" s="346"/>
      <c r="K354" s="267"/>
      <c r="L354" s="253"/>
      <c r="M354" s="254"/>
      <c r="N354" s="266"/>
    </row>
    <row r="355" spans="2:14" x14ac:dyDescent="0.2">
      <c r="B355" s="246"/>
      <c r="C355" s="247"/>
      <c r="D355" s="248"/>
      <c r="E355" s="249"/>
      <c r="F355" s="249"/>
      <c r="G355" s="255"/>
      <c r="H355" s="203"/>
      <c r="I355" s="224"/>
      <c r="J355" s="346"/>
      <c r="K355" s="267"/>
      <c r="L355" s="253"/>
      <c r="M355" s="254"/>
      <c r="N355" s="266"/>
    </row>
    <row r="356" spans="2:14" x14ac:dyDescent="0.2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2">
      <c r="B357" s="246"/>
      <c r="C357" s="247"/>
      <c r="D357" s="248"/>
      <c r="E357" s="249"/>
      <c r="F357" s="249"/>
      <c r="G357" s="255"/>
      <c r="H357" s="203"/>
      <c r="I357" s="224"/>
      <c r="J357" s="346"/>
      <c r="K357" s="268"/>
      <c r="L357" s="253"/>
      <c r="M357" s="254"/>
      <c r="N357" s="266"/>
    </row>
    <row r="358" spans="2:14" x14ac:dyDescent="0.2">
      <c r="B358" s="246"/>
      <c r="C358" s="247"/>
      <c r="D358" s="248"/>
      <c r="E358" s="249"/>
      <c r="F358" s="249"/>
      <c r="G358" s="255"/>
      <c r="H358" s="203"/>
      <c r="I358" s="224"/>
      <c r="J358" s="346"/>
      <c r="K358" s="268"/>
      <c r="L358" s="253"/>
      <c r="M358" s="254"/>
      <c r="N358" s="266"/>
    </row>
    <row r="359" spans="2:14" x14ac:dyDescent="0.2">
      <c r="B359" s="246"/>
      <c r="C359" s="247"/>
      <c r="D359" s="248"/>
      <c r="E359" s="249"/>
      <c r="F359" s="249"/>
      <c r="G359" s="255"/>
      <c r="H359" s="203"/>
      <c r="I359" s="224"/>
      <c r="J359" s="346"/>
      <c r="K359" s="268"/>
      <c r="L359" s="253"/>
      <c r="M359" s="254"/>
      <c r="N359" s="266"/>
    </row>
    <row r="360" spans="2:14" x14ac:dyDescent="0.2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2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2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2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2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2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2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2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2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2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2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2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2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2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2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2">
      <c r="B375" s="246"/>
      <c r="C375" s="247"/>
      <c r="D375" s="248"/>
      <c r="E375" s="249"/>
      <c r="F375" s="249"/>
      <c r="G375" s="255"/>
      <c r="H375" s="203"/>
      <c r="I375" s="224"/>
      <c r="J375" s="346"/>
      <c r="K375" s="267"/>
      <c r="L375" s="253"/>
      <c r="M375" s="254"/>
      <c r="N375" s="266"/>
    </row>
    <row r="376" spans="2:14" x14ac:dyDescent="0.2">
      <c r="B376" s="246"/>
      <c r="C376" s="247"/>
      <c r="D376" s="248"/>
      <c r="E376" s="249"/>
      <c r="F376" s="249"/>
      <c r="G376" s="255"/>
      <c r="H376" s="203"/>
      <c r="I376" s="224"/>
      <c r="J376" s="346"/>
      <c r="K376" s="267"/>
      <c r="L376" s="253"/>
      <c r="M376" s="254"/>
      <c r="N376" s="266"/>
    </row>
    <row r="377" spans="2:14" x14ac:dyDescent="0.2">
      <c r="B377" s="246"/>
      <c r="C377" s="247"/>
      <c r="D377" s="248"/>
      <c r="E377" s="249"/>
      <c r="F377" s="249"/>
      <c r="G377" s="255"/>
      <c r="H377" s="203"/>
      <c r="I377" s="224"/>
      <c r="J377" s="346"/>
      <c r="K377" s="267"/>
      <c r="L377" s="253"/>
      <c r="M377" s="254"/>
      <c r="N377" s="266"/>
    </row>
    <row r="378" spans="2:14" x14ac:dyDescent="0.2">
      <c r="B378" s="246"/>
      <c r="C378" s="256"/>
      <c r="D378" s="248"/>
      <c r="E378" s="249"/>
      <c r="F378" s="249"/>
      <c r="G378" s="199"/>
      <c r="H378" s="203"/>
      <c r="I378" s="224"/>
      <c r="J378" s="346"/>
      <c r="K378" s="267"/>
      <c r="L378" s="253"/>
      <c r="M378" s="254"/>
      <c r="N378" s="266"/>
    </row>
    <row r="379" spans="2:14" x14ac:dyDescent="0.2">
      <c r="B379" s="246"/>
      <c r="C379" s="247"/>
      <c r="D379" s="248"/>
      <c r="E379" s="249"/>
      <c r="F379" s="249"/>
      <c r="G379" s="255"/>
      <c r="H379" s="203"/>
      <c r="I379" s="224"/>
      <c r="J379" s="346"/>
      <c r="K379" s="267"/>
      <c r="L379" s="253"/>
      <c r="M379" s="254"/>
      <c r="N379" s="266"/>
    </row>
    <row r="380" spans="2:14" x14ac:dyDescent="0.2">
      <c r="B380" s="246"/>
      <c r="C380" s="247"/>
      <c r="D380" s="248"/>
      <c r="E380" s="249"/>
      <c r="F380" s="249"/>
      <c r="G380" s="255"/>
      <c r="H380" s="203"/>
      <c r="I380" s="224"/>
      <c r="J380" s="346"/>
      <c r="K380" s="267"/>
      <c r="L380" s="253"/>
      <c r="M380" s="254"/>
      <c r="N380" s="266"/>
    </row>
    <row r="381" spans="2:14" x14ac:dyDescent="0.2">
      <c r="B381" s="246"/>
      <c r="C381" s="247"/>
      <c r="D381" s="248"/>
      <c r="E381" s="249"/>
      <c r="F381" s="249"/>
      <c r="G381" s="255"/>
      <c r="H381" s="203"/>
      <c r="I381" s="224"/>
      <c r="J381" s="346"/>
      <c r="K381" s="267"/>
      <c r="L381" s="253"/>
      <c r="M381" s="254"/>
      <c r="N381" s="266"/>
    </row>
    <row r="382" spans="2:14" x14ac:dyDescent="0.2">
      <c r="B382" s="246"/>
      <c r="C382" s="256"/>
      <c r="D382" s="248"/>
      <c r="E382" s="249"/>
      <c r="F382" s="249"/>
      <c r="G382" s="199"/>
      <c r="H382" s="203"/>
      <c r="I382" s="224"/>
      <c r="J382" s="346"/>
      <c r="K382" s="267"/>
      <c r="L382" s="253"/>
      <c r="M382" s="254"/>
      <c r="N382" s="266"/>
    </row>
    <row r="383" spans="2:14" x14ac:dyDescent="0.2">
      <c r="B383" s="246"/>
      <c r="C383" s="256"/>
      <c r="D383" s="248"/>
      <c r="E383" s="249"/>
      <c r="F383" s="249"/>
      <c r="G383" s="199"/>
      <c r="H383" s="203"/>
      <c r="I383" s="224"/>
      <c r="J383" s="346"/>
      <c r="K383" s="267"/>
      <c r="L383" s="253"/>
      <c r="M383" s="254"/>
      <c r="N383" s="266"/>
    </row>
    <row r="384" spans="2:14" x14ac:dyDescent="0.2">
      <c r="B384" s="246"/>
      <c r="C384" s="256"/>
      <c r="D384" s="248"/>
      <c r="E384" s="249"/>
      <c r="F384" s="249"/>
      <c r="G384" s="199"/>
      <c r="H384" s="203"/>
      <c r="I384" s="224"/>
      <c r="J384" s="346"/>
      <c r="K384" s="267"/>
      <c r="L384" s="253"/>
      <c r="M384" s="254"/>
      <c r="N384" s="266"/>
    </row>
    <row r="385" spans="2:14" x14ac:dyDescent="0.2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2">
      <c r="B386" s="246"/>
      <c r="C386" s="247"/>
      <c r="D386" s="248"/>
      <c r="E386" s="249"/>
      <c r="F386" s="249"/>
      <c r="G386" s="255"/>
      <c r="H386" s="203"/>
      <c r="I386" s="224"/>
      <c r="J386" s="346"/>
      <c r="K386" s="267"/>
      <c r="L386" s="253"/>
      <c r="M386" s="254"/>
      <c r="N386" s="266"/>
    </row>
    <row r="387" spans="2:14" x14ac:dyDescent="0.2">
      <c r="B387" s="246"/>
      <c r="C387" s="247"/>
      <c r="D387" s="248"/>
      <c r="E387" s="249"/>
      <c r="F387" s="249"/>
      <c r="G387" s="255"/>
      <c r="H387" s="203"/>
      <c r="I387" s="224"/>
      <c r="J387" s="346"/>
      <c r="K387" s="267"/>
      <c r="L387" s="253"/>
      <c r="M387" s="254"/>
      <c r="N387" s="266"/>
    </row>
    <row r="388" spans="2:14" x14ac:dyDescent="0.2">
      <c r="B388" s="246"/>
      <c r="C388" s="247"/>
      <c r="D388" s="248"/>
      <c r="E388" s="249"/>
      <c r="F388" s="249"/>
      <c r="G388" s="255"/>
      <c r="H388" s="203"/>
      <c r="I388" s="224"/>
      <c r="J388" s="346"/>
      <c r="K388" s="267"/>
      <c r="L388" s="253"/>
      <c r="M388" s="254"/>
      <c r="N388" s="266"/>
    </row>
    <row r="389" spans="2:14" x14ac:dyDescent="0.2">
      <c r="B389" s="246"/>
      <c r="C389" s="256"/>
      <c r="D389" s="248"/>
      <c r="E389" s="249"/>
      <c r="F389" s="249"/>
      <c r="G389" s="199"/>
      <c r="H389" s="203"/>
      <c r="I389" s="224"/>
      <c r="J389" s="346"/>
      <c r="K389" s="267"/>
      <c r="L389" s="253"/>
      <c r="M389" s="254"/>
      <c r="N389" s="266"/>
    </row>
    <row r="390" spans="2:14" x14ac:dyDescent="0.2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2">
      <c r="B391" s="246"/>
      <c r="C391" s="247"/>
      <c r="D391" s="248"/>
      <c r="E391" s="249"/>
      <c r="F391" s="249"/>
      <c r="G391" s="255"/>
      <c r="H391" s="203"/>
      <c r="I391" s="224"/>
      <c r="J391" s="346"/>
      <c r="K391" s="267"/>
      <c r="L391" s="253"/>
      <c r="M391" s="254"/>
      <c r="N391" s="266"/>
    </row>
    <row r="392" spans="2:14" x14ac:dyDescent="0.2">
      <c r="B392" s="246"/>
      <c r="C392" s="247"/>
      <c r="D392" s="248"/>
      <c r="E392" s="249"/>
      <c r="F392" s="249"/>
      <c r="G392" s="255"/>
      <c r="H392" s="203"/>
      <c r="I392" s="224"/>
      <c r="J392" s="346"/>
      <c r="K392" s="267"/>
      <c r="L392" s="253"/>
      <c r="M392" s="254"/>
      <c r="N392" s="266"/>
    </row>
    <row r="393" spans="2:14" x14ac:dyDescent="0.2">
      <c r="B393" s="246"/>
      <c r="C393" s="247"/>
      <c r="D393" s="248"/>
      <c r="E393" s="249"/>
      <c r="F393" s="249"/>
      <c r="G393" s="255"/>
      <c r="H393" s="203"/>
      <c r="I393" s="224"/>
      <c r="J393" s="346"/>
      <c r="K393" s="267"/>
      <c r="L393" s="253"/>
      <c r="M393" s="254"/>
      <c r="N393" s="266"/>
    </row>
    <row r="394" spans="2:14" x14ac:dyDescent="0.2">
      <c r="B394" s="246"/>
      <c r="C394" s="256"/>
      <c r="D394" s="248"/>
      <c r="E394" s="249"/>
      <c r="F394" s="249"/>
      <c r="G394" s="199"/>
      <c r="H394" s="203"/>
      <c r="I394" s="224"/>
      <c r="J394" s="346"/>
      <c r="K394" s="267"/>
      <c r="L394" s="253"/>
      <c r="M394" s="254"/>
      <c r="N394" s="266"/>
    </row>
    <row r="395" spans="2:14" x14ac:dyDescent="0.2">
      <c r="B395" s="246"/>
      <c r="C395" s="256"/>
      <c r="D395" s="248"/>
      <c r="E395" s="249"/>
      <c r="F395" s="249"/>
      <c r="G395" s="199"/>
      <c r="H395" s="203"/>
      <c r="I395" s="224"/>
      <c r="J395" s="346"/>
      <c r="K395" s="267"/>
      <c r="L395" s="253"/>
      <c r="M395" s="254"/>
      <c r="N395" s="266"/>
    </row>
    <row r="396" spans="2:14" x14ac:dyDescent="0.2">
      <c r="B396" s="246"/>
      <c r="C396" s="256"/>
      <c r="D396" s="248"/>
      <c r="E396" s="249"/>
      <c r="F396" s="249"/>
      <c r="G396" s="199"/>
      <c r="H396" s="203"/>
      <c r="I396" s="224"/>
      <c r="J396" s="346"/>
      <c r="K396" s="267"/>
      <c r="L396" s="253"/>
      <c r="M396" s="254"/>
      <c r="N396" s="266"/>
    </row>
    <row r="397" spans="2:14" x14ac:dyDescent="0.2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2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2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2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2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2">
      <c r="B402" s="246"/>
      <c r="C402" s="247"/>
      <c r="D402" s="248"/>
      <c r="E402" s="249"/>
      <c r="F402" s="249"/>
      <c r="G402" s="255"/>
      <c r="H402" s="203"/>
      <c r="I402" s="224"/>
      <c r="J402" s="346"/>
      <c r="K402" s="267"/>
      <c r="L402" s="253"/>
      <c r="M402" s="254"/>
      <c r="N402" s="266"/>
    </row>
    <row r="403" spans="2:14" x14ac:dyDescent="0.2">
      <c r="B403" s="246"/>
      <c r="C403" s="247"/>
      <c r="D403" s="248"/>
      <c r="E403" s="249"/>
      <c r="F403" s="249"/>
      <c r="G403" s="255"/>
      <c r="H403" s="203"/>
      <c r="I403" s="224"/>
      <c r="J403" s="346"/>
      <c r="K403" s="267"/>
      <c r="L403" s="253"/>
      <c r="M403" s="254"/>
      <c r="N403" s="266"/>
    </row>
    <row r="404" spans="2:14" x14ac:dyDescent="0.2">
      <c r="B404" s="246"/>
      <c r="C404" s="247"/>
      <c r="D404" s="248"/>
      <c r="E404" s="249"/>
      <c r="F404" s="249"/>
      <c r="G404" s="255"/>
      <c r="H404" s="203"/>
      <c r="I404" s="224"/>
      <c r="J404" s="346"/>
      <c r="K404" s="267"/>
      <c r="L404" s="253"/>
      <c r="M404" s="254"/>
      <c r="N404" s="266"/>
    </row>
    <row r="405" spans="2:14" x14ac:dyDescent="0.2">
      <c r="B405" s="246"/>
      <c r="C405" s="247"/>
      <c r="D405" s="246"/>
      <c r="E405" s="249"/>
      <c r="F405" s="249"/>
      <c r="G405" s="262"/>
      <c r="H405" s="203"/>
      <c r="I405" s="224"/>
      <c r="J405" s="346"/>
      <c r="K405" s="267"/>
      <c r="L405" s="253"/>
      <c r="M405" s="254"/>
      <c r="N405" s="266"/>
    </row>
    <row r="406" spans="2:14" x14ac:dyDescent="0.2">
      <c r="B406" s="246"/>
      <c r="C406" s="247"/>
      <c r="D406" s="246"/>
      <c r="E406" s="249"/>
      <c r="F406" s="249"/>
      <c r="G406" s="262"/>
      <c r="H406" s="203"/>
      <c r="I406" s="224"/>
      <c r="J406" s="346"/>
      <c r="K406" s="267"/>
      <c r="L406" s="253"/>
      <c r="M406" s="254"/>
      <c r="N406" s="266"/>
    </row>
    <row r="407" spans="2:14" x14ac:dyDescent="0.2">
      <c r="B407" s="246"/>
      <c r="C407" s="247"/>
      <c r="D407" s="248"/>
      <c r="E407" s="249"/>
      <c r="F407" s="249"/>
      <c r="G407" s="255"/>
      <c r="H407" s="203"/>
      <c r="I407" s="224"/>
      <c r="J407" s="346"/>
      <c r="K407" s="267"/>
      <c r="L407" s="253"/>
      <c r="M407" s="254"/>
      <c r="N407" s="266"/>
    </row>
    <row r="408" spans="2:14" x14ac:dyDescent="0.2">
      <c r="B408" s="246"/>
      <c r="C408" s="247"/>
      <c r="D408" s="248"/>
      <c r="E408" s="249"/>
      <c r="F408" s="249"/>
      <c r="G408" s="255"/>
      <c r="H408" s="203"/>
      <c r="I408" s="224"/>
      <c r="J408" s="346"/>
      <c r="K408" s="267"/>
      <c r="L408" s="253"/>
      <c r="M408" s="254"/>
      <c r="N408" s="266"/>
    </row>
    <row r="409" spans="2:14" x14ac:dyDescent="0.2">
      <c r="B409" s="246"/>
      <c r="C409" s="247"/>
      <c r="D409" s="246"/>
      <c r="E409" s="249"/>
      <c r="F409" s="249"/>
      <c r="G409" s="262"/>
      <c r="H409" s="203"/>
      <c r="I409" s="224"/>
      <c r="J409" s="346"/>
      <c r="K409" s="267"/>
      <c r="L409" s="253"/>
      <c r="M409" s="254"/>
      <c r="N409" s="266"/>
    </row>
    <row r="410" spans="2:14" x14ac:dyDescent="0.2">
      <c r="B410" s="246"/>
      <c r="C410" s="247"/>
      <c r="D410" s="246"/>
      <c r="E410" s="249"/>
      <c r="F410" s="249"/>
      <c r="G410" s="262"/>
      <c r="H410" s="203"/>
      <c r="I410" s="224"/>
      <c r="J410" s="346"/>
      <c r="K410" s="267"/>
      <c r="L410" s="253"/>
      <c r="M410" s="254"/>
      <c r="N410" s="266"/>
    </row>
    <row r="411" spans="2:14" x14ac:dyDescent="0.2">
      <c r="B411" s="246"/>
      <c r="C411" s="256"/>
      <c r="D411" s="248"/>
      <c r="E411" s="249"/>
      <c r="F411" s="249"/>
      <c r="G411" s="199"/>
      <c r="H411" s="203"/>
      <c r="I411" s="224"/>
      <c r="J411" s="346"/>
      <c r="K411" s="267"/>
      <c r="L411" s="253"/>
      <c r="M411" s="254"/>
      <c r="N411" s="266"/>
    </row>
    <row r="412" spans="2:14" x14ac:dyDescent="0.2">
      <c r="B412" s="246"/>
      <c r="C412" s="256"/>
      <c r="D412" s="248"/>
      <c r="E412" s="249"/>
      <c r="F412" s="249"/>
      <c r="G412" s="199"/>
      <c r="H412" s="203"/>
      <c r="I412" s="224"/>
      <c r="J412" s="346"/>
      <c r="K412" s="267"/>
      <c r="L412" s="253"/>
      <c r="M412" s="254"/>
      <c r="N412" s="266"/>
    </row>
    <row r="413" spans="2:14" x14ac:dyDescent="0.2">
      <c r="B413" s="246"/>
      <c r="C413" s="256"/>
      <c r="D413" s="248"/>
      <c r="E413" s="249"/>
      <c r="F413" s="249"/>
      <c r="G413" s="199"/>
      <c r="H413" s="203"/>
      <c r="I413" s="224"/>
      <c r="J413" s="346"/>
      <c r="K413" s="267"/>
      <c r="L413" s="253"/>
      <c r="M413" s="254"/>
      <c r="N413" s="266"/>
    </row>
    <row r="414" spans="2:14" x14ac:dyDescent="0.2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2">
      <c r="B415" s="246"/>
      <c r="C415" s="247"/>
      <c r="D415" s="248"/>
      <c r="E415" s="249"/>
      <c r="F415" s="249"/>
      <c r="G415" s="255"/>
      <c r="H415" s="203"/>
      <c r="I415" s="224"/>
      <c r="J415" s="346"/>
      <c r="K415" s="267"/>
      <c r="L415" s="253"/>
      <c r="M415" s="254"/>
      <c r="N415" s="266"/>
    </row>
    <row r="416" spans="2:14" x14ac:dyDescent="0.2">
      <c r="B416" s="246"/>
      <c r="C416" s="247"/>
      <c r="D416" s="248"/>
      <c r="E416" s="249"/>
      <c r="F416" s="249"/>
      <c r="G416" s="255"/>
      <c r="H416" s="203"/>
      <c r="I416" s="224"/>
      <c r="J416" s="346"/>
      <c r="K416" s="267"/>
      <c r="L416" s="253"/>
      <c r="M416" s="254"/>
      <c r="N416" s="266"/>
    </row>
    <row r="417" spans="2:14" x14ac:dyDescent="0.2">
      <c r="B417" s="246"/>
      <c r="C417" s="247"/>
      <c r="D417" s="248"/>
      <c r="E417" s="249"/>
      <c r="F417" s="249"/>
      <c r="G417" s="255"/>
      <c r="H417" s="203"/>
      <c r="I417" s="224"/>
      <c r="J417" s="346"/>
      <c r="K417" s="267"/>
      <c r="L417" s="253"/>
      <c r="M417" s="254"/>
      <c r="N417" s="266"/>
    </row>
    <row r="418" spans="2:14" x14ac:dyDescent="0.2">
      <c r="B418" s="246"/>
      <c r="C418" s="256"/>
      <c r="D418" s="248"/>
      <c r="E418" s="249"/>
      <c r="F418" s="249"/>
      <c r="G418" s="199"/>
      <c r="H418" s="203"/>
      <c r="I418" s="224"/>
      <c r="J418" s="346"/>
      <c r="K418" s="267"/>
      <c r="L418" s="253"/>
      <c r="M418" s="254"/>
      <c r="N418" s="266"/>
    </row>
    <row r="419" spans="2:14" x14ac:dyDescent="0.2">
      <c r="B419" s="246"/>
      <c r="C419" s="247"/>
      <c r="D419" s="248"/>
      <c r="E419" s="249"/>
      <c r="F419" s="249"/>
      <c r="G419" s="255"/>
      <c r="H419" s="203"/>
      <c r="I419" s="224"/>
      <c r="J419" s="346"/>
      <c r="K419" s="267"/>
      <c r="L419" s="253"/>
      <c r="M419" s="254"/>
      <c r="N419" s="266"/>
    </row>
    <row r="420" spans="2:14" x14ac:dyDescent="0.2">
      <c r="B420" s="246"/>
      <c r="C420" s="256"/>
      <c r="D420" s="248"/>
      <c r="E420" s="249"/>
      <c r="F420" s="249"/>
      <c r="G420" s="199"/>
      <c r="H420" s="203"/>
      <c r="I420" s="224"/>
      <c r="J420" s="346"/>
      <c r="K420" s="267"/>
      <c r="L420" s="253"/>
      <c r="M420" s="254"/>
      <c r="N420" s="266"/>
    </row>
    <row r="421" spans="2:14" x14ac:dyDescent="0.2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2">
      <c r="B422" s="246"/>
      <c r="C422" s="247"/>
      <c r="D422" s="248"/>
      <c r="E422" s="249"/>
      <c r="F422" s="249"/>
      <c r="G422" s="255"/>
      <c r="H422" s="203"/>
      <c r="I422" s="224"/>
      <c r="J422" s="346"/>
      <c r="K422" s="267"/>
      <c r="L422" s="253"/>
      <c r="M422" s="254"/>
      <c r="N422" s="266"/>
    </row>
    <row r="423" spans="2:14" x14ac:dyDescent="0.2">
      <c r="B423" s="246"/>
      <c r="C423" s="247"/>
      <c r="D423" s="248"/>
      <c r="E423" s="249"/>
      <c r="F423" s="249"/>
      <c r="G423" s="255"/>
      <c r="H423" s="203"/>
      <c r="I423" s="224"/>
      <c r="J423" s="346"/>
      <c r="K423" s="267"/>
      <c r="L423" s="253"/>
      <c r="M423" s="254"/>
      <c r="N423" s="266"/>
    </row>
    <row r="424" spans="2:14" x14ac:dyDescent="0.2">
      <c r="B424" s="246"/>
      <c r="C424" s="247"/>
      <c r="D424" s="248"/>
      <c r="E424" s="249"/>
      <c r="F424" s="249"/>
      <c r="G424" s="255"/>
      <c r="H424" s="203"/>
      <c r="I424" s="224"/>
      <c r="J424" s="346"/>
      <c r="K424" s="267"/>
      <c r="L424" s="253"/>
      <c r="M424" s="254"/>
      <c r="N424" s="266"/>
    </row>
    <row r="425" spans="2:14" x14ac:dyDescent="0.2">
      <c r="B425" s="246"/>
      <c r="C425" s="247"/>
      <c r="D425" s="246"/>
      <c r="E425" s="249"/>
      <c r="F425" s="249"/>
      <c r="G425" s="262"/>
      <c r="H425" s="203"/>
      <c r="I425" s="224"/>
      <c r="J425" s="346"/>
      <c r="K425" s="267"/>
      <c r="L425" s="253"/>
      <c r="M425" s="254"/>
      <c r="N425" s="266"/>
    </row>
    <row r="426" spans="2:14" x14ac:dyDescent="0.2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2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2">
      <c r="B428" s="246"/>
      <c r="C428" s="247"/>
      <c r="D428" s="248"/>
      <c r="E428" s="249"/>
      <c r="F428" s="249"/>
      <c r="G428" s="255"/>
      <c r="H428" s="203"/>
      <c r="I428" s="224"/>
      <c r="J428" s="346"/>
      <c r="K428" s="267"/>
      <c r="L428" s="253"/>
      <c r="M428" s="254"/>
      <c r="N428" s="266"/>
    </row>
    <row r="429" spans="2:14" x14ac:dyDescent="0.2">
      <c r="B429" s="246"/>
      <c r="C429" s="247"/>
      <c r="D429" s="248"/>
      <c r="E429" s="249"/>
      <c r="F429" s="249"/>
      <c r="G429" s="255"/>
      <c r="H429" s="203"/>
      <c r="I429" s="224"/>
      <c r="J429" s="346"/>
      <c r="K429" s="267"/>
      <c r="L429" s="253"/>
      <c r="M429" s="254"/>
      <c r="N429" s="266"/>
    </row>
    <row r="430" spans="2:14" x14ac:dyDescent="0.2">
      <c r="B430" s="246"/>
      <c r="C430" s="247"/>
      <c r="D430" s="248"/>
      <c r="E430" s="249"/>
      <c r="F430" s="249"/>
      <c r="G430" s="255"/>
      <c r="H430" s="203"/>
      <c r="I430" s="224"/>
      <c r="J430" s="346"/>
      <c r="K430" s="267"/>
      <c r="L430" s="253"/>
      <c r="M430" s="254"/>
      <c r="N430" s="266"/>
    </row>
    <row r="431" spans="2:14" x14ac:dyDescent="0.2">
      <c r="B431" s="246"/>
      <c r="C431" s="247"/>
      <c r="D431" s="248"/>
      <c r="E431" s="249"/>
      <c r="F431" s="249"/>
      <c r="G431" s="255"/>
      <c r="H431" s="203"/>
      <c r="I431" s="224"/>
      <c r="J431" s="346"/>
      <c r="K431" s="265"/>
      <c r="L431" s="253"/>
      <c r="M431" s="254"/>
      <c r="N431" s="266"/>
    </row>
    <row r="432" spans="2:14" x14ac:dyDescent="0.2">
      <c r="B432" s="246"/>
      <c r="C432" s="247"/>
      <c r="D432" s="246"/>
      <c r="E432" s="249"/>
      <c r="F432" s="249"/>
      <c r="G432" s="262"/>
      <c r="H432" s="203"/>
      <c r="I432" s="224"/>
      <c r="J432" s="346"/>
      <c r="K432" s="267"/>
      <c r="L432" s="253"/>
      <c r="M432" s="254"/>
      <c r="N432" s="266"/>
    </row>
    <row r="433" spans="2:14" x14ac:dyDescent="0.2">
      <c r="B433" s="246"/>
      <c r="C433" s="247"/>
      <c r="D433" s="248"/>
      <c r="E433" s="249"/>
      <c r="F433" s="249"/>
      <c r="G433" s="255"/>
      <c r="H433" s="203"/>
      <c r="I433" s="224"/>
      <c r="J433" s="346"/>
      <c r="K433" s="267"/>
      <c r="L433" s="253"/>
      <c r="M433" s="254"/>
      <c r="N433" s="266"/>
    </row>
    <row r="434" spans="2:14" x14ac:dyDescent="0.2">
      <c r="B434" s="246"/>
      <c r="C434" s="247"/>
      <c r="D434" s="248"/>
      <c r="E434" s="249"/>
      <c r="F434" s="249"/>
      <c r="G434" s="255"/>
      <c r="H434" s="203"/>
      <c r="I434" s="224"/>
      <c r="J434" s="346"/>
      <c r="K434" s="265"/>
      <c r="L434" s="253"/>
      <c r="M434" s="254"/>
      <c r="N434" s="266"/>
    </row>
    <row r="435" spans="2:14" x14ac:dyDescent="0.2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2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2">
      <c r="B437" s="246"/>
      <c r="C437" s="247"/>
      <c r="D437" s="248"/>
      <c r="E437" s="249"/>
      <c r="F437" s="249"/>
      <c r="G437" s="255"/>
      <c r="H437" s="203"/>
      <c r="I437" s="224"/>
      <c r="J437" s="346"/>
      <c r="K437" s="267"/>
      <c r="L437" s="253"/>
      <c r="M437" s="254"/>
      <c r="N437" s="266"/>
    </row>
    <row r="438" spans="2:14" x14ac:dyDescent="0.2">
      <c r="B438" s="246"/>
      <c r="C438" s="247"/>
      <c r="D438" s="248"/>
      <c r="E438" s="249"/>
      <c r="F438" s="249"/>
      <c r="G438" s="255"/>
      <c r="H438" s="203"/>
      <c r="I438" s="224"/>
      <c r="J438" s="346"/>
      <c r="K438" s="267"/>
      <c r="L438" s="253"/>
      <c r="M438" s="254"/>
      <c r="N438" s="266"/>
    </row>
    <row r="439" spans="2:14" x14ac:dyDescent="0.2">
      <c r="B439" s="246"/>
      <c r="C439" s="247"/>
      <c r="D439" s="248"/>
      <c r="E439" s="249"/>
      <c r="F439" s="249"/>
      <c r="G439" s="255"/>
      <c r="H439" s="203"/>
      <c r="I439" s="224"/>
      <c r="J439" s="346"/>
      <c r="K439" s="267"/>
      <c r="L439" s="253"/>
      <c r="M439" s="254"/>
      <c r="N439" s="266"/>
    </row>
    <row r="440" spans="2:14" x14ac:dyDescent="0.2">
      <c r="B440" s="246"/>
      <c r="C440" s="247"/>
      <c r="D440" s="246"/>
      <c r="E440" s="249"/>
      <c r="F440" s="249"/>
      <c r="G440" s="262"/>
      <c r="H440" s="203"/>
      <c r="I440" s="224"/>
      <c r="J440" s="346"/>
      <c r="K440" s="267"/>
      <c r="L440" s="253"/>
      <c r="M440" s="254"/>
      <c r="N440" s="266"/>
    </row>
    <row r="441" spans="2:14" x14ac:dyDescent="0.2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2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2">
      <c r="B443" s="246"/>
      <c r="C443" s="247"/>
      <c r="D443" s="248"/>
      <c r="E443" s="249"/>
      <c r="F443" s="249"/>
      <c r="G443" s="255"/>
      <c r="H443" s="203"/>
      <c r="I443" s="224"/>
      <c r="J443" s="346"/>
      <c r="K443" s="267"/>
      <c r="L443" s="253"/>
      <c r="M443" s="254"/>
      <c r="N443" s="266"/>
    </row>
    <row r="444" spans="2:14" x14ac:dyDescent="0.2">
      <c r="B444" s="246"/>
      <c r="C444" s="247"/>
      <c r="D444" s="248"/>
      <c r="E444" s="249"/>
      <c r="F444" s="249"/>
      <c r="G444" s="255"/>
      <c r="H444" s="203"/>
      <c r="I444" s="224"/>
      <c r="J444" s="346"/>
      <c r="K444" s="267"/>
      <c r="L444" s="253"/>
      <c r="M444" s="254"/>
      <c r="N444" s="266"/>
    </row>
    <row r="445" spans="2:14" x14ac:dyDescent="0.2">
      <c r="B445" s="246"/>
      <c r="C445" s="247"/>
      <c r="D445" s="248"/>
      <c r="E445" s="249"/>
      <c r="F445" s="249"/>
      <c r="G445" s="255"/>
      <c r="H445" s="203"/>
      <c r="I445" s="224"/>
      <c r="J445" s="346"/>
      <c r="K445" s="267"/>
      <c r="L445" s="253"/>
      <c r="M445" s="254"/>
      <c r="N445" s="266"/>
    </row>
    <row r="446" spans="2:14" x14ac:dyDescent="0.2">
      <c r="B446" s="246"/>
      <c r="C446" s="256"/>
      <c r="D446" s="248"/>
      <c r="E446" s="249"/>
      <c r="F446" s="249"/>
      <c r="G446" s="199"/>
      <c r="H446" s="203"/>
      <c r="I446" s="224"/>
      <c r="J446" s="346"/>
      <c r="K446" s="267"/>
      <c r="L446" s="253"/>
      <c r="M446" s="254"/>
      <c r="N446" s="266"/>
    </row>
    <row r="447" spans="2:14" x14ac:dyDescent="0.2">
      <c r="B447" s="246"/>
      <c r="C447" s="247"/>
      <c r="D447" s="248"/>
      <c r="E447" s="249"/>
      <c r="F447" s="249"/>
      <c r="G447" s="255"/>
      <c r="H447" s="203"/>
      <c r="I447" s="224"/>
      <c r="J447" s="346"/>
      <c r="K447" s="267"/>
      <c r="L447" s="253"/>
      <c r="M447" s="254"/>
      <c r="N447" s="266"/>
    </row>
    <row r="448" spans="2:14" x14ac:dyDescent="0.2">
      <c r="B448" s="246"/>
      <c r="C448" s="247"/>
      <c r="D448" s="248"/>
      <c r="E448" s="249"/>
      <c r="F448" s="249"/>
      <c r="G448" s="255"/>
      <c r="H448" s="203"/>
      <c r="I448" s="224"/>
      <c r="J448" s="346"/>
      <c r="K448" s="267"/>
      <c r="L448" s="253"/>
      <c r="M448" s="254"/>
      <c r="N448" s="266"/>
    </row>
    <row r="449" spans="2:14" x14ac:dyDescent="0.2">
      <c r="B449" s="246"/>
      <c r="C449" s="256"/>
      <c r="D449" s="248"/>
      <c r="E449" s="249"/>
      <c r="F449" s="249"/>
      <c r="G449" s="199"/>
      <c r="H449" s="203"/>
      <c r="I449" s="224"/>
      <c r="J449" s="346"/>
      <c r="K449" s="267"/>
      <c r="L449" s="253"/>
      <c r="M449" s="254"/>
      <c r="N449" s="266"/>
    </row>
    <row r="450" spans="2:14" x14ac:dyDescent="0.2">
      <c r="B450" s="246"/>
      <c r="C450" s="247"/>
      <c r="D450" s="248"/>
      <c r="E450" s="249"/>
      <c r="F450" s="249"/>
      <c r="G450" s="255"/>
      <c r="H450" s="203"/>
      <c r="I450" s="224"/>
      <c r="J450" s="346"/>
      <c r="K450" s="267"/>
      <c r="L450" s="253"/>
      <c r="M450" s="254"/>
      <c r="N450" s="266"/>
    </row>
    <row r="451" spans="2:14" x14ac:dyDescent="0.2">
      <c r="B451" s="246"/>
      <c r="C451" s="247"/>
      <c r="D451" s="248"/>
      <c r="E451" s="249"/>
      <c r="F451" s="249"/>
      <c r="G451" s="255"/>
      <c r="H451" s="203"/>
      <c r="I451" s="224"/>
      <c r="J451" s="346"/>
      <c r="K451" s="267"/>
      <c r="L451" s="253"/>
      <c r="M451" s="254"/>
      <c r="N451" s="266"/>
    </row>
    <row r="452" spans="2:14" x14ac:dyDescent="0.2">
      <c r="B452" s="246"/>
      <c r="C452" s="247"/>
      <c r="D452" s="248"/>
      <c r="E452" s="249"/>
      <c r="F452" s="249"/>
      <c r="G452" s="255"/>
      <c r="H452" s="203"/>
      <c r="I452" s="224"/>
      <c r="J452" s="346"/>
      <c r="K452" s="267"/>
      <c r="L452" s="253"/>
      <c r="M452" s="254"/>
      <c r="N452" s="266"/>
    </row>
    <row r="453" spans="2:14" x14ac:dyDescent="0.2">
      <c r="B453" s="246"/>
      <c r="C453" s="247"/>
      <c r="D453" s="248"/>
      <c r="E453" s="269"/>
      <c r="F453" s="269"/>
      <c r="G453" s="270"/>
      <c r="H453" s="271"/>
      <c r="I453" s="272"/>
      <c r="J453" s="347"/>
      <c r="K453" s="267"/>
      <c r="L453" s="253"/>
      <c r="M453" s="254"/>
      <c r="N453" s="266"/>
    </row>
    <row r="454" spans="2:14" x14ac:dyDescent="0.2">
      <c r="B454" s="246"/>
      <c r="C454" s="256"/>
      <c r="D454" s="248"/>
      <c r="E454" s="249"/>
      <c r="F454" s="249"/>
      <c r="G454" s="262"/>
      <c r="H454" s="203"/>
      <c r="I454" s="224"/>
      <c r="J454" s="346"/>
      <c r="K454" s="267"/>
      <c r="L454" s="253"/>
      <c r="M454" s="254"/>
      <c r="N454" s="266"/>
    </row>
    <row r="455" spans="2:14" x14ac:dyDescent="0.2">
      <c r="B455" s="246"/>
      <c r="C455" s="247"/>
      <c r="D455" s="248"/>
      <c r="E455" s="249"/>
      <c r="F455" s="249"/>
      <c r="G455" s="255"/>
      <c r="H455" s="203"/>
      <c r="I455" s="224"/>
      <c r="J455" s="346"/>
      <c r="K455" s="267"/>
      <c r="L455" s="253"/>
      <c r="M455" s="254"/>
      <c r="N455" s="266"/>
    </row>
    <row r="456" spans="2:14" x14ac:dyDescent="0.2">
      <c r="B456" s="246"/>
      <c r="C456" s="256"/>
      <c r="D456" s="248"/>
      <c r="E456" s="249"/>
      <c r="F456" s="249"/>
      <c r="G456" s="199"/>
      <c r="H456" s="203"/>
      <c r="I456" s="224"/>
      <c r="J456" s="346"/>
      <c r="K456" s="267"/>
      <c r="L456" s="253"/>
      <c r="M456" s="254"/>
      <c r="N456" s="266"/>
    </row>
    <row r="457" spans="2:14" x14ac:dyDescent="0.2">
      <c r="B457" s="246"/>
      <c r="C457" s="247"/>
      <c r="D457" s="246"/>
      <c r="E457" s="249"/>
      <c r="F457" s="249"/>
      <c r="G457" s="262"/>
      <c r="H457" s="203"/>
      <c r="I457" s="224"/>
      <c r="J457" s="346"/>
      <c r="K457" s="267"/>
      <c r="L457" s="253"/>
      <c r="M457" s="254"/>
      <c r="N457" s="266"/>
    </row>
    <row r="458" spans="2:14" x14ac:dyDescent="0.2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2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2">
      <c r="B460" s="246"/>
      <c r="C460" s="247"/>
      <c r="D460" s="248"/>
      <c r="E460" s="249"/>
      <c r="F460" s="249"/>
      <c r="G460" s="255"/>
      <c r="H460" s="203"/>
      <c r="I460" s="224"/>
      <c r="J460" s="346"/>
      <c r="K460" s="267"/>
      <c r="L460" s="253"/>
      <c r="M460" s="254"/>
      <c r="N460" s="266"/>
    </row>
    <row r="461" spans="2:14" x14ac:dyDescent="0.2">
      <c r="B461" s="246"/>
      <c r="C461" s="247"/>
      <c r="D461" s="248"/>
      <c r="E461" s="249"/>
      <c r="F461" s="249"/>
      <c r="G461" s="255"/>
      <c r="H461" s="203"/>
      <c r="I461" s="224"/>
      <c r="J461" s="346"/>
      <c r="K461" s="267"/>
      <c r="L461" s="253"/>
      <c r="M461" s="254"/>
      <c r="N461" s="266"/>
    </row>
    <row r="462" spans="2:14" x14ac:dyDescent="0.2">
      <c r="B462" s="246"/>
      <c r="C462" s="247"/>
      <c r="D462" s="248"/>
      <c r="E462" s="249"/>
      <c r="F462" s="249"/>
      <c r="G462" s="255"/>
      <c r="H462" s="203"/>
      <c r="I462" s="224"/>
      <c r="J462" s="346"/>
      <c r="K462" s="267"/>
      <c r="L462" s="253"/>
      <c r="M462" s="254"/>
      <c r="N462" s="266"/>
    </row>
    <row r="463" spans="2:14" x14ac:dyDescent="0.2">
      <c r="B463" s="246"/>
      <c r="C463" s="247"/>
      <c r="D463" s="248"/>
      <c r="E463" s="249"/>
      <c r="F463" s="249"/>
      <c r="G463" s="255"/>
      <c r="H463" s="203"/>
      <c r="I463" s="224"/>
      <c r="J463" s="346"/>
      <c r="K463" s="265"/>
      <c r="L463" s="253"/>
      <c r="M463" s="254"/>
      <c r="N463" s="266"/>
    </row>
    <row r="464" spans="2:14" x14ac:dyDescent="0.2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2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2">
      <c r="B466" s="246"/>
      <c r="C466" s="247"/>
      <c r="D466" s="248"/>
      <c r="E466" s="249"/>
      <c r="F466" s="249"/>
      <c r="G466" s="255"/>
      <c r="H466" s="203"/>
      <c r="I466" s="224"/>
      <c r="J466" s="346"/>
      <c r="K466" s="267"/>
      <c r="L466" s="253"/>
      <c r="M466" s="254"/>
      <c r="N466" s="266"/>
    </row>
    <row r="467" spans="2:14" x14ac:dyDescent="0.2">
      <c r="B467" s="246"/>
      <c r="C467" s="247"/>
      <c r="D467" s="248"/>
      <c r="E467" s="249"/>
      <c r="F467" s="249"/>
      <c r="G467" s="255"/>
      <c r="H467" s="203"/>
      <c r="I467" s="224"/>
      <c r="J467" s="346"/>
      <c r="K467" s="267"/>
      <c r="L467" s="253"/>
      <c r="M467" s="254"/>
      <c r="N467" s="266"/>
    </row>
    <row r="468" spans="2:14" x14ac:dyDescent="0.2">
      <c r="B468" s="246"/>
      <c r="C468" s="247"/>
      <c r="D468" s="248"/>
      <c r="E468" s="249"/>
      <c r="F468" s="249"/>
      <c r="G468" s="255"/>
      <c r="H468" s="203"/>
      <c r="I468" s="224"/>
      <c r="J468" s="346"/>
      <c r="K468" s="267"/>
      <c r="L468" s="253"/>
      <c r="M468" s="254"/>
      <c r="N468" s="266"/>
    </row>
    <row r="469" spans="2:14" x14ac:dyDescent="0.2">
      <c r="B469" s="246"/>
      <c r="C469" s="256"/>
      <c r="D469" s="248"/>
      <c r="E469" s="249"/>
      <c r="F469" s="249"/>
      <c r="G469" s="199"/>
      <c r="H469" s="203"/>
      <c r="I469" s="224"/>
      <c r="J469" s="346"/>
      <c r="K469" s="267"/>
      <c r="L469" s="253"/>
      <c r="M469" s="254"/>
      <c r="N469" s="266"/>
    </row>
    <row r="470" spans="2:14" x14ac:dyDescent="0.2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2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2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2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2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2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2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2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2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2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2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2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2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2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2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2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2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2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2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2">
      <c r="B489" s="246"/>
      <c r="C489" s="247"/>
      <c r="D489" s="248"/>
      <c r="E489" s="249"/>
      <c r="F489" s="249"/>
      <c r="G489" s="255"/>
      <c r="H489" s="203"/>
      <c r="I489" s="224"/>
      <c r="J489" s="346"/>
      <c r="K489" s="267"/>
      <c r="L489" s="253"/>
      <c r="M489" s="254"/>
      <c r="N489" s="266"/>
    </row>
    <row r="490" spans="2:14" x14ac:dyDescent="0.2">
      <c r="B490" s="246"/>
      <c r="C490" s="247"/>
      <c r="D490" s="248"/>
      <c r="E490" s="249"/>
      <c r="F490" s="249"/>
      <c r="G490" s="255"/>
      <c r="H490" s="203"/>
      <c r="I490" s="224"/>
      <c r="J490" s="346"/>
      <c r="K490" s="267"/>
      <c r="L490" s="253"/>
      <c r="M490" s="254"/>
      <c r="N490" s="266"/>
    </row>
    <row r="491" spans="2:14" x14ac:dyDescent="0.2">
      <c r="B491" s="246"/>
      <c r="C491" s="247"/>
      <c r="D491" s="248"/>
      <c r="E491" s="249"/>
      <c r="F491" s="249"/>
      <c r="G491" s="255"/>
      <c r="H491" s="203"/>
      <c r="I491" s="224"/>
      <c r="J491" s="346"/>
      <c r="K491" s="267"/>
      <c r="L491" s="253"/>
      <c r="M491" s="254"/>
      <c r="N491" s="266"/>
    </row>
    <row r="492" spans="2:14" x14ac:dyDescent="0.2">
      <c r="B492" s="246"/>
      <c r="C492" s="247"/>
      <c r="D492" s="246"/>
      <c r="E492" s="249"/>
      <c r="F492" s="249"/>
      <c r="G492" s="262"/>
      <c r="H492" s="203"/>
      <c r="I492" s="224"/>
      <c r="J492" s="346"/>
      <c r="K492" s="265"/>
      <c r="L492" s="253"/>
      <c r="M492" s="254"/>
      <c r="N492" s="266"/>
    </row>
    <row r="493" spans="2:14" x14ac:dyDescent="0.2">
      <c r="B493" s="246"/>
      <c r="C493" s="247"/>
      <c r="D493" s="248"/>
      <c r="E493" s="249"/>
      <c r="F493" s="249"/>
      <c r="G493" s="255"/>
      <c r="H493" s="203"/>
      <c r="I493" s="224"/>
      <c r="J493" s="346"/>
      <c r="K493" s="265"/>
      <c r="L493" s="253"/>
      <c r="M493" s="254"/>
      <c r="N493" s="266"/>
    </row>
    <row r="494" spans="2:14" x14ac:dyDescent="0.2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2">
      <c r="B495" s="246"/>
      <c r="C495" s="247"/>
      <c r="D495" s="248"/>
      <c r="E495" s="249"/>
      <c r="F495" s="249"/>
      <c r="G495" s="255"/>
      <c r="H495" s="203"/>
      <c r="I495" s="224"/>
      <c r="J495" s="346"/>
      <c r="K495" s="267"/>
      <c r="L495" s="253"/>
      <c r="M495" s="254"/>
      <c r="N495" s="266"/>
    </row>
    <row r="496" spans="2:14" x14ac:dyDescent="0.2">
      <c r="B496" s="246"/>
      <c r="C496" s="247"/>
      <c r="D496" s="248"/>
      <c r="E496" s="249"/>
      <c r="F496" s="249"/>
      <c r="G496" s="255"/>
      <c r="H496" s="203"/>
      <c r="I496" s="224"/>
      <c r="J496" s="346"/>
      <c r="K496" s="267"/>
      <c r="L496" s="253"/>
      <c r="M496" s="254"/>
      <c r="N496" s="266"/>
    </row>
    <row r="497" spans="2:14" x14ac:dyDescent="0.2">
      <c r="B497" s="246"/>
      <c r="C497" s="247"/>
      <c r="D497" s="248"/>
      <c r="E497" s="249"/>
      <c r="F497" s="249"/>
      <c r="G497" s="255"/>
      <c r="H497" s="203"/>
      <c r="I497" s="224"/>
      <c r="J497" s="346"/>
      <c r="K497" s="267"/>
      <c r="L497" s="253"/>
      <c r="M497" s="254"/>
      <c r="N497" s="266"/>
    </row>
    <row r="498" spans="2:14" x14ac:dyDescent="0.2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2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2">
      <c r="B500" s="246"/>
      <c r="C500" s="247"/>
      <c r="D500" s="248"/>
      <c r="E500" s="249"/>
      <c r="F500" s="249"/>
      <c r="G500" s="255"/>
      <c r="H500" s="203"/>
      <c r="I500" s="224"/>
      <c r="J500" s="346"/>
      <c r="K500" s="265"/>
      <c r="L500" s="253"/>
      <c r="M500" s="254"/>
      <c r="N500" s="266"/>
    </row>
    <row r="501" spans="2:14" x14ac:dyDescent="0.2">
      <c r="B501" s="246"/>
      <c r="C501" s="247"/>
      <c r="D501" s="248"/>
      <c r="E501" s="249"/>
      <c r="F501" s="249"/>
      <c r="G501" s="255"/>
      <c r="H501" s="203"/>
      <c r="I501" s="224"/>
      <c r="J501" s="346"/>
      <c r="K501" s="265"/>
      <c r="L501" s="253"/>
      <c r="M501" s="254"/>
      <c r="N501" s="266"/>
    </row>
    <row r="502" spans="2:14" x14ac:dyDescent="0.2">
      <c r="B502" s="246"/>
      <c r="C502" s="247"/>
      <c r="D502" s="248"/>
      <c r="E502" s="249"/>
      <c r="F502" s="249"/>
      <c r="G502" s="255"/>
      <c r="H502" s="203"/>
      <c r="I502" s="224"/>
      <c r="J502" s="346"/>
      <c r="K502" s="265"/>
      <c r="L502" s="253"/>
      <c r="M502" s="254"/>
      <c r="N502" s="266"/>
    </row>
    <row r="503" spans="2:14" x14ac:dyDescent="0.2">
      <c r="B503" s="246"/>
      <c r="C503" s="247"/>
      <c r="D503" s="248"/>
      <c r="E503" s="249"/>
      <c r="F503" s="249"/>
      <c r="G503" s="255"/>
      <c r="H503" s="203"/>
      <c r="I503" s="224"/>
      <c r="J503" s="346"/>
      <c r="K503" s="267"/>
      <c r="L503" s="253"/>
      <c r="M503" s="254"/>
      <c r="N503" s="266"/>
    </row>
    <row r="504" spans="2:14" x14ac:dyDescent="0.2">
      <c r="B504" s="246"/>
      <c r="C504" s="247"/>
      <c r="D504" s="248"/>
      <c r="E504" s="249"/>
      <c r="F504" s="249"/>
      <c r="G504" s="255"/>
      <c r="H504" s="203"/>
      <c r="I504" s="224"/>
      <c r="J504" s="346"/>
      <c r="K504" s="267"/>
      <c r="L504" s="253"/>
      <c r="M504" s="254"/>
      <c r="N504" s="266"/>
    </row>
    <row r="505" spans="2:14" x14ac:dyDescent="0.2">
      <c r="B505" s="246"/>
      <c r="C505" s="256"/>
      <c r="D505" s="248"/>
      <c r="E505" s="249"/>
      <c r="F505" s="249"/>
      <c r="G505" s="199"/>
      <c r="H505" s="203"/>
      <c r="I505" s="224"/>
      <c r="J505" s="346"/>
      <c r="K505" s="267"/>
      <c r="L505" s="253"/>
      <c r="M505" s="254"/>
      <c r="N505" s="266"/>
    </row>
    <row r="506" spans="2:14" x14ac:dyDescent="0.2">
      <c r="B506" s="246"/>
      <c r="C506" s="247"/>
      <c r="D506" s="248"/>
      <c r="E506" s="249"/>
      <c r="F506" s="249"/>
      <c r="G506" s="255"/>
      <c r="H506" s="203"/>
      <c r="I506" s="224"/>
      <c r="J506" s="346"/>
      <c r="K506" s="267"/>
      <c r="L506" s="253"/>
      <c r="M506" s="254"/>
      <c r="N506" s="266"/>
    </row>
    <row r="507" spans="2:14" x14ac:dyDescent="0.2">
      <c r="B507" s="246"/>
      <c r="C507" s="247"/>
      <c r="D507" s="248"/>
      <c r="E507" s="249"/>
      <c r="F507" s="249"/>
      <c r="G507" s="255"/>
      <c r="H507" s="203"/>
      <c r="I507" s="224"/>
      <c r="J507" s="346"/>
      <c r="K507" s="267"/>
      <c r="L507" s="253"/>
      <c r="M507" s="254"/>
      <c r="N507" s="266"/>
    </row>
    <row r="508" spans="2:14" x14ac:dyDescent="0.2">
      <c r="B508" s="246"/>
      <c r="C508" s="247"/>
      <c r="D508" s="248"/>
      <c r="E508" s="249"/>
      <c r="F508" s="249"/>
      <c r="G508" s="255"/>
      <c r="H508" s="203"/>
      <c r="I508" s="224"/>
      <c r="J508" s="346"/>
      <c r="K508" s="265"/>
      <c r="L508" s="253"/>
      <c r="M508" s="254"/>
      <c r="N508" s="266"/>
    </row>
    <row r="509" spans="2:14" x14ac:dyDescent="0.2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2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2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2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2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2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2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2">
      <c r="B516" s="246"/>
      <c r="C516" s="247"/>
      <c r="D516" s="248"/>
      <c r="E516" s="249"/>
      <c r="F516" s="249"/>
      <c r="G516" s="255"/>
      <c r="H516" s="203"/>
      <c r="I516" s="224"/>
      <c r="J516" s="346"/>
      <c r="K516" s="267"/>
      <c r="L516" s="253"/>
      <c r="M516" s="254"/>
      <c r="N516" s="266"/>
    </row>
    <row r="517" spans="2:14" x14ac:dyDescent="0.2">
      <c r="B517" s="246"/>
      <c r="C517" s="247"/>
      <c r="D517" s="248"/>
      <c r="E517" s="249"/>
      <c r="F517" s="249"/>
      <c r="G517" s="255"/>
      <c r="H517" s="203"/>
      <c r="I517" s="224"/>
      <c r="J517" s="346"/>
      <c r="K517" s="267"/>
      <c r="L517" s="253"/>
      <c r="M517" s="254"/>
      <c r="N517" s="266"/>
    </row>
    <row r="518" spans="2:14" x14ac:dyDescent="0.2">
      <c r="B518" s="246"/>
      <c r="C518" s="247"/>
      <c r="D518" s="248"/>
      <c r="E518" s="249"/>
      <c r="F518" s="249"/>
      <c r="G518" s="255"/>
      <c r="H518" s="203"/>
      <c r="I518" s="224"/>
      <c r="J518" s="346"/>
      <c r="K518" s="267"/>
      <c r="L518" s="253"/>
      <c r="M518" s="254"/>
      <c r="N518" s="266"/>
    </row>
    <row r="519" spans="2:14" x14ac:dyDescent="0.2">
      <c r="B519" s="246"/>
      <c r="C519" s="247"/>
      <c r="D519" s="248"/>
      <c r="E519" s="249"/>
      <c r="F519" s="249"/>
      <c r="G519" s="255"/>
      <c r="H519" s="203"/>
      <c r="I519" s="224"/>
      <c r="J519" s="346"/>
      <c r="K519" s="268"/>
      <c r="L519" s="253"/>
      <c r="M519" s="254"/>
      <c r="N519" s="266"/>
    </row>
    <row r="520" spans="2:14" x14ac:dyDescent="0.2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2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2">
      <c r="B522" s="246"/>
      <c r="C522" s="247"/>
      <c r="D522" s="248"/>
      <c r="E522" s="249"/>
      <c r="F522" s="249"/>
      <c r="G522" s="255"/>
      <c r="H522" s="203"/>
      <c r="I522" s="224"/>
      <c r="J522" s="346"/>
      <c r="K522" s="267"/>
      <c r="L522" s="253"/>
      <c r="M522" s="254"/>
      <c r="N522" s="266"/>
    </row>
    <row r="523" spans="2:14" x14ac:dyDescent="0.2">
      <c r="B523" s="246"/>
      <c r="C523" s="247"/>
      <c r="D523" s="248"/>
      <c r="E523" s="249"/>
      <c r="F523" s="249"/>
      <c r="G523" s="255"/>
      <c r="H523" s="203"/>
      <c r="I523" s="224"/>
      <c r="J523" s="346"/>
      <c r="K523" s="267"/>
      <c r="L523" s="253"/>
      <c r="M523" s="254"/>
      <c r="N523" s="266"/>
    </row>
    <row r="524" spans="2:14" x14ac:dyDescent="0.2">
      <c r="B524" s="246"/>
      <c r="C524" s="247"/>
      <c r="D524" s="248"/>
      <c r="E524" s="249"/>
      <c r="F524" s="249"/>
      <c r="G524" s="255"/>
      <c r="H524" s="203"/>
      <c r="I524" s="224"/>
      <c r="J524" s="346"/>
      <c r="K524" s="267"/>
      <c r="L524" s="253"/>
      <c r="M524" s="254"/>
      <c r="N524" s="266"/>
    </row>
    <row r="525" spans="2:14" x14ac:dyDescent="0.2">
      <c r="B525" s="246"/>
      <c r="C525" s="247"/>
      <c r="D525" s="246"/>
      <c r="E525" s="249"/>
      <c r="F525" s="273"/>
      <c r="G525" s="262"/>
      <c r="H525" s="203"/>
      <c r="I525" s="224"/>
      <c r="J525" s="346"/>
      <c r="K525" s="267"/>
      <c r="L525" s="253"/>
      <c r="M525" s="254"/>
      <c r="N525" s="266"/>
    </row>
    <row r="526" spans="2:14" x14ac:dyDescent="0.2">
      <c r="B526" s="246"/>
      <c r="C526" s="247"/>
      <c r="D526" s="248"/>
      <c r="E526" s="249"/>
      <c r="F526" s="249"/>
      <c r="G526" s="255"/>
      <c r="H526" s="203"/>
      <c r="I526" s="224"/>
      <c r="J526" s="346"/>
      <c r="K526" s="267"/>
      <c r="L526" s="253"/>
      <c r="M526" s="254"/>
      <c r="N526" s="266"/>
    </row>
    <row r="527" spans="2:14" x14ac:dyDescent="0.2">
      <c r="B527" s="246"/>
      <c r="C527" s="247"/>
      <c r="D527" s="248"/>
      <c r="E527" s="249"/>
      <c r="F527" s="249"/>
      <c r="G527" s="255"/>
      <c r="H527" s="203"/>
      <c r="I527" s="224"/>
      <c r="J527" s="346"/>
      <c r="K527" s="267"/>
      <c r="L527" s="253"/>
      <c r="M527" s="254"/>
      <c r="N527" s="266"/>
    </row>
    <row r="528" spans="2:14" x14ac:dyDescent="0.2">
      <c r="B528" s="246"/>
      <c r="C528" s="247"/>
      <c r="D528" s="248"/>
      <c r="E528" s="249"/>
      <c r="F528" s="249"/>
      <c r="G528" s="255"/>
      <c r="H528" s="203"/>
      <c r="I528" s="224"/>
      <c r="J528" s="346"/>
      <c r="K528" s="267"/>
      <c r="L528" s="253"/>
      <c r="M528" s="254"/>
      <c r="N528" s="266"/>
    </row>
    <row r="529" spans="2:14" x14ac:dyDescent="0.2">
      <c r="B529" s="246"/>
      <c r="C529" s="256"/>
      <c r="D529" s="248"/>
      <c r="E529" s="249"/>
      <c r="F529" s="249"/>
      <c r="G529" s="199"/>
      <c r="H529" s="203"/>
      <c r="I529" s="224"/>
      <c r="J529" s="346"/>
      <c r="K529" s="267"/>
      <c r="L529" s="253"/>
      <c r="M529" s="254"/>
      <c r="N529" s="266"/>
    </row>
    <row r="530" spans="2:14" x14ac:dyDescent="0.2">
      <c r="B530" s="246"/>
      <c r="C530" s="247"/>
      <c r="D530" s="248"/>
      <c r="E530" s="249"/>
      <c r="F530" s="249"/>
      <c r="G530" s="255"/>
      <c r="H530" s="203"/>
      <c r="I530" s="224"/>
      <c r="J530" s="346"/>
      <c r="K530" s="267"/>
      <c r="L530" s="253"/>
      <c r="M530" s="254"/>
      <c r="N530" s="266"/>
    </row>
    <row r="531" spans="2:14" x14ac:dyDescent="0.2">
      <c r="B531" s="246"/>
      <c r="C531" s="256"/>
      <c r="D531" s="248"/>
      <c r="E531" s="249"/>
      <c r="F531" s="249"/>
      <c r="G531" s="199"/>
      <c r="H531" s="203"/>
      <c r="I531" s="224"/>
      <c r="J531" s="346"/>
      <c r="K531" s="267"/>
      <c r="L531" s="253"/>
      <c r="M531" s="254"/>
      <c r="N531" s="266"/>
    </row>
    <row r="532" spans="2:14" x14ac:dyDescent="0.2">
      <c r="B532" s="246"/>
      <c r="C532" s="256"/>
      <c r="D532" s="248"/>
      <c r="E532" s="249"/>
      <c r="F532" s="249"/>
      <c r="G532" s="199"/>
      <c r="H532" s="203"/>
      <c r="I532" s="224"/>
      <c r="J532" s="346"/>
      <c r="K532" s="267"/>
      <c r="L532" s="253"/>
      <c r="M532" s="254"/>
      <c r="N532" s="266"/>
    </row>
    <row r="533" spans="2:14" x14ac:dyDescent="0.2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2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2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2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2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2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2">
      <c r="B539" s="246"/>
      <c r="C539" s="247"/>
      <c r="D539" s="248"/>
      <c r="E539" s="249"/>
      <c r="F539" s="249"/>
      <c r="G539" s="255"/>
      <c r="H539" s="203"/>
      <c r="I539" s="224"/>
      <c r="J539" s="346"/>
      <c r="K539" s="267"/>
      <c r="L539" s="253"/>
      <c r="M539" s="254"/>
      <c r="N539" s="266"/>
    </row>
    <row r="540" spans="2:14" x14ac:dyDescent="0.2">
      <c r="B540" s="246"/>
      <c r="C540" s="247"/>
      <c r="D540" s="248"/>
      <c r="E540" s="249"/>
      <c r="F540" s="249"/>
      <c r="G540" s="255"/>
      <c r="H540" s="203"/>
      <c r="I540" s="224"/>
      <c r="J540" s="346"/>
      <c r="K540" s="267"/>
      <c r="L540" s="253"/>
      <c r="M540" s="254"/>
      <c r="N540" s="266"/>
    </row>
    <row r="541" spans="2:14" x14ac:dyDescent="0.2">
      <c r="B541" s="246"/>
      <c r="C541" s="247"/>
      <c r="D541" s="248"/>
      <c r="E541" s="249"/>
      <c r="F541" s="249"/>
      <c r="G541" s="255"/>
      <c r="H541" s="203"/>
      <c r="I541" s="224"/>
      <c r="J541" s="346"/>
      <c r="K541" s="267"/>
      <c r="L541" s="253"/>
      <c r="M541" s="254"/>
      <c r="N541" s="266"/>
    </row>
    <row r="542" spans="2:14" x14ac:dyDescent="0.2">
      <c r="B542" s="246"/>
      <c r="C542" s="247"/>
      <c r="D542" s="246"/>
      <c r="E542" s="249"/>
      <c r="F542" s="249"/>
      <c r="G542" s="262"/>
      <c r="H542" s="203"/>
      <c r="I542" s="224"/>
      <c r="J542" s="346"/>
      <c r="K542" s="267"/>
      <c r="L542" s="253"/>
      <c r="M542" s="254"/>
      <c r="N542" s="266"/>
    </row>
    <row r="543" spans="2:14" x14ac:dyDescent="0.2">
      <c r="B543" s="246"/>
      <c r="C543" s="247"/>
      <c r="D543" s="248"/>
      <c r="E543" s="249"/>
      <c r="F543" s="249"/>
      <c r="G543" s="255"/>
      <c r="H543" s="203"/>
      <c r="I543" s="224"/>
      <c r="J543" s="346"/>
      <c r="K543" s="267"/>
      <c r="L543" s="253"/>
      <c r="M543" s="254"/>
      <c r="N543" s="266"/>
    </row>
    <row r="544" spans="2:14" x14ac:dyDescent="0.2">
      <c r="B544" s="246"/>
      <c r="C544" s="247"/>
      <c r="D544" s="248"/>
      <c r="E544" s="249"/>
      <c r="F544" s="249"/>
      <c r="G544" s="255"/>
      <c r="H544" s="203"/>
      <c r="I544" s="224"/>
      <c r="J544" s="346"/>
      <c r="K544" s="267"/>
      <c r="L544" s="253"/>
      <c r="M544" s="254"/>
      <c r="N544" s="266"/>
    </row>
    <row r="545" spans="2:14" x14ac:dyDescent="0.2">
      <c r="B545" s="246"/>
      <c r="C545" s="256"/>
      <c r="D545" s="248"/>
      <c r="E545" s="249"/>
      <c r="F545" s="249"/>
      <c r="G545" s="199"/>
      <c r="H545" s="203"/>
      <c r="I545" s="224"/>
      <c r="J545" s="346"/>
      <c r="K545" s="267"/>
      <c r="L545" s="253"/>
      <c r="M545" s="254"/>
      <c r="N545" s="266"/>
    </row>
    <row r="546" spans="2:14" x14ac:dyDescent="0.2">
      <c r="B546" s="246"/>
      <c r="C546" s="247"/>
      <c r="D546" s="248"/>
      <c r="E546" s="249"/>
      <c r="F546" s="249"/>
      <c r="G546" s="255"/>
      <c r="H546" s="203"/>
      <c r="I546" s="224"/>
      <c r="J546" s="346"/>
      <c r="K546" s="267"/>
      <c r="L546" s="253"/>
      <c r="M546" s="254"/>
      <c r="N546" s="266"/>
    </row>
    <row r="547" spans="2:14" x14ac:dyDescent="0.2">
      <c r="B547" s="246"/>
      <c r="C547" s="247"/>
      <c r="D547" s="248"/>
      <c r="E547" s="249"/>
      <c r="F547" s="249"/>
      <c r="G547" s="255"/>
      <c r="H547" s="203"/>
      <c r="I547" s="224"/>
      <c r="J547" s="346"/>
      <c r="K547" s="267"/>
      <c r="L547" s="253"/>
      <c r="M547" s="254"/>
      <c r="N547" s="266"/>
    </row>
    <row r="548" spans="2:14" x14ac:dyDescent="0.2">
      <c r="B548" s="246"/>
      <c r="C548" s="247"/>
      <c r="D548" s="246"/>
      <c r="E548" s="249"/>
      <c r="F548" s="249"/>
      <c r="G548" s="262"/>
      <c r="H548" s="203"/>
      <c r="I548" s="224"/>
      <c r="J548" s="346"/>
      <c r="K548" s="267"/>
      <c r="L548" s="253"/>
      <c r="M548" s="254"/>
      <c r="N548" s="266"/>
    </row>
    <row r="549" spans="2:14" x14ac:dyDescent="0.2">
      <c r="B549" s="246"/>
      <c r="C549" s="247"/>
      <c r="D549" s="248"/>
      <c r="E549" s="249"/>
      <c r="F549" s="249"/>
      <c r="G549" s="255"/>
      <c r="H549" s="203"/>
      <c r="I549" s="224"/>
      <c r="J549" s="346"/>
      <c r="K549" s="267"/>
      <c r="L549" s="253"/>
      <c r="M549" s="254"/>
      <c r="N549" s="266"/>
    </row>
    <row r="550" spans="2:14" x14ac:dyDescent="0.2">
      <c r="B550" s="246"/>
      <c r="C550" s="247"/>
      <c r="D550" s="248"/>
      <c r="E550" s="249"/>
      <c r="F550" s="249"/>
      <c r="G550" s="255"/>
      <c r="H550" s="203"/>
      <c r="I550" s="224"/>
      <c r="J550" s="346"/>
      <c r="K550" s="267"/>
      <c r="L550" s="253"/>
      <c r="M550" s="254"/>
      <c r="N550" s="266"/>
    </row>
    <row r="551" spans="2:14" x14ac:dyDescent="0.2">
      <c r="B551" s="246"/>
      <c r="C551" s="256"/>
      <c r="D551" s="248"/>
      <c r="E551" s="249"/>
      <c r="F551" s="249"/>
      <c r="G551" s="199"/>
      <c r="H551" s="203"/>
      <c r="I551" s="224"/>
      <c r="J551" s="346"/>
      <c r="K551" s="267"/>
      <c r="L551" s="253"/>
      <c r="M551" s="254"/>
      <c r="N551" s="266"/>
    </row>
    <row r="552" spans="2:14" x14ac:dyDescent="0.2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2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2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2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2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2">
      <c r="B557" s="246"/>
      <c r="C557" s="247"/>
      <c r="D557" s="248"/>
      <c r="E557" s="249"/>
      <c r="F557" s="249"/>
      <c r="G557" s="255"/>
      <c r="H557" s="203"/>
      <c r="I557" s="224"/>
      <c r="J557" s="346"/>
      <c r="K557" s="267"/>
      <c r="L557" s="253"/>
      <c r="M557" s="254"/>
      <c r="N557" s="266"/>
    </row>
    <row r="558" spans="2:14" x14ac:dyDescent="0.2">
      <c r="B558" s="246"/>
      <c r="C558" s="247"/>
      <c r="D558" s="248"/>
      <c r="E558" s="249"/>
      <c r="F558" s="249"/>
      <c r="G558" s="255"/>
      <c r="H558" s="203"/>
      <c r="I558" s="224"/>
      <c r="J558" s="346"/>
      <c r="K558" s="267"/>
      <c r="L558" s="253"/>
      <c r="M558" s="254"/>
      <c r="N558" s="266"/>
    </row>
    <row r="559" spans="2:14" x14ac:dyDescent="0.2">
      <c r="B559" s="246"/>
      <c r="C559" s="247"/>
      <c r="D559" s="248"/>
      <c r="E559" s="249"/>
      <c r="F559" s="249"/>
      <c r="G559" s="255"/>
      <c r="H559" s="203"/>
      <c r="I559" s="224"/>
      <c r="J559" s="346"/>
      <c r="K559" s="267"/>
      <c r="L559" s="253"/>
      <c r="M559" s="254"/>
      <c r="N559" s="266"/>
    </row>
    <row r="560" spans="2:14" x14ac:dyDescent="0.2">
      <c r="B560" s="246"/>
      <c r="C560" s="247"/>
      <c r="D560" s="246"/>
      <c r="E560" s="249"/>
      <c r="F560" s="249"/>
      <c r="G560" s="262"/>
      <c r="H560" s="203"/>
      <c r="I560" s="224"/>
      <c r="J560" s="346"/>
      <c r="K560" s="267"/>
      <c r="L560" s="253"/>
      <c r="M560" s="254"/>
      <c r="N560" s="266"/>
    </row>
    <row r="561" spans="2:14" x14ac:dyDescent="0.2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2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2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2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2">
      <c r="B565" s="246"/>
      <c r="C565" s="247"/>
      <c r="D565" s="248"/>
      <c r="E565" s="249"/>
      <c r="F565" s="249"/>
      <c r="G565" s="255"/>
      <c r="H565" s="203"/>
      <c r="I565" s="224"/>
      <c r="J565" s="346"/>
      <c r="K565" s="267"/>
      <c r="L565" s="253"/>
      <c r="M565" s="254"/>
      <c r="N565" s="266"/>
    </row>
    <row r="566" spans="2:14" x14ac:dyDescent="0.2">
      <c r="B566" s="246"/>
      <c r="C566" s="247"/>
      <c r="D566" s="248"/>
      <c r="E566" s="249"/>
      <c r="F566" s="249"/>
      <c r="G566" s="255"/>
      <c r="H566" s="203"/>
      <c r="I566" s="224"/>
      <c r="J566" s="346"/>
      <c r="K566" s="267"/>
      <c r="L566" s="253"/>
      <c r="M566" s="254"/>
      <c r="N566" s="266"/>
    </row>
    <row r="567" spans="2:14" x14ac:dyDescent="0.2">
      <c r="B567" s="246"/>
      <c r="C567" s="247"/>
      <c r="D567" s="248"/>
      <c r="E567" s="249"/>
      <c r="F567" s="249"/>
      <c r="G567" s="255"/>
      <c r="H567" s="203"/>
      <c r="I567" s="224"/>
      <c r="J567" s="346"/>
      <c r="K567" s="267"/>
      <c r="L567" s="253"/>
      <c r="M567" s="254"/>
      <c r="N567" s="266"/>
    </row>
    <row r="568" spans="2:14" x14ac:dyDescent="0.2">
      <c r="B568" s="246"/>
      <c r="C568" s="256"/>
      <c r="D568" s="246"/>
      <c r="E568" s="249"/>
      <c r="F568" s="249"/>
      <c r="G568" s="202"/>
      <c r="H568" s="203"/>
      <c r="I568" s="224"/>
      <c r="J568" s="346"/>
      <c r="K568" s="267"/>
      <c r="L568" s="253"/>
      <c r="M568" s="254"/>
      <c r="N568" s="266"/>
    </row>
    <row r="569" spans="2:14" x14ac:dyDescent="0.2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2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2">
      <c r="B571" s="246"/>
      <c r="C571" s="247"/>
      <c r="D571" s="248"/>
      <c r="E571" s="249"/>
      <c r="F571" s="249"/>
      <c r="G571" s="255"/>
      <c r="H571" s="203"/>
      <c r="I571" s="224"/>
      <c r="J571" s="346"/>
      <c r="K571" s="267"/>
      <c r="L571" s="253"/>
      <c r="M571" s="254"/>
      <c r="N571" s="266"/>
    </row>
    <row r="572" spans="2:14" x14ac:dyDescent="0.2">
      <c r="B572" s="246"/>
      <c r="C572" s="247"/>
      <c r="D572" s="248"/>
      <c r="E572" s="249"/>
      <c r="F572" s="249"/>
      <c r="G572" s="255"/>
      <c r="H572" s="203"/>
      <c r="I572" s="224"/>
      <c r="J572" s="346"/>
      <c r="K572" s="267"/>
      <c r="L572" s="253"/>
      <c r="M572" s="254"/>
      <c r="N572" s="266"/>
    </row>
    <row r="573" spans="2:14" x14ac:dyDescent="0.2">
      <c r="B573" s="246"/>
      <c r="C573" s="247"/>
      <c r="D573" s="248"/>
      <c r="E573" s="249"/>
      <c r="F573" s="249"/>
      <c r="G573" s="255"/>
      <c r="H573" s="203"/>
      <c r="I573" s="224"/>
      <c r="J573" s="346"/>
      <c r="K573" s="267"/>
      <c r="L573" s="253"/>
      <c r="M573" s="254"/>
      <c r="N573" s="266"/>
    </row>
    <row r="574" spans="2:14" x14ac:dyDescent="0.2">
      <c r="B574" s="246"/>
      <c r="C574" s="256"/>
      <c r="D574" s="246"/>
      <c r="E574" s="249"/>
      <c r="F574" s="249"/>
      <c r="G574" s="202"/>
      <c r="H574" s="203"/>
      <c r="I574" s="224"/>
      <c r="J574" s="346"/>
      <c r="K574" s="265"/>
      <c r="L574" s="253"/>
      <c r="M574" s="254"/>
      <c r="N574" s="266"/>
    </row>
    <row r="575" spans="2:14" x14ac:dyDescent="0.2">
      <c r="B575" s="246"/>
      <c r="C575" s="247"/>
      <c r="D575" s="248"/>
      <c r="E575" s="249"/>
      <c r="F575" s="249"/>
      <c r="G575" s="255"/>
      <c r="H575" s="203"/>
      <c r="I575" s="224"/>
      <c r="J575" s="346"/>
      <c r="K575" s="267"/>
      <c r="L575" s="253"/>
      <c r="M575" s="254"/>
      <c r="N575" s="266"/>
    </row>
    <row r="576" spans="2:14" x14ac:dyDescent="0.2">
      <c r="B576" s="246"/>
      <c r="C576" s="256"/>
      <c r="D576" s="248"/>
      <c r="E576" s="249"/>
      <c r="F576" s="249"/>
      <c r="G576" s="199"/>
      <c r="H576" s="203"/>
      <c r="I576" s="224"/>
      <c r="J576" s="346"/>
      <c r="K576" s="267"/>
      <c r="L576" s="253"/>
      <c r="M576" s="254"/>
      <c r="N576" s="266"/>
    </row>
    <row r="577" spans="2:14" x14ac:dyDescent="0.2">
      <c r="B577" s="246"/>
      <c r="C577" s="247"/>
      <c r="D577" s="248"/>
      <c r="E577" s="249"/>
      <c r="F577" s="249"/>
      <c r="G577" s="255"/>
      <c r="H577" s="203"/>
      <c r="I577" s="224"/>
      <c r="J577" s="346"/>
      <c r="K577" s="267"/>
      <c r="L577" s="253"/>
      <c r="M577" s="254"/>
      <c r="N577" s="266"/>
    </row>
    <row r="578" spans="2:14" x14ac:dyDescent="0.2">
      <c r="B578" s="246"/>
      <c r="C578" s="247"/>
      <c r="D578" s="248"/>
      <c r="E578" s="249"/>
      <c r="F578" s="249"/>
      <c r="G578" s="255"/>
      <c r="H578" s="203"/>
      <c r="I578" s="224"/>
      <c r="J578" s="346"/>
      <c r="K578" s="267"/>
      <c r="L578" s="253"/>
      <c r="M578" s="254"/>
      <c r="N578" s="266"/>
    </row>
    <row r="579" spans="2:14" x14ac:dyDescent="0.2">
      <c r="B579" s="246"/>
      <c r="C579" s="256"/>
      <c r="D579" s="248"/>
      <c r="E579" s="249"/>
      <c r="F579" s="249"/>
      <c r="G579" s="199"/>
      <c r="H579" s="203"/>
      <c r="I579" s="224"/>
      <c r="J579" s="346"/>
      <c r="K579" s="267"/>
      <c r="L579" s="253"/>
      <c r="M579" s="254"/>
      <c r="N579" s="266"/>
    </row>
    <row r="580" spans="2:14" x14ac:dyDescent="0.2">
      <c r="B580" s="246"/>
      <c r="C580" s="256"/>
      <c r="D580" s="248"/>
      <c r="E580" s="249"/>
      <c r="F580" s="249"/>
      <c r="G580" s="199"/>
      <c r="H580" s="203"/>
      <c r="I580" s="224"/>
      <c r="J580" s="346"/>
      <c r="K580" s="267"/>
      <c r="L580" s="253"/>
      <c r="M580" s="254"/>
      <c r="N580" s="266"/>
    </row>
    <row r="581" spans="2:14" x14ac:dyDescent="0.2">
      <c r="B581" s="246"/>
      <c r="C581" s="256"/>
      <c r="D581" s="248"/>
      <c r="E581" s="249"/>
      <c r="F581" s="249"/>
      <c r="G581" s="199"/>
      <c r="H581" s="203"/>
      <c r="I581" s="224"/>
      <c r="J581" s="346"/>
      <c r="K581" s="267"/>
      <c r="L581" s="253"/>
      <c r="M581" s="254"/>
      <c r="N581" s="266"/>
    </row>
    <row r="582" spans="2:14" x14ac:dyDescent="0.2">
      <c r="B582" s="246"/>
      <c r="C582" s="247"/>
      <c r="D582" s="248"/>
      <c r="E582" s="249"/>
      <c r="F582" s="249"/>
      <c r="G582" s="255"/>
      <c r="H582" s="203"/>
      <c r="I582" s="224"/>
      <c r="J582" s="346"/>
      <c r="K582" s="267"/>
      <c r="L582" s="253"/>
      <c r="M582" s="254"/>
      <c r="N582" s="266"/>
    </row>
    <row r="583" spans="2:14" x14ac:dyDescent="0.2">
      <c r="B583" s="246"/>
      <c r="C583" s="247"/>
      <c r="D583" s="248"/>
      <c r="E583" s="249"/>
      <c r="F583" s="249"/>
      <c r="G583" s="255"/>
      <c r="H583" s="203"/>
      <c r="I583" s="224"/>
      <c r="J583" s="346"/>
      <c r="K583" s="267"/>
      <c r="L583" s="253"/>
      <c r="M583" s="254"/>
      <c r="N583" s="266"/>
    </row>
    <row r="584" spans="2:14" x14ac:dyDescent="0.2">
      <c r="B584" s="246"/>
      <c r="C584" s="256"/>
      <c r="D584" s="248"/>
      <c r="E584" s="249"/>
      <c r="F584" s="249"/>
      <c r="G584" s="199"/>
      <c r="H584" s="203"/>
      <c r="I584" s="224"/>
      <c r="J584" s="346"/>
      <c r="K584" s="267"/>
      <c r="L584" s="253"/>
      <c r="M584" s="254"/>
      <c r="N584" s="266"/>
    </row>
    <row r="585" spans="2:14" x14ac:dyDescent="0.2">
      <c r="B585" s="246"/>
      <c r="C585" s="247"/>
      <c r="D585" s="248"/>
      <c r="E585" s="249"/>
      <c r="F585" s="249"/>
      <c r="G585" s="255"/>
      <c r="H585" s="203"/>
      <c r="I585" s="224"/>
      <c r="J585" s="346"/>
      <c r="K585" s="267"/>
      <c r="L585" s="253"/>
      <c r="M585" s="254"/>
      <c r="N585" s="266"/>
    </row>
    <row r="586" spans="2:14" x14ac:dyDescent="0.2">
      <c r="B586" s="246"/>
      <c r="C586" s="247"/>
      <c r="D586" s="248"/>
      <c r="E586" s="249"/>
      <c r="F586" s="249"/>
      <c r="G586" s="255"/>
      <c r="H586" s="203"/>
      <c r="I586" s="224"/>
      <c r="J586" s="346"/>
      <c r="K586" s="267"/>
      <c r="L586" s="253"/>
      <c r="M586" s="254"/>
      <c r="N586" s="266"/>
    </row>
    <row r="587" spans="2:14" x14ac:dyDescent="0.2">
      <c r="B587" s="246"/>
      <c r="C587" s="256"/>
      <c r="D587" s="248"/>
      <c r="E587" s="249"/>
      <c r="F587" s="249"/>
      <c r="G587" s="199"/>
      <c r="H587" s="203"/>
      <c r="I587" s="224"/>
      <c r="J587" s="346"/>
      <c r="K587" s="267"/>
      <c r="L587" s="253"/>
      <c r="M587" s="254"/>
      <c r="N587" s="266"/>
    </row>
    <row r="588" spans="2:14" x14ac:dyDescent="0.2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2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2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2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2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2">
      <c r="B593" s="246"/>
      <c r="C593" s="247"/>
      <c r="D593" s="248"/>
      <c r="E593" s="249"/>
      <c r="F593" s="249"/>
      <c r="G593" s="255"/>
      <c r="H593" s="203"/>
      <c r="I593" s="224"/>
      <c r="J593" s="346"/>
      <c r="K593" s="267"/>
      <c r="L593" s="253"/>
      <c r="M593" s="254"/>
      <c r="N593" s="266"/>
    </row>
    <row r="594" spans="2:14" x14ac:dyDescent="0.2">
      <c r="B594" s="246"/>
      <c r="C594" s="247"/>
      <c r="D594" s="248"/>
      <c r="E594" s="249"/>
      <c r="F594" s="249"/>
      <c r="G594" s="255"/>
      <c r="H594" s="203"/>
      <c r="I594" s="224"/>
      <c r="J594" s="346"/>
      <c r="K594" s="267"/>
      <c r="L594" s="253"/>
      <c r="M594" s="254"/>
      <c r="N594" s="266"/>
    </row>
    <row r="595" spans="2:14" x14ac:dyDescent="0.2">
      <c r="B595" s="246"/>
      <c r="C595" s="247"/>
      <c r="D595" s="248"/>
      <c r="E595" s="249"/>
      <c r="F595" s="249"/>
      <c r="G595" s="255"/>
      <c r="H595" s="203"/>
      <c r="I595" s="224"/>
      <c r="J595" s="346"/>
      <c r="K595" s="267"/>
      <c r="L595" s="253"/>
      <c r="M595" s="254"/>
      <c r="N595" s="266"/>
    </row>
    <row r="596" spans="2:14" x14ac:dyDescent="0.2">
      <c r="B596" s="246"/>
      <c r="C596" s="247"/>
      <c r="D596" s="246"/>
      <c r="E596" s="249"/>
      <c r="F596" s="249"/>
      <c r="G596" s="262"/>
      <c r="H596" s="203"/>
      <c r="I596" s="224"/>
      <c r="J596" s="346"/>
      <c r="K596" s="267"/>
      <c r="L596" s="253"/>
      <c r="M596" s="254"/>
      <c r="N596" s="266"/>
    </row>
    <row r="597" spans="2:14" x14ac:dyDescent="0.2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2">
      <c r="B598" s="246"/>
      <c r="C598" s="247"/>
      <c r="D598" s="248"/>
      <c r="E598" s="249"/>
      <c r="F598" s="249"/>
      <c r="G598" s="255"/>
      <c r="H598" s="203"/>
      <c r="I598" s="224"/>
      <c r="J598" s="346"/>
      <c r="K598" s="267"/>
      <c r="L598" s="253"/>
      <c r="M598" s="254"/>
      <c r="N598" s="266"/>
    </row>
    <row r="599" spans="2:14" x14ac:dyDescent="0.2">
      <c r="B599" s="246"/>
      <c r="C599" s="247"/>
      <c r="D599" s="248"/>
      <c r="E599" s="249"/>
      <c r="F599" s="249"/>
      <c r="G599" s="255"/>
      <c r="H599" s="203"/>
      <c r="I599" s="224"/>
      <c r="J599" s="346"/>
      <c r="K599" s="267"/>
      <c r="L599" s="253"/>
      <c r="M599" s="254"/>
      <c r="N599" s="266"/>
    </row>
    <row r="600" spans="2:14" x14ac:dyDescent="0.2">
      <c r="B600" s="246"/>
      <c r="C600" s="247"/>
      <c r="D600" s="248"/>
      <c r="E600" s="249"/>
      <c r="F600" s="249"/>
      <c r="G600" s="255"/>
      <c r="H600" s="203"/>
      <c r="I600" s="224"/>
      <c r="J600" s="346"/>
      <c r="K600" s="267"/>
      <c r="L600" s="253"/>
      <c r="M600" s="254"/>
      <c r="N600" s="266"/>
    </row>
    <row r="601" spans="2:14" x14ac:dyDescent="0.2">
      <c r="B601" s="246"/>
      <c r="C601" s="256"/>
      <c r="D601" s="248"/>
      <c r="E601" s="249"/>
      <c r="F601" s="249"/>
      <c r="G601" s="199"/>
      <c r="H601" s="203"/>
      <c r="I601" s="224"/>
      <c r="J601" s="346"/>
      <c r="K601" s="267"/>
      <c r="L601" s="253"/>
      <c r="M601" s="254"/>
      <c r="N601" s="266"/>
    </row>
    <row r="602" spans="2:14" x14ac:dyDescent="0.2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2">
      <c r="B603" s="246"/>
      <c r="C603" s="247"/>
      <c r="D603" s="248"/>
      <c r="E603" s="249"/>
      <c r="F603" s="249"/>
      <c r="G603" s="255"/>
      <c r="H603" s="203"/>
      <c r="I603" s="224"/>
      <c r="J603" s="346"/>
      <c r="K603" s="267"/>
      <c r="L603" s="253"/>
      <c r="M603" s="254"/>
      <c r="N603" s="266"/>
    </row>
    <row r="604" spans="2:14" x14ac:dyDescent="0.2">
      <c r="B604" s="246"/>
      <c r="C604" s="247"/>
      <c r="D604" s="248"/>
      <c r="E604" s="249"/>
      <c r="F604" s="249"/>
      <c r="G604" s="255"/>
      <c r="H604" s="203"/>
      <c r="I604" s="224"/>
      <c r="J604" s="346"/>
      <c r="K604" s="267"/>
      <c r="L604" s="253"/>
      <c r="M604" s="254"/>
      <c r="N604" s="266"/>
    </row>
    <row r="605" spans="2:14" x14ac:dyDescent="0.2">
      <c r="B605" s="246"/>
      <c r="C605" s="247"/>
      <c r="D605" s="248"/>
      <c r="E605" s="249"/>
      <c r="F605" s="249"/>
      <c r="G605" s="255"/>
      <c r="H605" s="203"/>
      <c r="I605" s="224"/>
      <c r="J605" s="346"/>
      <c r="K605" s="267"/>
      <c r="L605" s="253"/>
      <c r="M605" s="254"/>
      <c r="N605" s="266"/>
    </row>
    <row r="606" spans="2:14" x14ac:dyDescent="0.2">
      <c r="B606" s="246"/>
      <c r="C606" s="256"/>
      <c r="D606" s="246"/>
      <c r="E606" s="249"/>
      <c r="F606" s="249"/>
      <c r="G606" s="202"/>
      <c r="H606" s="203"/>
      <c r="I606" s="224"/>
      <c r="J606" s="346"/>
      <c r="K606" s="267"/>
      <c r="L606" s="253"/>
      <c r="M606" s="254"/>
      <c r="N606" s="266"/>
    </row>
    <row r="607" spans="2:14" x14ac:dyDescent="0.2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2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2">
      <c r="B609" s="246"/>
      <c r="C609" s="247"/>
      <c r="D609" s="248"/>
      <c r="E609" s="249"/>
      <c r="F609" s="249"/>
      <c r="G609" s="255"/>
      <c r="H609" s="203"/>
      <c r="I609" s="224"/>
      <c r="J609" s="346"/>
      <c r="K609" s="267"/>
      <c r="L609" s="253"/>
      <c r="M609" s="254"/>
      <c r="N609" s="266"/>
    </row>
    <row r="610" spans="2:14" x14ac:dyDescent="0.2">
      <c r="B610" s="246"/>
      <c r="C610" s="247"/>
      <c r="D610" s="248"/>
      <c r="E610" s="249"/>
      <c r="F610" s="249"/>
      <c r="G610" s="255"/>
      <c r="H610" s="203"/>
      <c r="I610" s="224"/>
      <c r="J610" s="346"/>
      <c r="K610" s="267"/>
      <c r="L610" s="253"/>
      <c r="M610" s="254"/>
      <c r="N610" s="266"/>
    </row>
    <row r="611" spans="2:14" x14ac:dyDescent="0.2">
      <c r="B611" s="246"/>
      <c r="C611" s="247"/>
      <c r="D611" s="248"/>
      <c r="E611" s="249"/>
      <c r="F611" s="249"/>
      <c r="G611" s="255"/>
      <c r="H611" s="203"/>
      <c r="I611" s="224"/>
      <c r="J611" s="346"/>
      <c r="K611" s="267"/>
      <c r="L611" s="253"/>
      <c r="M611" s="254"/>
      <c r="N611" s="266"/>
    </row>
    <row r="612" spans="2:14" x14ac:dyDescent="0.2">
      <c r="B612" s="246"/>
      <c r="C612" s="256"/>
      <c r="D612" s="248"/>
      <c r="E612" s="249"/>
      <c r="F612" s="249"/>
      <c r="G612" s="199"/>
      <c r="H612" s="203"/>
      <c r="I612" s="224"/>
      <c r="J612" s="346"/>
      <c r="K612" s="267"/>
      <c r="L612" s="253"/>
      <c r="M612" s="254"/>
      <c r="N612" s="266"/>
    </row>
    <row r="613" spans="2:14" x14ac:dyDescent="0.2">
      <c r="B613" s="246"/>
      <c r="C613" s="256"/>
      <c r="D613" s="248"/>
      <c r="E613" s="249"/>
      <c r="F613" s="249"/>
      <c r="G613" s="199"/>
      <c r="H613" s="203"/>
      <c r="I613" s="224"/>
      <c r="J613" s="346"/>
      <c r="K613" s="267"/>
      <c r="L613" s="253"/>
      <c r="M613" s="254"/>
      <c r="N613" s="266"/>
    </row>
    <row r="614" spans="2:14" x14ac:dyDescent="0.2">
      <c r="B614" s="246"/>
      <c r="C614" s="256"/>
      <c r="D614" s="248"/>
      <c r="E614" s="249"/>
      <c r="F614" s="249"/>
      <c r="G614" s="199"/>
      <c r="H614" s="203"/>
      <c r="I614" s="224"/>
      <c r="J614" s="346"/>
      <c r="K614" s="267"/>
      <c r="L614" s="253"/>
      <c r="M614" s="254"/>
      <c r="N614" s="266"/>
    </row>
    <row r="615" spans="2:14" x14ac:dyDescent="0.2">
      <c r="B615" s="246"/>
      <c r="C615" s="247"/>
      <c r="D615" s="248"/>
      <c r="E615" s="249"/>
      <c r="F615" s="249"/>
      <c r="G615" s="255"/>
      <c r="H615" s="203"/>
      <c r="I615" s="224"/>
      <c r="J615" s="346"/>
      <c r="K615" s="267"/>
      <c r="L615" s="253"/>
      <c r="M615" s="254"/>
      <c r="N615" s="266"/>
    </row>
    <row r="616" spans="2:14" x14ac:dyDescent="0.2">
      <c r="B616" s="246"/>
      <c r="C616" s="247"/>
      <c r="D616" s="248"/>
      <c r="E616" s="249"/>
      <c r="F616" s="249"/>
      <c r="G616" s="255"/>
      <c r="H616" s="203"/>
      <c r="I616" s="224"/>
      <c r="J616" s="346"/>
      <c r="K616" s="265"/>
      <c r="L616" s="253"/>
      <c r="M616" s="254"/>
      <c r="N616" s="266"/>
    </row>
    <row r="617" spans="2:14" x14ac:dyDescent="0.2">
      <c r="B617" s="246"/>
      <c r="C617" s="256"/>
      <c r="D617" s="248"/>
      <c r="E617" s="249"/>
      <c r="F617" s="249"/>
      <c r="G617" s="199"/>
      <c r="H617" s="203"/>
      <c r="I617" s="224"/>
      <c r="J617" s="346"/>
      <c r="K617" s="267"/>
      <c r="L617" s="253"/>
      <c r="M617" s="254"/>
      <c r="N617" s="266"/>
    </row>
    <row r="618" spans="2:14" x14ac:dyDescent="0.2">
      <c r="B618" s="246"/>
      <c r="C618" s="247"/>
      <c r="D618" s="246"/>
      <c r="E618" s="249"/>
      <c r="F618" s="249"/>
      <c r="G618" s="262"/>
      <c r="H618" s="203"/>
      <c r="I618" s="224"/>
      <c r="J618" s="346"/>
      <c r="K618" s="267"/>
      <c r="L618" s="253"/>
      <c r="M618" s="254"/>
      <c r="N618" s="266"/>
    </row>
    <row r="619" spans="2:14" x14ac:dyDescent="0.2">
      <c r="B619" s="246"/>
      <c r="C619" s="247"/>
      <c r="D619" s="248"/>
      <c r="E619" s="249"/>
      <c r="F619" s="249"/>
      <c r="G619" s="255"/>
      <c r="H619" s="203"/>
      <c r="I619" s="224"/>
      <c r="J619" s="346"/>
      <c r="K619" s="267"/>
      <c r="L619" s="253"/>
      <c r="M619" s="254"/>
      <c r="N619" s="266"/>
    </row>
    <row r="620" spans="2:14" x14ac:dyDescent="0.2">
      <c r="B620" s="246"/>
      <c r="C620" s="247"/>
      <c r="D620" s="248"/>
      <c r="E620" s="249"/>
      <c r="F620" s="249"/>
      <c r="G620" s="255"/>
      <c r="H620" s="203"/>
      <c r="I620" s="224"/>
      <c r="J620" s="346"/>
      <c r="K620" s="267"/>
      <c r="L620" s="253"/>
      <c r="M620" s="254"/>
      <c r="N620" s="266"/>
    </row>
    <row r="621" spans="2:14" x14ac:dyDescent="0.2">
      <c r="B621" s="246"/>
      <c r="C621" s="247"/>
      <c r="D621" s="248"/>
      <c r="E621" s="249"/>
      <c r="F621" s="249"/>
      <c r="G621" s="255"/>
      <c r="H621" s="203"/>
      <c r="I621" s="224"/>
      <c r="J621" s="346"/>
      <c r="K621" s="265"/>
      <c r="L621" s="253"/>
      <c r="M621" s="254"/>
      <c r="N621" s="266"/>
    </row>
    <row r="622" spans="2:14" x14ac:dyDescent="0.2">
      <c r="B622" s="246"/>
      <c r="C622" s="247"/>
      <c r="D622" s="248"/>
      <c r="E622" s="249"/>
      <c r="F622" s="249"/>
      <c r="G622" s="255"/>
      <c r="H622" s="203"/>
      <c r="I622" s="224"/>
      <c r="J622" s="346"/>
      <c r="K622" s="267"/>
      <c r="L622" s="253"/>
      <c r="M622" s="254"/>
      <c r="N622" s="266"/>
    </row>
    <row r="623" spans="2:14" x14ac:dyDescent="0.2">
      <c r="B623" s="246"/>
      <c r="C623" s="247"/>
      <c r="D623" s="248"/>
      <c r="E623" s="249"/>
      <c r="F623" s="249"/>
      <c r="G623" s="255"/>
      <c r="H623" s="203"/>
      <c r="I623" s="224"/>
      <c r="J623" s="346"/>
      <c r="K623" s="267"/>
      <c r="L623" s="253"/>
      <c r="M623" s="254"/>
      <c r="N623" s="266"/>
    </row>
    <row r="624" spans="2:14" x14ac:dyDescent="0.2">
      <c r="B624" s="246"/>
      <c r="C624" s="247"/>
      <c r="D624" s="248"/>
      <c r="E624" s="249"/>
      <c r="F624" s="249"/>
      <c r="G624" s="255"/>
      <c r="H624" s="203"/>
      <c r="I624" s="224"/>
      <c r="J624" s="346"/>
      <c r="K624" s="267"/>
      <c r="L624" s="253"/>
      <c r="M624" s="254"/>
      <c r="N624" s="266"/>
    </row>
    <row r="625" spans="2:14" x14ac:dyDescent="0.2">
      <c r="B625" s="246"/>
      <c r="C625" s="256"/>
      <c r="D625" s="246"/>
      <c r="E625" s="249"/>
      <c r="F625" s="249"/>
      <c r="G625" s="202"/>
      <c r="H625" s="203"/>
      <c r="I625" s="224"/>
      <c r="J625" s="346"/>
      <c r="K625" s="267"/>
      <c r="L625" s="253"/>
      <c r="M625" s="254"/>
      <c r="N625" s="266"/>
    </row>
    <row r="626" spans="2:14" x14ac:dyDescent="0.2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2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2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2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2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2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2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2">
      <c r="B633" s="246"/>
      <c r="C633" s="247"/>
      <c r="D633" s="248"/>
      <c r="E633" s="249"/>
      <c r="F633" s="249"/>
      <c r="G633" s="255"/>
      <c r="H633" s="203"/>
      <c r="I633" s="224"/>
      <c r="J633" s="346"/>
      <c r="K633" s="267"/>
      <c r="L633" s="253"/>
      <c r="M633" s="254"/>
      <c r="N633" s="266"/>
    </row>
    <row r="634" spans="2:14" x14ac:dyDescent="0.2">
      <c r="B634" s="246"/>
      <c r="C634" s="247"/>
      <c r="D634" s="248"/>
      <c r="E634" s="249"/>
      <c r="F634" s="249"/>
      <c r="G634" s="255"/>
      <c r="H634" s="203"/>
      <c r="I634" s="224"/>
      <c r="J634" s="346"/>
      <c r="K634" s="267"/>
      <c r="L634" s="253"/>
      <c r="M634" s="254"/>
      <c r="N634" s="266"/>
    </row>
    <row r="635" spans="2:14" x14ac:dyDescent="0.2">
      <c r="B635" s="246"/>
      <c r="C635" s="247"/>
      <c r="D635" s="248"/>
      <c r="E635" s="249"/>
      <c r="F635" s="249"/>
      <c r="G635" s="255"/>
      <c r="H635" s="203"/>
      <c r="I635" s="224"/>
      <c r="J635" s="346"/>
      <c r="K635" s="267"/>
      <c r="L635" s="253"/>
      <c r="M635" s="254"/>
      <c r="N635" s="266"/>
    </row>
    <row r="636" spans="2:14" x14ac:dyDescent="0.2">
      <c r="B636" s="246"/>
      <c r="C636" s="256"/>
      <c r="D636" s="248"/>
      <c r="E636" s="249"/>
      <c r="F636" s="249"/>
      <c r="G636" s="199"/>
      <c r="H636" s="203"/>
      <c r="I636" s="224"/>
      <c r="J636" s="346"/>
      <c r="K636" s="267"/>
      <c r="L636" s="253"/>
      <c r="M636" s="254"/>
      <c r="N636" s="266"/>
    </row>
    <row r="637" spans="2:14" x14ac:dyDescent="0.2">
      <c r="B637" s="246"/>
      <c r="C637" s="247"/>
      <c r="D637" s="248"/>
      <c r="E637" s="249"/>
      <c r="F637" s="249"/>
      <c r="G637" s="255"/>
      <c r="H637" s="203"/>
      <c r="I637" s="224"/>
      <c r="J637" s="346"/>
      <c r="K637" s="267"/>
      <c r="L637" s="253"/>
      <c r="M637" s="254"/>
      <c r="N637" s="266"/>
    </row>
    <row r="638" spans="2:14" x14ac:dyDescent="0.2">
      <c r="B638" s="246"/>
      <c r="C638" s="247"/>
      <c r="D638" s="248"/>
      <c r="E638" s="249"/>
      <c r="F638" s="249"/>
      <c r="G638" s="255"/>
      <c r="H638" s="203"/>
      <c r="I638" s="224"/>
      <c r="J638" s="346"/>
      <c r="K638" s="267"/>
      <c r="L638" s="253"/>
      <c r="M638" s="254"/>
      <c r="N638" s="266"/>
    </row>
    <row r="639" spans="2:14" x14ac:dyDescent="0.2">
      <c r="B639" s="246"/>
      <c r="C639" s="247"/>
      <c r="D639" s="248"/>
      <c r="E639" s="249"/>
      <c r="F639" s="249"/>
      <c r="G639" s="255"/>
      <c r="H639" s="203"/>
      <c r="I639" s="224"/>
      <c r="J639" s="346"/>
      <c r="K639" s="265"/>
      <c r="L639" s="253"/>
      <c r="M639" s="254"/>
      <c r="N639" s="266"/>
    </row>
    <row r="640" spans="2:14" x14ac:dyDescent="0.2">
      <c r="B640" s="246"/>
      <c r="C640" s="247"/>
      <c r="D640" s="248"/>
      <c r="E640" s="249"/>
      <c r="F640" s="249"/>
      <c r="G640" s="255"/>
      <c r="H640" s="203"/>
      <c r="I640" s="224"/>
      <c r="J640" s="346"/>
      <c r="K640" s="267"/>
      <c r="L640" s="253"/>
      <c r="M640" s="254"/>
      <c r="N640" s="266"/>
    </row>
    <row r="641" spans="2:14" x14ac:dyDescent="0.2">
      <c r="B641" s="246"/>
      <c r="C641" s="247"/>
      <c r="D641" s="248"/>
      <c r="E641" s="249"/>
      <c r="F641" s="249"/>
      <c r="G641" s="255"/>
      <c r="H641" s="203"/>
      <c r="I641" s="224"/>
      <c r="J641" s="346"/>
      <c r="K641" s="267"/>
      <c r="L641" s="253"/>
      <c r="M641" s="254"/>
      <c r="N641" s="266"/>
    </row>
    <row r="642" spans="2:14" x14ac:dyDescent="0.2">
      <c r="B642" s="246"/>
      <c r="C642" s="247"/>
      <c r="D642" s="248"/>
      <c r="E642" s="249"/>
      <c r="F642" s="249"/>
      <c r="G642" s="255"/>
      <c r="H642" s="203"/>
      <c r="I642" s="224"/>
      <c r="J642" s="346"/>
      <c r="K642" s="267"/>
      <c r="L642" s="253"/>
      <c r="M642" s="254"/>
      <c r="N642" s="266"/>
    </row>
    <row r="643" spans="2:14" x14ac:dyDescent="0.2">
      <c r="B643" s="246"/>
      <c r="C643" s="256"/>
      <c r="D643" s="248"/>
      <c r="E643" s="249"/>
      <c r="F643" s="249"/>
      <c r="G643" s="199"/>
      <c r="H643" s="203"/>
      <c r="I643" s="224"/>
      <c r="J643" s="346"/>
      <c r="K643" s="267"/>
      <c r="L643" s="253"/>
      <c r="M643" s="254"/>
      <c r="N643" s="266"/>
    </row>
    <row r="644" spans="2:14" x14ac:dyDescent="0.2">
      <c r="B644" s="246"/>
      <c r="C644" s="256"/>
      <c r="D644" s="248"/>
      <c r="E644" s="249"/>
      <c r="F644" s="249"/>
      <c r="G644" s="199"/>
      <c r="H644" s="203"/>
      <c r="I644" s="224"/>
      <c r="J644" s="346"/>
      <c r="K644" s="267"/>
      <c r="L644" s="253"/>
      <c r="M644" s="254"/>
      <c r="N644" s="266"/>
    </row>
    <row r="645" spans="2:14" x14ac:dyDescent="0.2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2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2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2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2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2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2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2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2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2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2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2">
      <c r="B656" s="246"/>
      <c r="C656" s="247"/>
      <c r="D656" s="248"/>
      <c r="E656" s="249"/>
      <c r="F656" s="249"/>
      <c r="G656" s="255"/>
      <c r="H656" s="203"/>
      <c r="I656" s="224"/>
      <c r="J656" s="346"/>
      <c r="K656" s="267"/>
      <c r="L656" s="253"/>
      <c r="M656" s="254"/>
      <c r="N656" s="266"/>
    </row>
    <row r="657" spans="2:14" x14ac:dyDescent="0.2">
      <c r="B657" s="246"/>
      <c r="C657" s="247"/>
      <c r="D657" s="248"/>
      <c r="E657" s="249"/>
      <c r="F657" s="249"/>
      <c r="G657" s="255"/>
      <c r="H657" s="203"/>
      <c r="I657" s="224"/>
      <c r="J657" s="346"/>
      <c r="K657" s="267"/>
      <c r="L657" s="253"/>
      <c r="M657" s="254"/>
      <c r="N657" s="266"/>
    </row>
    <row r="658" spans="2:14" x14ac:dyDescent="0.2">
      <c r="B658" s="246"/>
      <c r="C658" s="247"/>
      <c r="D658" s="248"/>
      <c r="E658" s="249"/>
      <c r="F658" s="249"/>
      <c r="G658" s="255"/>
      <c r="H658" s="203"/>
      <c r="I658" s="224"/>
      <c r="J658" s="346"/>
      <c r="K658" s="267"/>
      <c r="L658" s="253"/>
      <c r="M658" s="254"/>
      <c r="N658" s="266"/>
    </row>
    <row r="659" spans="2:14" x14ac:dyDescent="0.2">
      <c r="B659" s="246"/>
      <c r="C659" s="256"/>
      <c r="D659" s="248"/>
      <c r="E659" s="249"/>
      <c r="F659" s="249"/>
      <c r="G659" s="199"/>
      <c r="H659" s="203"/>
      <c r="I659" s="224"/>
      <c r="J659" s="346"/>
      <c r="K659" s="267"/>
      <c r="L659" s="253"/>
      <c r="M659" s="254"/>
      <c r="N659" s="266"/>
    </row>
    <row r="660" spans="2:14" x14ac:dyDescent="0.2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2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2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2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2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2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2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2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2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2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2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2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2">
      <c r="B672" s="246"/>
      <c r="C672" s="247"/>
      <c r="D672" s="248"/>
      <c r="E672" s="249"/>
      <c r="F672" s="249"/>
      <c r="G672" s="255"/>
      <c r="H672" s="203"/>
      <c r="I672" s="224"/>
      <c r="J672" s="346"/>
      <c r="K672" s="267"/>
      <c r="L672" s="253"/>
      <c r="M672" s="254"/>
      <c r="N672" s="266"/>
    </row>
    <row r="673" spans="2:14" x14ac:dyDescent="0.2">
      <c r="B673" s="246"/>
      <c r="C673" s="247"/>
      <c r="D673" s="248"/>
      <c r="E673" s="249"/>
      <c r="F673" s="249"/>
      <c r="G673" s="255"/>
      <c r="H673" s="203"/>
      <c r="I673" s="224"/>
      <c r="J673" s="346"/>
      <c r="K673" s="267"/>
      <c r="L673" s="253"/>
      <c r="M673" s="254"/>
      <c r="N673" s="266"/>
    </row>
    <row r="674" spans="2:14" x14ac:dyDescent="0.2">
      <c r="B674" s="246"/>
      <c r="C674" s="247"/>
      <c r="D674" s="248"/>
      <c r="E674" s="249"/>
      <c r="F674" s="249"/>
      <c r="G674" s="255"/>
      <c r="H674" s="203"/>
      <c r="I674" s="224"/>
      <c r="J674" s="346"/>
      <c r="K674" s="267"/>
      <c r="L674" s="253"/>
      <c r="M674" s="254"/>
      <c r="N674" s="266"/>
    </row>
    <row r="675" spans="2:14" x14ac:dyDescent="0.2">
      <c r="B675" s="246"/>
      <c r="C675" s="256"/>
      <c r="D675" s="248"/>
      <c r="E675" s="249"/>
      <c r="F675" s="249"/>
      <c r="G675" s="199"/>
      <c r="H675" s="203"/>
      <c r="I675" s="224"/>
      <c r="J675" s="346"/>
      <c r="K675" s="267"/>
      <c r="L675" s="253"/>
      <c r="M675" s="254"/>
      <c r="N675" s="266"/>
    </row>
    <row r="676" spans="2:14" x14ac:dyDescent="0.2">
      <c r="B676" s="246"/>
      <c r="C676" s="247"/>
      <c r="D676" s="248"/>
      <c r="E676" s="249"/>
      <c r="F676" s="249"/>
      <c r="G676" s="255"/>
      <c r="H676" s="203"/>
      <c r="I676" s="224"/>
      <c r="J676" s="346"/>
      <c r="K676" s="267"/>
      <c r="L676" s="253"/>
      <c r="M676" s="254"/>
      <c r="N676" s="266"/>
    </row>
    <row r="677" spans="2:14" x14ac:dyDescent="0.2">
      <c r="B677" s="246"/>
      <c r="C677" s="247"/>
      <c r="D677" s="248"/>
      <c r="E677" s="249"/>
      <c r="F677" s="249"/>
      <c r="G677" s="255"/>
      <c r="H677" s="203"/>
      <c r="I677" s="224"/>
      <c r="J677" s="346"/>
      <c r="K677" s="267"/>
      <c r="L677" s="253"/>
      <c r="M677" s="254"/>
      <c r="N677" s="266"/>
    </row>
    <row r="678" spans="2:14" x14ac:dyDescent="0.2">
      <c r="B678" s="246"/>
      <c r="C678" s="247"/>
      <c r="D678" s="248"/>
      <c r="E678" s="249"/>
      <c r="F678" s="249"/>
      <c r="G678" s="255"/>
      <c r="H678" s="203"/>
      <c r="I678" s="224"/>
      <c r="J678" s="346"/>
      <c r="K678" s="267"/>
      <c r="L678" s="253"/>
      <c r="M678" s="254"/>
      <c r="N678" s="266"/>
    </row>
    <row r="679" spans="2:14" x14ac:dyDescent="0.2">
      <c r="B679" s="246"/>
      <c r="C679" s="247"/>
      <c r="D679" s="246"/>
      <c r="E679" s="249"/>
      <c r="F679" s="249"/>
      <c r="G679" s="262"/>
      <c r="H679" s="203"/>
      <c r="I679" s="224"/>
      <c r="J679" s="346"/>
      <c r="K679" s="267"/>
      <c r="L679" s="253"/>
      <c r="M679" s="254"/>
      <c r="N679" s="266"/>
    </row>
    <row r="680" spans="2:14" x14ac:dyDescent="0.2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2">
      <c r="B681" s="246"/>
      <c r="C681" s="247"/>
      <c r="D681" s="248"/>
      <c r="E681" s="249"/>
      <c r="F681" s="249"/>
      <c r="G681" s="255"/>
      <c r="H681" s="203"/>
      <c r="I681" s="224"/>
      <c r="J681" s="346"/>
      <c r="K681" s="267"/>
      <c r="L681" s="253"/>
      <c r="M681" s="254"/>
      <c r="N681" s="266"/>
    </row>
    <row r="682" spans="2:14" x14ac:dyDescent="0.2">
      <c r="B682" s="246"/>
      <c r="C682" s="247"/>
      <c r="D682" s="248"/>
      <c r="E682" s="249"/>
      <c r="F682" s="249"/>
      <c r="G682" s="255"/>
      <c r="H682" s="203"/>
      <c r="I682" s="224"/>
      <c r="J682" s="346"/>
      <c r="K682" s="267"/>
      <c r="L682" s="253"/>
      <c r="M682" s="254"/>
      <c r="N682" s="266"/>
    </row>
    <row r="683" spans="2:14" x14ac:dyDescent="0.2">
      <c r="B683" s="246"/>
      <c r="C683" s="247"/>
      <c r="D683" s="248"/>
      <c r="E683" s="249"/>
      <c r="F683" s="249"/>
      <c r="G683" s="255"/>
      <c r="H683" s="203"/>
      <c r="I683" s="224"/>
      <c r="J683" s="346"/>
      <c r="K683" s="267"/>
      <c r="L683" s="253"/>
      <c r="M683" s="254"/>
      <c r="N683" s="266"/>
    </row>
    <row r="684" spans="2:14" x14ac:dyDescent="0.2">
      <c r="B684" s="246"/>
      <c r="C684" s="256"/>
      <c r="D684" s="248"/>
      <c r="E684" s="249"/>
      <c r="F684" s="249"/>
      <c r="G684" s="199"/>
      <c r="H684" s="203"/>
      <c r="I684" s="224"/>
      <c r="J684" s="346"/>
      <c r="K684" s="267"/>
      <c r="L684" s="253"/>
      <c r="M684" s="254"/>
      <c r="N684" s="266"/>
    </row>
    <row r="685" spans="2:14" x14ac:dyDescent="0.2">
      <c r="B685" s="246"/>
      <c r="C685" s="247"/>
      <c r="D685" s="248"/>
      <c r="E685" s="249"/>
      <c r="F685" s="249"/>
      <c r="G685" s="255"/>
      <c r="H685" s="203"/>
      <c r="I685" s="224"/>
      <c r="J685" s="346"/>
      <c r="K685" s="267"/>
      <c r="L685" s="253"/>
      <c r="M685" s="254"/>
      <c r="N685" s="266"/>
    </row>
    <row r="686" spans="2:14" x14ac:dyDescent="0.2">
      <c r="B686" s="246"/>
      <c r="C686" s="247"/>
      <c r="D686" s="248"/>
      <c r="E686" s="249"/>
      <c r="F686" s="249"/>
      <c r="G686" s="255"/>
      <c r="H686" s="203"/>
      <c r="I686" s="224"/>
      <c r="J686" s="346"/>
      <c r="K686" s="267"/>
      <c r="L686" s="253"/>
      <c r="M686" s="254"/>
      <c r="N686" s="266"/>
    </row>
    <row r="687" spans="2:14" x14ac:dyDescent="0.2">
      <c r="B687" s="246"/>
      <c r="C687" s="247"/>
      <c r="D687" s="246"/>
      <c r="E687" s="249"/>
      <c r="F687" s="249"/>
      <c r="G687" s="262"/>
      <c r="H687" s="203"/>
      <c r="I687" s="224"/>
      <c r="J687" s="346"/>
      <c r="K687" s="267"/>
      <c r="L687" s="253"/>
      <c r="M687" s="254"/>
      <c r="N687" s="266"/>
    </row>
    <row r="688" spans="2:14" x14ac:dyDescent="0.2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2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2">
      <c r="B690" s="246"/>
      <c r="C690" s="247"/>
      <c r="D690" s="248"/>
      <c r="E690" s="249"/>
      <c r="F690" s="249"/>
      <c r="G690" s="255"/>
      <c r="H690" s="203"/>
      <c r="I690" s="224"/>
      <c r="J690" s="346"/>
      <c r="K690" s="265"/>
      <c r="L690" s="253"/>
      <c r="M690" s="254"/>
      <c r="N690" s="266"/>
    </row>
    <row r="691" spans="2:14" x14ac:dyDescent="0.2">
      <c r="B691" s="246"/>
      <c r="C691" s="247"/>
      <c r="D691" s="248"/>
      <c r="E691" s="249"/>
      <c r="F691" s="249"/>
      <c r="G691" s="255"/>
      <c r="H691" s="203"/>
      <c r="I691" s="224"/>
      <c r="J691" s="346"/>
      <c r="K691" s="265"/>
      <c r="L691" s="253"/>
      <c r="M691" s="254"/>
      <c r="N691" s="266"/>
    </row>
    <row r="692" spans="2:14" x14ac:dyDescent="0.2">
      <c r="B692" s="246"/>
      <c r="C692" s="247"/>
      <c r="D692" s="248"/>
      <c r="E692" s="249"/>
      <c r="F692" s="249"/>
      <c r="G692" s="255"/>
      <c r="H692" s="203"/>
      <c r="I692" s="224"/>
      <c r="J692" s="346"/>
      <c r="K692" s="265"/>
      <c r="L692" s="253"/>
      <c r="M692" s="254"/>
      <c r="N692" s="266"/>
    </row>
    <row r="693" spans="2:14" x14ac:dyDescent="0.2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2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2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2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2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2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2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2">
      <c r="B700" s="246"/>
      <c r="C700" s="247"/>
      <c r="D700" s="248"/>
      <c r="E700" s="249"/>
      <c r="F700" s="249"/>
      <c r="G700" s="255"/>
      <c r="H700" s="203"/>
      <c r="I700" s="224"/>
      <c r="J700" s="346"/>
      <c r="K700" s="267"/>
      <c r="L700" s="253"/>
      <c r="M700" s="254"/>
      <c r="N700" s="266"/>
    </row>
    <row r="701" spans="2:14" x14ac:dyDescent="0.2">
      <c r="B701" s="246"/>
      <c r="C701" s="247"/>
      <c r="D701" s="248"/>
      <c r="E701" s="249"/>
      <c r="F701" s="249"/>
      <c r="G701" s="255"/>
      <c r="H701" s="203"/>
      <c r="I701" s="224"/>
      <c r="J701" s="346"/>
      <c r="K701" s="267"/>
      <c r="L701" s="253"/>
      <c r="M701" s="254"/>
      <c r="N701" s="266"/>
    </row>
    <row r="702" spans="2:14" x14ac:dyDescent="0.2">
      <c r="B702" s="246"/>
      <c r="C702" s="247"/>
      <c r="D702" s="248"/>
      <c r="E702" s="249"/>
      <c r="F702" s="249"/>
      <c r="G702" s="255"/>
      <c r="H702" s="203"/>
      <c r="I702" s="224"/>
      <c r="J702" s="346"/>
      <c r="K702" s="267"/>
      <c r="L702" s="253"/>
      <c r="M702" s="254"/>
      <c r="N702" s="266"/>
    </row>
    <row r="703" spans="2:14" x14ac:dyDescent="0.2">
      <c r="B703" s="246"/>
      <c r="C703" s="256"/>
      <c r="D703" s="246"/>
      <c r="E703" s="249"/>
      <c r="F703" s="249"/>
      <c r="G703" s="202"/>
      <c r="H703" s="203"/>
      <c r="I703" s="224"/>
      <c r="J703" s="346"/>
      <c r="K703" s="267"/>
      <c r="L703" s="253"/>
      <c r="M703" s="254"/>
      <c r="N703" s="266"/>
    </row>
    <row r="704" spans="2:14" x14ac:dyDescent="0.2">
      <c r="B704" s="246"/>
      <c r="C704" s="247"/>
      <c r="D704" s="248"/>
      <c r="E704" s="249"/>
      <c r="F704" s="249"/>
      <c r="G704" s="255"/>
      <c r="H704" s="203"/>
      <c r="I704" s="224"/>
      <c r="J704" s="346"/>
      <c r="K704" s="267"/>
      <c r="L704" s="253"/>
      <c r="M704" s="254"/>
      <c r="N704" s="266"/>
    </row>
    <row r="705" spans="2:14" x14ac:dyDescent="0.2">
      <c r="B705" s="246"/>
      <c r="C705" s="247"/>
      <c r="D705" s="248"/>
      <c r="E705" s="249"/>
      <c r="F705" s="249"/>
      <c r="G705" s="255"/>
      <c r="H705" s="203"/>
      <c r="I705" s="224"/>
      <c r="J705" s="346"/>
      <c r="K705" s="267"/>
      <c r="L705" s="253"/>
      <c r="M705" s="254"/>
      <c r="N705" s="266"/>
    </row>
    <row r="706" spans="2:14" x14ac:dyDescent="0.2">
      <c r="B706" s="246"/>
      <c r="C706" s="247"/>
      <c r="D706" s="248"/>
      <c r="E706" s="249"/>
      <c r="F706" s="249"/>
      <c r="G706" s="255"/>
      <c r="H706" s="203"/>
      <c r="I706" s="224"/>
      <c r="J706" s="346"/>
      <c r="K706" s="267"/>
      <c r="L706" s="253"/>
      <c r="M706" s="254"/>
      <c r="N706" s="266"/>
    </row>
    <row r="707" spans="2:14" x14ac:dyDescent="0.2">
      <c r="B707" s="246"/>
      <c r="C707" s="256"/>
      <c r="D707" s="248"/>
      <c r="E707" s="249"/>
      <c r="F707" s="249"/>
      <c r="G707" s="199"/>
      <c r="H707" s="203"/>
      <c r="I707" s="224"/>
      <c r="J707" s="346"/>
      <c r="K707" s="267"/>
      <c r="L707" s="253"/>
      <c r="M707" s="254"/>
      <c r="N707" s="266"/>
    </row>
    <row r="708" spans="2:14" x14ac:dyDescent="0.2">
      <c r="B708" s="246"/>
      <c r="C708" s="256"/>
      <c r="D708" s="248"/>
      <c r="E708" s="249"/>
      <c r="F708" s="249"/>
      <c r="G708" s="199"/>
      <c r="H708" s="203"/>
      <c r="I708" s="224"/>
      <c r="J708" s="346"/>
      <c r="K708" s="267"/>
      <c r="L708" s="253"/>
      <c r="M708" s="254"/>
      <c r="N708" s="266"/>
    </row>
    <row r="709" spans="2:14" x14ac:dyDescent="0.2">
      <c r="B709" s="246"/>
      <c r="C709" s="247"/>
      <c r="D709" s="248"/>
      <c r="E709" s="249"/>
      <c r="F709" s="249"/>
      <c r="G709" s="255"/>
      <c r="H709" s="203"/>
      <c r="I709" s="224"/>
      <c r="J709" s="346"/>
      <c r="K709" s="267"/>
      <c r="L709" s="253"/>
      <c r="M709" s="254"/>
      <c r="N709" s="266"/>
    </row>
    <row r="710" spans="2:14" x14ac:dyDescent="0.2">
      <c r="B710" s="246"/>
      <c r="C710" s="256"/>
      <c r="D710" s="248"/>
      <c r="E710" s="249"/>
      <c r="F710" s="249"/>
      <c r="G710" s="199"/>
      <c r="H710" s="203"/>
      <c r="I710" s="224"/>
      <c r="J710" s="346"/>
      <c r="K710" s="265"/>
      <c r="L710" s="253"/>
      <c r="M710" s="254"/>
      <c r="N710" s="266"/>
    </row>
    <row r="711" spans="2:14" x14ac:dyDescent="0.2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2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2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2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2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2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2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2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2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2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2">
      <c r="B721" s="246"/>
      <c r="C721" s="247"/>
      <c r="D721" s="248"/>
      <c r="E721" s="249"/>
      <c r="F721" s="249"/>
      <c r="G721" s="255"/>
      <c r="H721" s="203"/>
      <c r="I721" s="224"/>
      <c r="J721" s="346"/>
      <c r="K721" s="267"/>
      <c r="L721" s="253"/>
      <c r="M721" s="254"/>
      <c r="N721" s="266"/>
    </row>
    <row r="722" spans="2:14" x14ac:dyDescent="0.2">
      <c r="B722" s="246"/>
      <c r="C722" s="247"/>
      <c r="D722" s="248"/>
      <c r="E722" s="249"/>
      <c r="F722" s="249"/>
      <c r="G722" s="255"/>
      <c r="H722" s="203"/>
      <c r="I722" s="224"/>
      <c r="J722" s="346"/>
      <c r="K722" s="267"/>
      <c r="L722" s="253"/>
      <c r="M722" s="254"/>
      <c r="N722" s="266"/>
    </row>
    <row r="723" spans="2:14" x14ac:dyDescent="0.2">
      <c r="B723" s="246"/>
      <c r="C723" s="247"/>
      <c r="D723" s="248"/>
      <c r="E723" s="249"/>
      <c r="F723" s="249"/>
      <c r="G723" s="255"/>
      <c r="H723" s="203"/>
      <c r="I723" s="224"/>
      <c r="J723" s="346"/>
      <c r="K723" s="267"/>
      <c r="L723" s="253"/>
      <c r="M723" s="254"/>
      <c r="N723" s="266"/>
    </row>
    <row r="724" spans="2:14" x14ac:dyDescent="0.2">
      <c r="B724" s="246"/>
      <c r="C724" s="247"/>
      <c r="D724" s="248"/>
      <c r="E724" s="249"/>
      <c r="F724" s="249"/>
      <c r="G724" s="255"/>
      <c r="H724" s="203"/>
      <c r="I724" s="224"/>
      <c r="J724" s="346"/>
      <c r="K724" s="265"/>
      <c r="L724" s="253"/>
      <c r="M724" s="254"/>
      <c r="N724" s="266"/>
    </row>
    <row r="725" spans="2:14" x14ac:dyDescent="0.2">
      <c r="B725" s="246"/>
      <c r="C725" s="247"/>
      <c r="D725" s="248"/>
      <c r="E725" s="249"/>
      <c r="F725" s="249"/>
      <c r="G725" s="255"/>
      <c r="H725" s="203"/>
      <c r="I725" s="224"/>
      <c r="J725" s="346"/>
      <c r="K725" s="267"/>
      <c r="L725" s="253"/>
      <c r="M725" s="254"/>
      <c r="N725" s="266"/>
    </row>
    <row r="726" spans="2:14" x14ac:dyDescent="0.2">
      <c r="B726" s="246"/>
      <c r="C726" s="247"/>
      <c r="D726" s="248"/>
      <c r="E726" s="249"/>
      <c r="F726" s="249"/>
      <c r="G726" s="255"/>
      <c r="H726" s="203"/>
      <c r="I726" s="224"/>
      <c r="J726" s="346"/>
      <c r="K726" s="267"/>
      <c r="L726" s="253"/>
      <c r="M726" s="254"/>
      <c r="N726" s="266"/>
    </row>
    <row r="727" spans="2:14" x14ac:dyDescent="0.2">
      <c r="B727" s="246"/>
      <c r="C727" s="247"/>
      <c r="D727" s="248"/>
      <c r="E727" s="249"/>
      <c r="F727" s="249"/>
      <c r="G727" s="255"/>
      <c r="H727" s="203"/>
      <c r="I727" s="224"/>
      <c r="J727" s="346"/>
      <c r="K727" s="267"/>
      <c r="L727" s="253"/>
      <c r="M727" s="254"/>
      <c r="N727" s="266"/>
    </row>
    <row r="728" spans="2:14" x14ac:dyDescent="0.2">
      <c r="B728" s="246"/>
      <c r="C728" s="256"/>
      <c r="D728" s="248"/>
      <c r="E728" s="249"/>
      <c r="F728" s="249"/>
      <c r="G728" s="199"/>
      <c r="H728" s="203"/>
      <c r="I728" s="224"/>
      <c r="J728" s="346"/>
      <c r="K728" s="267"/>
      <c r="L728" s="253"/>
      <c r="M728" s="254"/>
      <c r="N728" s="266"/>
    </row>
    <row r="729" spans="2:14" x14ac:dyDescent="0.2">
      <c r="B729" s="246"/>
      <c r="C729" s="247"/>
      <c r="D729" s="248"/>
      <c r="E729" s="249"/>
      <c r="F729" s="249"/>
      <c r="G729" s="255"/>
      <c r="H729" s="203"/>
      <c r="I729" s="224"/>
      <c r="J729" s="346"/>
      <c r="K729" s="267"/>
      <c r="L729" s="253"/>
      <c r="M729" s="254"/>
      <c r="N729" s="266"/>
    </row>
    <row r="730" spans="2:14" x14ac:dyDescent="0.2">
      <c r="B730" s="246"/>
      <c r="C730" s="256"/>
      <c r="D730" s="248"/>
      <c r="E730" s="249"/>
      <c r="F730" s="249"/>
      <c r="G730" s="199"/>
      <c r="H730" s="203"/>
      <c r="I730" s="224"/>
      <c r="J730" s="346"/>
      <c r="K730" s="267"/>
      <c r="L730" s="253"/>
      <c r="M730" s="254"/>
      <c r="N730" s="266"/>
    </row>
    <row r="731" spans="2:14" x14ac:dyDescent="0.2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2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2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2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2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2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2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2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2">
      <c r="B739" s="246"/>
      <c r="C739" s="247"/>
      <c r="D739" s="248"/>
      <c r="E739" s="249"/>
      <c r="F739" s="249"/>
      <c r="G739" s="255"/>
      <c r="H739" s="203"/>
      <c r="I739" s="224"/>
      <c r="J739" s="346"/>
      <c r="K739" s="267"/>
      <c r="L739" s="253"/>
      <c r="M739" s="254"/>
      <c r="N739" s="266"/>
    </row>
    <row r="740" spans="2:14" x14ac:dyDescent="0.2">
      <c r="B740" s="246"/>
      <c r="C740" s="247"/>
      <c r="D740" s="248"/>
      <c r="E740" s="249"/>
      <c r="F740" s="249"/>
      <c r="G740" s="255"/>
      <c r="H740" s="203"/>
      <c r="I740" s="224"/>
      <c r="J740" s="346"/>
      <c r="K740" s="267"/>
      <c r="L740" s="253"/>
      <c r="M740" s="254"/>
      <c r="N740" s="266"/>
    </row>
    <row r="741" spans="2:14" x14ac:dyDescent="0.2">
      <c r="B741" s="246"/>
      <c r="C741" s="247"/>
      <c r="D741" s="248"/>
      <c r="E741" s="249"/>
      <c r="F741" s="249"/>
      <c r="G741" s="255"/>
      <c r="H741" s="203"/>
      <c r="I741" s="224"/>
      <c r="J741" s="346"/>
      <c r="K741" s="267"/>
      <c r="L741" s="253"/>
      <c r="M741" s="254"/>
      <c r="N741" s="266"/>
    </row>
    <row r="742" spans="2:14" x14ac:dyDescent="0.2">
      <c r="B742" s="246"/>
      <c r="C742" s="256"/>
      <c r="D742" s="248"/>
      <c r="E742" s="249"/>
      <c r="F742" s="249"/>
      <c r="G742" s="199"/>
      <c r="H742" s="203"/>
      <c r="I742" s="224"/>
      <c r="J742" s="346"/>
      <c r="K742" s="267"/>
      <c r="L742" s="253"/>
      <c r="M742" s="254"/>
      <c r="N742" s="274"/>
    </row>
    <row r="743" spans="2:14" x14ac:dyDescent="0.2">
      <c r="B743" s="246"/>
      <c r="C743" s="256"/>
      <c r="D743" s="246"/>
      <c r="E743" s="249"/>
      <c r="F743" s="249"/>
      <c r="G743" s="202"/>
      <c r="H743" s="203"/>
      <c r="I743" s="224"/>
      <c r="J743" s="346"/>
      <c r="K743" s="267"/>
      <c r="L743" s="253"/>
      <c r="M743" s="254"/>
      <c r="N743" s="204"/>
    </row>
    <row r="744" spans="2:14" x14ac:dyDescent="0.2">
      <c r="B744" s="246"/>
      <c r="C744" s="247"/>
      <c r="D744" s="248"/>
      <c r="E744" s="249"/>
      <c r="F744" s="249"/>
      <c r="G744" s="255"/>
      <c r="H744" s="203"/>
      <c r="I744" s="224"/>
      <c r="J744" s="346"/>
      <c r="K744" s="267"/>
      <c r="L744" s="253"/>
      <c r="M744" s="254"/>
      <c r="N744" s="204"/>
    </row>
    <row r="745" spans="2:14" x14ac:dyDescent="0.2">
      <c r="B745" s="246"/>
      <c r="C745" s="247"/>
      <c r="D745" s="248"/>
      <c r="E745" s="249"/>
      <c r="F745" s="249"/>
      <c r="G745" s="255"/>
      <c r="H745" s="203"/>
      <c r="I745" s="224"/>
      <c r="J745" s="346"/>
      <c r="K745" s="267"/>
      <c r="L745" s="253"/>
      <c r="M745" s="254"/>
      <c r="N745" s="204"/>
    </row>
    <row r="746" spans="2:14" x14ac:dyDescent="0.2">
      <c r="B746" s="246"/>
      <c r="C746" s="247"/>
      <c r="D746" s="248"/>
      <c r="E746" s="249"/>
      <c r="F746" s="249"/>
      <c r="G746" s="255"/>
      <c r="H746" s="203"/>
      <c r="I746" s="224"/>
      <c r="J746" s="346"/>
      <c r="K746" s="267"/>
      <c r="L746" s="253"/>
      <c r="M746" s="254"/>
      <c r="N746" s="204"/>
    </row>
    <row r="747" spans="2:14" x14ac:dyDescent="0.2">
      <c r="B747" s="246"/>
      <c r="C747" s="256"/>
      <c r="D747" s="248"/>
      <c r="E747" s="249"/>
      <c r="F747" s="249"/>
      <c r="G747" s="199"/>
      <c r="H747" s="203"/>
      <c r="I747" s="224"/>
      <c r="J747" s="346"/>
      <c r="K747" s="267"/>
      <c r="L747" s="253"/>
      <c r="M747" s="254"/>
      <c r="N747" s="204"/>
    </row>
    <row r="748" spans="2:14" x14ac:dyDescent="0.2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2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2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2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2">
      <c r="B752" s="246"/>
      <c r="C752" s="247"/>
      <c r="D752" s="248"/>
      <c r="E752" s="249"/>
      <c r="F752" s="249"/>
      <c r="G752" s="255"/>
      <c r="H752" s="203"/>
      <c r="I752" s="224"/>
      <c r="J752" s="346"/>
      <c r="K752" s="267"/>
      <c r="L752" s="253"/>
      <c r="M752" s="254"/>
      <c r="N752" s="204"/>
    </row>
    <row r="753" spans="2:14" x14ac:dyDescent="0.2">
      <c r="B753" s="246"/>
      <c r="C753" s="247"/>
      <c r="D753" s="248"/>
      <c r="E753" s="249"/>
      <c r="F753" s="249"/>
      <c r="G753" s="255"/>
      <c r="H753" s="203"/>
      <c r="I753" s="224"/>
      <c r="J753" s="346"/>
      <c r="K753" s="267"/>
      <c r="L753" s="253"/>
      <c r="M753" s="254"/>
      <c r="N753" s="204"/>
    </row>
    <row r="754" spans="2:14" x14ac:dyDescent="0.2">
      <c r="B754" s="246"/>
      <c r="C754" s="247"/>
      <c r="D754" s="248"/>
      <c r="E754" s="249"/>
      <c r="F754" s="249"/>
      <c r="G754" s="255"/>
      <c r="H754" s="203"/>
      <c r="I754" s="224"/>
      <c r="J754" s="346"/>
      <c r="K754" s="267"/>
      <c r="L754" s="253"/>
      <c r="M754" s="254"/>
      <c r="N754" s="204"/>
    </row>
    <row r="755" spans="2:14" x14ac:dyDescent="0.2">
      <c r="B755" s="246"/>
      <c r="C755" s="247"/>
      <c r="D755" s="248"/>
      <c r="E755" s="249"/>
      <c r="F755" s="249"/>
      <c r="G755" s="255"/>
      <c r="H755" s="203"/>
      <c r="I755" s="224"/>
      <c r="J755" s="346"/>
      <c r="K755" s="265"/>
      <c r="L755" s="253"/>
      <c r="M755" s="254"/>
      <c r="N755" s="204"/>
    </row>
    <row r="756" spans="2:14" x14ac:dyDescent="0.2">
      <c r="B756" s="246"/>
      <c r="C756" s="247"/>
      <c r="D756" s="248"/>
      <c r="E756" s="249"/>
      <c r="F756" s="249"/>
      <c r="G756" s="255"/>
      <c r="H756" s="203"/>
      <c r="I756" s="224"/>
      <c r="J756" s="346"/>
      <c r="K756" s="267"/>
      <c r="L756" s="253"/>
      <c r="M756" s="254"/>
      <c r="N756" s="204"/>
    </row>
    <row r="757" spans="2:14" x14ac:dyDescent="0.2">
      <c r="B757" s="246"/>
      <c r="C757" s="256"/>
      <c r="D757" s="248"/>
      <c r="E757" s="249"/>
      <c r="F757" s="249"/>
      <c r="G757" s="199"/>
      <c r="H757" s="203"/>
      <c r="I757" s="224"/>
      <c r="J757" s="346"/>
      <c r="K757" s="267"/>
      <c r="L757" s="253"/>
      <c r="M757" s="254"/>
      <c r="N757" s="204"/>
    </row>
    <row r="758" spans="2:14" x14ac:dyDescent="0.2">
      <c r="B758" s="246"/>
      <c r="C758" s="256"/>
      <c r="D758" s="248"/>
      <c r="E758" s="249"/>
      <c r="F758" s="249"/>
      <c r="G758" s="199"/>
      <c r="H758" s="203"/>
      <c r="I758" s="224"/>
      <c r="J758" s="346"/>
      <c r="K758" s="267"/>
      <c r="L758" s="253"/>
      <c r="M758" s="254"/>
      <c r="N758" s="204"/>
    </row>
    <row r="759" spans="2:14" x14ac:dyDescent="0.2">
      <c r="B759" s="246"/>
      <c r="C759" s="256"/>
      <c r="D759" s="248"/>
      <c r="E759" s="249"/>
      <c r="F759" s="249"/>
      <c r="G759" s="199"/>
      <c r="H759" s="203"/>
      <c r="I759" s="224"/>
      <c r="J759" s="346"/>
      <c r="K759" s="267"/>
      <c r="L759" s="253"/>
      <c r="M759" s="254"/>
      <c r="N759" s="204"/>
    </row>
    <row r="760" spans="2:14" x14ac:dyDescent="0.2">
      <c r="B760" s="246"/>
      <c r="C760" s="247"/>
      <c r="D760" s="248"/>
      <c r="E760" s="249"/>
      <c r="F760" s="249"/>
      <c r="G760" s="255"/>
      <c r="H760" s="203"/>
      <c r="I760" s="224"/>
      <c r="J760" s="346"/>
      <c r="K760" s="267"/>
      <c r="L760" s="253"/>
      <c r="M760" s="254"/>
      <c r="N760" s="204"/>
    </row>
    <row r="761" spans="2:14" x14ac:dyDescent="0.2">
      <c r="B761" s="246"/>
      <c r="C761" s="247"/>
      <c r="D761" s="248"/>
      <c r="E761" s="249"/>
      <c r="F761" s="249"/>
      <c r="G761" s="255"/>
      <c r="H761" s="203"/>
      <c r="I761" s="224"/>
      <c r="J761" s="346"/>
      <c r="K761" s="267"/>
      <c r="L761" s="253"/>
      <c r="M761" s="254"/>
      <c r="N761" s="204"/>
    </row>
    <row r="762" spans="2:14" x14ac:dyDescent="0.2">
      <c r="B762" s="246"/>
      <c r="C762" s="247"/>
      <c r="D762" s="246"/>
      <c r="E762" s="249"/>
      <c r="F762" s="249"/>
      <c r="G762" s="262"/>
      <c r="H762" s="203"/>
      <c r="I762" s="224"/>
      <c r="J762" s="346"/>
      <c r="K762" s="267"/>
      <c r="L762" s="253"/>
      <c r="M762" s="254"/>
      <c r="N762" s="204"/>
    </row>
    <row r="763" spans="2:14" x14ac:dyDescent="0.2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2">
      <c r="B764" s="246"/>
      <c r="C764" s="247"/>
      <c r="D764" s="248"/>
      <c r="E764" s="249"/>
      <c r="F764" s="249"/>
      <c r="G764" s="255"/>
      <c r="H764" s="203"/>
      <c r="I764" s="224"/>
      <c r="J764" s="346"/>
      <c r="K764" s="267"/>
      <c r="L764" s="253"/>
      <c r="M764" s="254"/>
      <c r="N764" s="204"/>
    </row>
    <row r="765" spans="2:14" x14ac:dyDescent="0.2">
      <c r="B765" s="246"/>
      <c r="C765" s="247"/>
      <c r="D765" s="248"/>
      <c r="E765" s="249"/>
      <c r="F765" s="249"/>
      <c r="G765" s="255"/>
      <c r="H765" s="203"/>
      <c r="I765" s="224"/>
      <c r="J765" s="346"/>
      <c r="K765" s="267"/>
      <c r="L765" s="253"/>
      <c r="M765" s="254"/>
      <c r="N765" s="204"/>
    </row>
    <row r="766" spans="2:14" x14ac:dyDescent="0.2">
      <c r="B766" s="246"/>
      <c r="C766" s="247"/>
      <c r="D766" s="248"/>
      <c r="E766" s="249"/>
      <c r="F766" s="249"/>
      <c r="G766" s="255"/>
      <c r="H766" s="203"/>
      <c r="I766" s="224"/>
      <c r="J766" s="346"/>
      <c r="K766" s="267"/>
      <c r="L766" s="253"/>
      <c r="M766" s="254"/>
      <c r="N766" s="204"/>
    </row>
    <row r="767" spans="2:14" x14ac:dyDescent="0.2">
      <c r="B767" s="246"/>
      <c r="C767" s="247"/>
      <c r="D767" s="246"/>
      <c r="E767" s="249"/>
      <c r="F767" s="249"/>
      <c r="G767" s="262"/>
      <c r="H767" s="203"/>
      <c r="I767" s="224"/>
      <c r="J767" s="346"/>
      <c r="K767" s="267"/>
      <c r="L767" s="253"/>
      <c r="M767" s="254"/>
      <c r="N767" s="204"/>
    </row>
    <row r="768" spans="2:14" x14ac:dyDescent="0.2">
      <c r="B768" s="246"/>
      <c r="C768" s="256"/>
      <c r="D768" s="246"/>
      <c r="E768" s="249"/>
      <c r="F768" s="249"/>
      <c r="G768" s="202"/>
      <c r="H768" s="203"/>
      <c r="I768" s="224"/>
      <c r="J768" s="346"/>
      <c r="K768" s="267"/>
      <c r="L768" s="253"/>
      <c r="M768" s="254"/>
      <c r="N768" s="204"/>
    </row>
    <row r="769" spans="2:14" x14ac:dyDescent="0.2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2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2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2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2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2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2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2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2">
      <c r="B777" s="246"/>
      <c r="C777" s="247"/>
      <c r="D777" s="248"/>
      <c r="E777" s="249"/>
      <c r="F777" s="249"/>
      <c r="G777" s="255"/>
      <c r="H777" s="203"/>
      <c r="I777" s="224"/>
      <c r="J777" s="346"/>
      <c r="K777" s="267"/>
      <c r="L777" s="253"/>
      <c r="M777" s="254"/>
      <c r="N777" s="204"/>
    </row>
    <row r="778" spans="2:14" x14ac:dyDescent="0.2">
      <c r="B778" s="246"/>
      <c r="C778" s="247"/>
      <c r="D778" s="248"/>
      <c r="E778" s="249"/>
      <c r="F778" s="249"/>
      <c r="G778" s="255"/>
      <c r="H778" s="203"/>
      <c r="I778" s="224"/>
      <c r="J778" s="346"/>
      <c r="K778" s="267"/>
      <c r="L778" s="253"/>
      <c r="M778" s="254"/>
      <c r="N778" s="204"/>
    </row>
    <row r="779" spans="2:14" x14ac:dyDescent="0.2">
      <c r="B779" s="246"/>
      <c r="C779" s="247"/>
      <c r="D779" s="248"/>
      <c r="E779" s="249"/>
      <c r="F779" s="249"/>
      <c r="G779" s="255"/>
      <c r="H779" s="203"/>
      <c r="I779" s="224"/>
      <c r="J779" s="346"/>
      <c r="K779" s="267"/>
      <c r="L779" s="253"/>
      <c r="M779" s="254"/>
      <c r="N779" s="204"/>
    </row>
    <row r="780" spans="2:14" x14ac:dyDescent="0.2">
      <c r="B780" s="246"/>
      <c r="C780" s="256"/>
      <c r="D780" s="248"/>
      <c r="E780" s="249"/>
      <c r="F780" s="249"/>
      <c r="G780" s="255"/>
      <c r="H780" s="203"/>
      <c r="I780" s="224"/>
      <c r="J780" s="346"/>
      <c r="K780" s="265"/>
      <c r="L780" s="253"/>
      <c r="M780" s="254"/>
      <c r="N780" s="204"/>
    </row>
    <row r="781" spans="2:14" x14ac:dyDescent="0.2">
      <c r="B781" s="246"/>
      <c r="C781" s="247"/>
      <c r="D781" s="248"/>
      <c r="E781" s="249"/>
      <c r="F781" s="249"/>
      <c r="G781" s="255"/>
      <c r="H781" s="203"/>
      <c r="I781" s="224"/>
      <c r="J781" s="346"/>
      <c r="K781" s="267"/>
      <c r="L781" s="253"/>
      <c r="M781" s="254"/>
      <c r="N781" s="204"/>
    </row>
    <row r="782" spans="2:14" x14ac:dyDescent="0.2">
      <c r="B782" s="246"/>
      <c r="C782" s="247"/>
      <c r="D782" s="248"/>
      <c r="E782" s="249"/>
      <c r="F782" s="249"/>
      <c r="G782" s="255"/>
      <c r="H782" s="203"/>
      <c r="I782" s="224"/>
      <c r="J782" s="346"/>
      <c r="K782" s="267"/>
      <c r="L782" s="253"/>
      <c r="M782" s="254"/>
      <c r="N782" s="204"/>
    </row>
    <row r="783" spans="2:14" x14ac:dyDescent="0.2">
      <c r="B783" s="246"/>
      <c r="C783" s="247"/>
      <c r="D783" s="248"/>
      <c r="E783" s="249"/>
      <c r="F783" s="249"/>
      <c r="G783" s="255"/>
      <c r="H783" s="203"/>
      <c r="I783" s="224"/>
      <c r="J783" s="346"/>
      <c r="K783" s="267"/>
      <c r="L783" s="253"/>
      <c r="M783" s="254"/>
      <c r="N783" s="204"/>
    </row>
    <row r="784" spans="2:14" x14ac:dyDescent="0.2">
      <c r="B784" s="246"/>
      <c r="C784" s="256"/>
      <c r="D784" s="246"/>
      <c r="E784" s="249"/>
      <c r="F784" s="249"/>
      <c r="G784" s="262"/>
      <c r="H784" s="203"/>
      <c r="I784" s="224"/>
      <c r="J784" s="346"/>
      <c r="K784" s="267"/>
      <c r="L784" s="253"/>
      <c r="M784" s="254"/>
      <c r="N784" s="204"/>
    </row>
    <row r="785" spans="2:14" x14ac:dyDescent="0.2">
      <c r="B785" s="246"/>
      <c r="C785" s="256"/>
      <c r="D785" s="246"/>
      <c r="E785" s="249"/>
      <c r="F785" s="249"/>
      <c r="G785" s="262"/>
      <c r="H785" s="203"/>
      <c r="I785" s="224"/>
      <c r="J785" s="346"/>
      <c r="K785" s="267"/>
      <c r="L785" s="253"/>
      <c r="M785" s="254"/>
      <c r="N785" s="204"/>
    </row>
    <row r="786" spans="2:14" x14ac:dyDescent="0.2">
      <c r="B786" s="246"/>
      <c r="C786" s="247"/>
      <c r="D786" s="248"/>
      <c r="E786" s="249"/>
      <c r="F786" s="249"/>
      <c r="G786" s="255"/>
      <c r="H786" s="203"/>
      <c r="I786" s="224"/>
      <c r="J786" s="346"/>
      <c r="K786" s="267"/>
      <c r="L786" s="253"/>
      <c r="M786" s="254"/>
      <c r="N786" s="204"/>
    </row>
    <row r="787" spans="2:14" x14ac:dyDescent="0.2">
      <c r="B787" s="246"/>
      <c r="C787" s="256"/>
      <c r="D787" s="248"/>
      <c r="E787" s="249"/>
      <c r="F787" s="249"/>
      <c r="G787" s="199"/>
      <c r="H787" s="203"/>
      <c r="I787" s="224"/>
      <c r="J787" s="346"/>
      <c r="K787" s="267"/>
      <c r="L787" s="253"/>
      <c r="M787" s="254"/>
      <c r="N787" s="204"/>
    </row>
    <row r="788" spans="2:14" x14ac:dyDescent="0.2">
      <c r="B788" s="246"/>
      <c r="C788" s="256"/>
      <c r="D788" s="248"/>
      <c r="E788" s="249"/>
      <c r="F788" s="249"/>
      <c r="G788" s="199"/>
      <c r="H788" s="203"/>
      <c r="I788" s="224"/>
      <c r="J788" s="346"/>
      <c r="K788" s="267"/>
      <c r="L788" s="253"/>
      <c r="M788" s="254"/>
      <c r="N788" s="204"/>
    </row>
    <row r="789" spans="2:14" x14ac:dyDescent="0.2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2">
      <c r="B790" s="246"/>
      <c r="C790" s="247"/>
      <c r="D790" s="248"/>
      <c r="E790" s="249"/>
      <c r="F790" s="249"/>
      <c r="G790" s="255"/>
      <c r="H790" s="203"/>
      <c r="I790" s="224"/>
      <c r="J790" s="346"/>
      <c r="K790" s="267"/>
      <c r="L790" s="253"/>
      <c r="M790" s="254"/>
      <c r="N790" s="204"/>
    </row>
    <row r="791" spans="2:14" x14ac:dyDescent="0.2">
      <c r="B791" s="246"/>
      <c r="C791" s="247"/>
      <c r="D791" s="248"/>
      <c r="E791" s="249"/>
      <c r="F791" s="249"/>
      <c r="G791" s="255"/>
      <c r="H791" s="203"/>
      <c r="I791" s="224"/>
      <c r="J791" s="346"/>
      <c r="K791" s="267"/>
      <c r="L791" s="253"/>
      <c r="M791" s="254"/>
      <c r="N791" s="204"/>
    </row>
    <row r="792" spans="2:14" x14ac:dyDescent="0.2">
      <c r="B792" s="246"/>
      <c r="C792" s="247"/>
      <c r="D792" s="248"/>
      <c r="E792" s="249"/>
      <c r="F792" s="249"/>
      <c r="G792" s="255"/>
      <c r="H792" s="203"/>
      <c r="I792" s="224"/>
      <c r="J792" s="346"/>
      <c r="K792" s="267"/>
      <c r="L792" s="253"/>
      <c r="M792" s="254"/>
      <c r="N792" s="204"/>
    </row>
    <row r="793" spans="2:14" x14ac:dyDescent="0.2">
      <c r="B793" s="246"/>
      <c r="C793" s="256"/>
      <c r="D793" s="248"/>
      <c r="E793" s="249"/>
      <c r="F793" s="249"/>
      <c r="G793" s="199"/>
      <c r="H793" s="203"/>
      <c r="I793" s="224"/>
      <c r="J793" s="346"/>
      <c r="K793" s="267"/>
      <c r="L793" s="253"/>
      <c r="M793" s="254"/>
      <c r="N793" s="204"/>
    </row>
    <row r="794" spans="2:14" x14ac:dyDescent="0.2">
      <c r="B794" s="246"/>
      <c r="C794" s="256"/>
      <c r="D794" s="248"/>
      <c r="E794" s="249"/>
      <c r="F794" s="249"/>
      <c r="G794" s="199"/>
      <c r="H794" s="203"/>
      <c r="I794" s="224"/>
      <c r="J794" s="346"/>
      <c r="K794" s="267"/>
      <c r="L794" s="253"/>
      <c r="M794" s="254"/>
      <c r="N794" s="204"/>
    </row>
    <row r="795" spans="2:14" x14ac:dyDescent="0.2">
      <c r="B795" s="246"/>
      <c r="C795" s="247"/>
      <c r="D795" s="248"/>
      <c r="E795" s="249"/>
      <c r="F795" s="249"/>
      <c r="G795" s="255"/>
      <c r="H795" s="203"/>
      <c r="I795" s="224"/>
      <c r="J795" s="346"/>
      <c r="K795" s="267"/>
      <c r="L795" s="253"/>
      <c r="M795" s="254"/>
      <c r="N795" s="204"/>
    </row>
    <row r="796" spans="2:14" x14ac:dyDescent="0.2">
      <c r="B796" s="246"/>
      <c r="C796" s="247"/>
      <c r="D796" s="248"/>
      <c r="E796" s="249"/>
      <c r="F796" s="249"/>
      <c r="G796" s="255"/>
      <c r="H796" s="203"/>
      <c r="I796" s="224"/>
      <c r="J796" s="346"/>
      <c r="K796" s="267"/>
      <c r="L796" s="253"/>
      <c r="M796" s="254"/>
      <c r="N796" s="204"/>
    </row>
    <row r="797" spans="2:14" x14ac:dyDescent="0.2">
      <c r="B797" s="246"/>
      <c r="C797" s="247"/>
      <c r="D797" s="248"/>
      <c r="E797" s="249"/>
      <c r="F797" s="249"/>
      <c r="G797" s="255"/>
      <c r="H797" s="203"/>
      <c r="I797" s="224"/>
      <c r="J797" s="346"/>
      <c r="K797" s="265"/>
      <c r="L797" s="253"/>
      <c r="M797" s="254"/>
      <c r="N797" s="204"/>
    </row>
    <row r="798" spans="2:14" x14ac:dyDescent="0.2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2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2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2">
      <c r="B801" s="246"/>
      <c r="C801" s="247"/>
      <c r="D801" s="248"/>
      <c r="E801" s="249"/>
      <c r="F801" s="249"/>
      <c r="G801" s="255"/>
      <c r="H801" s="203"/>
      <c r="I801" s="224"/>
      <c r="J801" s="346"/>
      <c r="K801" s="267"/>
      <c r="L801" s="253"/>
      <c r="M801" s="254"/>
      <c r="N801" s="204"/>
    </row>
    <row r="802" spans="2:14" x14ac:dyDescent="0.2">
      <c r="B802" s="246"/>
      <c r="C802" s="247"/>
      <c r="D802" s="248"/>
      <c r="E802" s="249"/>
      <c r="F802" s="249"/>
      <c r="G802" s="255"/>
      <c r="H802" s="203"/>
      <c r="I802" s="224"/>
      <c r="J802" s="346"/>
      <c r="K802" s="267"/>
      <c r="L802" s="253"/>
      <c r="M802" s="254"/>
      <c r="N802" s="204"/>
    </row>
    <row r="803" spans="2:14" x14ac:dyDescent="0.2">
      <c r="B803" s="246"/>
      <c r="C803" s="247"/>
      <c r="D803" s="248"/>
      <c r="E803" s="249"/>
      <c r="F803" s="249"/>
      <c r="G803" s="255"/>
      <c r="H803" s="203"/>
      <c r="I803" s="224"/>
      <c r="J803" s="346"/>
      <c r="K803" s="267"/>
      <c r="L803" s="253"/>
      <c r="M803" s="254"/>
      <c r="N803" s="204"/>
    </row>
    <row r="804" spans="2:14" x14ac:dyDescent="0.2">
      <c r="B804" s="246"/>
      <c r="C804" s="247"/>
      <c r="D804" s="246"/>
      <c r="E804" s="249"/>
      <c r="F804" s="249"/>
      <c r="G804" s="262"/>
      <c r="H804" s="203"/>
      <c r="I804" s="224"/>
      <c r="J804" s="346"/>
      <c r="K804" s="267"/>
      <c r="L804" s="253"/>
      <c r="M804" s="254"/>
      <c r="N804" s="204"/>
    </row>
    <row r="805" spans="2:14" x14ac:dyDescent="0.2">
      <c r="B805" s="246"/>
      <c r="C805" s="247"/>
      <c r="D805" s="248"/>
      <c r="E805" s="249"/>
      <c r="F805" s="249"/>
      <c r="G805" s="255"/>
      <c r="H805" s="203"/>
      <c r="I805" s="224"/>
      <c r="J805" s="346"/>
      <c r="K805" s="265"/>
      <c r="L805" s="253"/>
      <c r="M805" s="254"/>
      <c r="N805" s="204"/>
    </row>
    <row r="806" spans="2:14" x14ac:dyDescent="0.2">
      <c r="B806" s="246"/>
      <c r="C806" s="247"/>
      <c r="D806" s="248"/>
      <c r="E806" s="249"/>
      <c r="F806" s="249"/>
      <c r="G806" s="255"/>
      <c r="H806" s="203"/>
      <c r="I806" s="224"/>
      <c r="J806" s="346"/>
      <c r="K806" s="267"/>
      <c r="L806" s="253"/>
      <c r="M806" s="254"/>
      <c r="N806" s="204"/>
    </row>
    <row r="807" spans="2:14" x14ac:dyDescent="0.2">
      <c r="B807" s="246"/>
      <c r="C807" s="247"/>
      <c r="D807" s="246"/>
      <c r="E807" s="249"/>
      <c r="F807" s="249"/>
      <c r="G807" s="262"/>
      <c r="H807" s="203"/>
      <c r="I807" s="224"/>
      <c r="J807" s="346"/>
      <c r="K807" s="267"/>
      <c r="L807" s="253"/>
      <c r="M807" s="254"/>
      <c r="N807" s="204"/>
    </row>
    <row r="808" spans="2:14" x14ac:dyDescent="0.2">
      <c r="B808" s="246"/>
      <c r="C808" s="256"/>
      <c r="D808" s="248"/>
      <c r="E808" s="249"/>
      <c r="F808" s="249"/>
      <c r="G808" s="255"/>
      <c r="H808" s="203"/>
      <c r="I808" s="224"/>
      <c r="J808" s="346"/>
      <c r="K808" s="267"/>
      <c r="L808" s="253"/>
      <c r="M808" s="254"/>
      <c r="N808" s="204"/>
    </row>
    <row r="809" spans="2:14" x14ac:dyDescent="0.2">
      <c r="B809" s="246"/>
      <c r="C809" s="247"/>
      <c r="D809" s="248"/>
      <c r="E809" s="249"/>
      <c r="F809" s="249"/>
      <c r="G809" s="255"/>
      <c r="H809" s="203"/>
      <c r="I809" s="224"/>
      <c r="J809" s="346"/>
      <c r="K809" s="267"/>
      <c r="L809" s="253"/>
      <c r="M809" s="254"/>
      <c r="N809" s="204"/>
    </row>
    <row r="810" spans="2:14" x14ac:dyDescent="0.2">
      <c r="B810" s="246"/>
      <c r="C810" s="247"/>
      <c r="D810" s="246"/>
      <c r="E810" s="249"/>
      <c r="F810" s="249"/>
      <c r="G810" s="262"/>
      <c r="H810" s="203"/>
      <c r="I810" s="224"/>
      <c r="J810" s="346"/>
      <c r="K810" s="267"/>
      <c r="L810" s="253"/>
      <c r="M810" s="254"/>
      <c r="N810" s="204"/>
    </row>
    <row r="811" spans="2:14" x14ac:dyDescent="0.2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2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2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2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2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2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2">
      <c r="B817" s="246"/>
      <c r="C817" s="247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2">
      <c r="B818" s="246"/>
      <c r="C818" s="247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2">
      <c r="B819" s="246"/>
      <c r="C819" s="247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2">
      <c r="B820" s="246"/>
      <c r="C820" s="256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2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2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2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2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2">
      <c r="B825" s="246"/>
      <c r="C825" s="247"/>
      <c r="D825" s="248"/>
      <c r="E825" s="249"/>
      <c r="F825" s="249"/>
      <c r="G825" s="255"/>
      <c r="H825" s="203"/>
      <c r="I825" s="224"/>
      <c r="J825" s="346"/>
      <c r="K825" s="267"/>
      <c r="L825" s="253"/>
      <c r="M825" s="254"/>
      <c r="N825" s="204"/>
    </row>
    <row r="826" spans="2:14" x14ac:dyDescent="0.2">
      <c r="B826" s="246"/>
      <c r="C826" s="247"/>
      <c r="D826" s="248"/>
      <c r="E826" s="249"/>
      <c r="F826" s="249"/>
      <c r="G826" s="255"/>
      <c r="H826" s="203"/>
      <c r="I826" s="224"/>
      <c r="J826" s="346"/>
      <c r="K826" s="267"/>
      <c r="L826" s="253"/>
      <c r="M826" s="254"/>
      <c r="N826" s="204"/>
    </row>
    <row r="827" spans="2:14" x14ac:dyDescent="0.2">
      <c r="B827" s="246"/>
      <c r="C827" s="247"/>
      <c r="D827" s="248"/>
      <c r="E827" s="249"/>
      <c r="F827" s="249"/>
      <c r="G827" s="255"/>
      <c r="H827" s="203"/>
      <c r="I827" s="224"/>
      <c r="J827" s="346"/>
      <c r="K827" s="267"/>
      <c r="L827" s="253"/>
      <c r="M827" s="254"/>
      <c r="N827" s="204"/>
    </row>
    <row r="828" spans="2:14" x14ac:dyDescent="0.2">
      <c r="B828" s="246"/>
      <c r="C828" s="256"/>
      <c r="D828" s="248"/>
      <c r="E828" s="249"/>
      <c r="F828" s="249"/>
      <c r="G828" s="199"/>
      <c r="H828" s="203"/>
      <c r="I828" s="224"/>
      <c r="J828" s="346"/>
      <c r="K828" s="267"/>
      <c r="L828" s="253"/>
      <c r="M828" s="254"/>
      <c r="N828" s="204"/>
    </row>
    <row r="829" spans="2:14" x14ac:dyDescent="0.2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2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2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2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2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2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2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2">
      <c r="B836" s="246"/>
      <c r="C836" s="247"/>
      <c r="D836" s="248"/>
      <c r="E836" s="249"/>
      <c r="F836" s="249"/>
      <c r="G836" s="255"/>
      <c r="H836" s="203"/>
      <c r="I836" s="224"/>
      <c r="J836" s="346"/>
      <c r="K836" s="267"/>
      <c r="L836" s="253"/>
      <c r="M836" s="254"/>
      <c r="N836" s="204"/>
    </row>
    <row r="837" spans="2:14" x14ac:dyDescent="0.2">
      <c r="B837" s="246"/>
      <c r="C837" s="247"/>
      <c r="D837" s="248"/>
      <c r="E837" s="249"/>
      <c r="F837" s="249"/>
      <c r="G837" s="255"/>
      <c r="H837" s="203"/>
      <c r="I837" s="224"/>
      <c r="J837" s="346"/>
      <c r="K837" s="267"/>
      <c r="L837" s="253"/>
      <c r="M837" s="254"/>
      <c r="N837" s="204"/>
    </row>
    <row r="838" spans="2:14" x14ac:dyDescent="0.2">
      <c r="B838" s="246"/>
      <c r="C838" s="247"/>
      <c r="D838" s="248"/>
      <c r="E838" s="249"/>
      <c r="F838" s="249"/>
      <c r="G838" s="255"/>
      <c r="H838" s="203"/>
      <c r="I838" s="224"/>
      <c r="J838" s="346"/>
      <c r="K838" s="267"/>
      <c r="L838" s="253"/>
      <c r="M838" s="254"/>
      <c r="N838" s="204"/>
    </row>
    <row r="839" spans="2:14" x14ac:dyDescent="0.2">
      <c r="B839" s="246"/>
      <c r="C839" s="247"/>
      <c r="D839" s="246"/>
      <c r="E839" s="249"/>
      <c r="F839" s="249"/>
      <c r="G839" s="262"/>
      <c r="H839" s="203"/>
      <c r="I839" s="224"/>
      <c r="J839" s="346"/>
      <c r="K839" s="267"/>
      <c r="L839" s="253"/>
      <c r="M839" s="254"/>
      <c r="N839" s="204"/>
    </row>
    <row r="840" spans="2:14" x14ac:dyDescent="0.2">
      <c r="B840" s="246"/>
      <c r="C840" s="247"/>
      <c r="D840" s="248"/>
      <c r="E840" s="249"/>
      <c r="F840" s="249"/>
      <c r="G840" s="255"/>
      <c r="H840" s="203"/>
      <c r="I840" s="224"/>
      <c r="J840" s="346"/>
      <c r="K840" s="267"/>
      <c r="L840" s="253"/>
      <c r="M840" s="254"/>
      <c r="N840" s="204"/>
    </row>
    <row r="841" spans="2:14" x14ac:dyDescent="0.2">
      <c r="B841" s="246"/>
      <c r="C841" s="247"/>
      <c r="D841" s="248"/>
      <c r="E841" s="249"/>
      <c r="F841" s="249"/>
      <c r="G841" s="255"/>
      <c r="H841" s="203"/>
      <c r="I841" s="224"/>
      <c r="J841" s="346"/>
      <c r="K841" s="267"/>
      <c r="L841" s="253"/>
      <c r="M841" s="254"/>
      <c r="N841" s="204"/>
    </row>
    <row r="842" spans="2:14" x14ac:dyDescent="0.2">
      <c r="B842" s="246"/>
      <c r="C842" s="247"/>
      <c r="D842" s="248"/>
      <c r="E842" s="249"/>
      <c r="F842" s="249"/>
      <c r="G842" s="255"/>
      <c r="H842" s="203"/>
      <c r="I842" s="224"/>
      <c r="J842" s="346"/>
      <c r="K842" s="265"/>
      <c r="L842" s="253"/>
      <c r="M842" s="254"/>
      <c r="N842" s="204"/>
    </row>
    <row r="843" spans="2:14" x14ac:dyDescent="0.2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2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2">
      <c r="B845" s="246"/>
      <c r="C845" s="247"/>
      <c r="D845" s="248"/>
      <c r="E845" s="249"/>
      <c r="F845" s="249"/>
      <c r="G845" s="255"/>
      <c r="H845" s="203"/>
      <c r="I845" s="224"/>
      <c r="J845" s="346"/>
      <c r="K845" s="267"/>
      <c r="L845" s="253"/>
      <c r="M845" s="254"/>
      <c r="N845" s="204"/>
    </row>
    <row r="846" spans="2:14" x14ac:dyDescent="0.2">
      <c r="B846" s="246"/>
      <c r="C846" s="247"/>
      <c r="D846" s="248"/>
      <c r="E846" s="249"/>
      <c r="F846" s="249"/>
      <c r="G846" s="255"/>
      <c r="H846" s="203"/>
      <c r="I846" s="224"/>
      <c r="J846" s="346"/>
      <c r="K846" s="267"/>
      <c r="L846" s="253"/>
      <c r="M846" s="254"/>
      <c r="N846" s="204"/>
    </row>
    <row r="847" spans="2:14" x14ac:dyDescent="0.2">
      <c r="B847" s="246"/>
      <c r="C847" s="247"/>
      <c r="D847" s="248"/>
      <c r="E847" s="249"/>
      <c r="F847" s="249"/>
      <c r="G847" s="255"/>
      <c r="H847" s="203"/>
      <c r="I847" s="224"/>
      <c r="J847" s="346"/>
      <c r="K847" s="267"/>
      <c r="L847" s="253"/>
      <c r="M847" s="254"/>
      <c r="N847" s="204"/>
    </row>
    <row r="848" spans="2:14" x14ac:dyDescent="0.2">
      <c r="B848" s="246"/>
      <c r="C848" s="247"/>
      <c r="D848" s="246"/>
      <c r="E848" s="249"/>
      <c r="F848" s="249"/>
      <c r="G848" s="262"/>
      <c r="H848" s="203"/>
      <c r="I848" s="224"/>
      <c r="J848" s="346"/>
      <c r="K848" s="265"/>
      <c r="L848" s="253"/>
      <c r="M848" s="254"/>
      <c r="N848" s="204"/>
    </row>
    <row r="849" spans="2:14" x14ac:dyDescent="0.2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2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2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2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2">
      <c r="B853" s="246"/>
      <c r="C853" s="247"/>
      <c r="D853" s="248"/>
      <c r="E853" s="249"/>
      <c r="F853" s="249"/>
      <c r="G853" s="255"/>
      <c r="H853" s="203"/>
      <c r="I853" s="224"/>
      <c r="J853" s="346"/>
      <c r="K853" s="267"/>
      <c r="L853" s="253"/>
      <c r="M853" s="254"/>
      <c r="N853" s="204"/>
    </row>
    <row r="854" spans="2:14" x14ac:dyDescent="0.2">
      <c r="B854" s="246"/>
      <c r="C854" s="247"/>
      <c r="D854" s="248"/>
      <c r="E854" s="249"/>
      <c r="F854" s="249"/>
      <c r="G854" s="255"/>
      <c r="H854" s="203"/>
      <c r="I854" s="224"/>
      <c r="J854" s="346"/>
      <c r="K854" s="267"/>
      <c r="L854" s="253"/>
      <c r="M854" s="254"/>
      <c r="N854" s="204"/>
    </row>
    <row r="855" spans="2:14" x14ac:dyDescent="0.2">
      <c r="B855" s="246"/>
      <c r="C855" s="247"/>
      <c r="D855" s="248"/>
      <c r="E855" s="249"/>
      <c r="F855" s="249"/>
      <c r="G855" s="255"/>
      <c r="H855" s="203"/>
      <c r="I855" s="224"/>
      <c r="J855" s="346"/>
      <c r="K855" s="267"/>
      <c r="L855" s="253"/>
      <c r="M855" s="254"/>
      <c r="N855" s="204"/>
    </row>
    <row r="856" spans="2:14" x14ac:dyDescent="0.2">
      <c r="B856" s="246"/>
      <c r="C856" s="247"/>
      <c r="D856" s="248"/>
      <c r="E856" s="249"/>
      <c r="F856" s="249"/>
      <c r="G856" s="255"/>
      <c r="H856" s="203"/>
      <c r="I856" s="224"/>
      <c r="J856" s="346"/>
      <c r="K856" s="268"/>
      <c r="L856" s="253"/>
      <c r="M856" s="254"/>
      <c r="N856" s="204"/>
    </row>
    <row r="857" spans="2:14" x14ac:dyDescent="0.2">
      <c r="B857" s="246"/>
      <c r="C857" s="247"/>
      <c r="D857" s="248"/>
      <c r="E857" s="249"/>
      <c r="F857" s="249"/>
      <c r="G857" s="255"/>
      <c r="H857" s="203"/>
      <c r="I857" s="224"/>
      <c r="J857" s="346"/>
      <c r="K857" s="268"/>
      <c r="L857" s="253"/>
      <c r="M857" s="254"/>
      <c r="N857" s="204"/>
    </row>
    <row r="858" spans="2:14" x14ac:dyDescent="0.2">
      <c r="B858" s="246"/>
      <c r="C858" s="256"/>
      <c r="D858" s="248"/>
      <c r="E858" s="249"/>
      <c r="F858" s="249"/>
      <c r="G858" s="255"/>
      <c r="H858" s="203"/>
      <c r="I858" s="224"/>
      <c r="J858" s="346"/>
      <c r="K858" s="268"/>
      <c r="L858" s="253"/>
      <c r="M858" s="254"/>
      <c r="N858" s="204"/>
    </row>
    <row r="859" spans="2:14" x14ac:dyDescent="0.2">
      <c r="B859" s="246"/>
      <c r="C859" s="247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2">
      <c r="B860" s="246"/>
      <c r="C860" s="256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2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2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2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2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2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2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2">
      <c r="B867" s="246"/>
      <c r="C867" s="247"/>
      <c r="D867" s="248"/>
      <c r="E867" s="249"/>
      <c r="F867" s="249"/>
      <c r="G867" s="255"/>
      <c r="H867" s="203"/>
      <c r="I867" s="224"/>
      <c r="J867" s="346"/>
      <c r="K867" s="267"/>
      <c r="L867" s="253"/>
      <c r="M867" s="254"/>
      <c r="N867" s="204"/>
    </row>
    <row r="868" spans="2:14" x14ac:dyDescent="0.2">
      <c r="B868" s="246"/>
      <c r="C868" s="247"/>
      <c r="D868" s="248"/>
      <c r="E868" s="249"/>
      <c r="F868" s="249"/>
      <c r="G868" s="255"/>
      <c r="H868" s="203"/>
      <c r="I868" s="224"/>
      <c r="J868" s="346"/>
      <c r="K868" s="267"/>
      <c r="L868" s="253"/>
      <c r="M868" s="254"/>
      <c r="N868" s="204"/>
    </row>
    <row r="869" spans="2:14" x14ac:dyDescent="0.2">
      <c r="B869" s="246"/>
      <c r="C869" s="247"/>
      <c r="D869" s="248"/>
      <c r="E869" s="249"/>
      <c r="F869" s="249"/>
      <c r="G869" s="255"/>
      <c r="H869" s="203"/>
      <c r="I869" s="224"/>
      <c r="J869" s="346"/>
      <c r="K869" s="267"/>
      <c r="L869" s="253"/>
      <c r="M869" s="254"/>
      <c r="N869" s="204"/>
    </row>
    <row r="870" spans="2:14" x14ac:dyDescent="0.2">
      <c r="B870" s="246"/>
      <c r="C870" s="256"/>
      <c r="D870" s="248"/>
      <c r="E870" s="249"/>
      <c r="F870" s="249"/>
      <c r="G870" s="199"/>
      <c r="H870" s="203"/>
      <c r="I870" s="224"/>
      <c r="J870" s="346"/>
      <c r="K870" s="267"/>
      <c r="L870" s="253"/>
      <c r="M870" s="254"/>
      <c r="N870" s="204"/>
    </row>
    <row r="871" spans="2:14" x14ac:dyDescent="0.2">
      <c r="B871" s="246"/>
      <c r="C871" s="256"/>
      <c r="D871" s="248"/>
      <c r="E871" s="249"/>
      <c r="F871" s="249"/>
      <c r="G871" s="199"/>
      <c r="H871" s="203"/>
      <c r="I871" s="224"/>
      <c r="J871" s="346"/>
      <c r="K871" s="267"/>
      <c r="L871" s="253"/>
      <c r="M871" s="254"/>
      <c r="N871" s="204"/>
    </row>
    <row r="872" spans="2:14" x14ac:dyDescent="0.2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2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2">
      <c r="B874" s="246"/>
      <c r="C874" s="247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2">
      <c r="B875" s="246"/>
      <c r="C875" s="247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2">
      <c r="B876" s="246"/>
      <c r="C876" s="247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2">
      <c r="B877" s="246"/>
      <c r="C877" s="256"/>
      <c r="D877" s="248"/>
      <c r="E877" s="249"/>
      <c r="F877" s="249"/>
      <c r="G877" s="255"/>
      <c r="H877" s="203"/>
      <c r="I877" s="224"/>
      <c r="J877" s="346"/>
      <c r="K877" s="267"/>
      <c r="L877" s="253"/>
      <c r="M877" s="254"/>
      <c r="N877" s="204"/>
    </row>
    <row r="878" spans="2:14" x14ac:dyDescent="0.2">
      <c r="B878" s="246"/>
      <c r="C878" s="247"/>
      <c r="D878" s="248"/>
      <c r="E878" s="249"/>
      <c r="F878" s="249"/>
      <c r="G878" s="255"/>
      <c r="H878" s="203"/>
      <c r="I878" s="224"/>
      <c r="J878" s="346"/>
      <c r="K878" s="267"/>
      <c r="L878" s="253"/>
      <c r="M878" s="254"/>
      <c r="N878" s="204"/>
    </row>
    <row r="879" spans="2:14" x14ac:dyDescent="0.2">
      <c r="B879" s="246"/>
      <c r="C879" s="247"/>
      <c r="D879" s="248"/>
      <c r="E879" s="249"/>
      <c r="F879" s="249"/>
      <c r="G879" s="255"/>
      <c r="H879" s="203"/>
      <c r="I879" s="224"/>
      <c r="J879" s="346"/>
      <c r="K879" s="267"/>
      <c r="L879" s="253"/>
      <c r="M879" s="254"/>
      <c r="N879" s="204"/>
    </row>
    <row r="880" spans="2:14" x14ac:dyDescent="0.2">
      <c r="B880" s="246"/>
      <c r="C880" s="256"/>
      <c r="D880" s="248"/>
      <c r="E880" s="249"/>
      <c r="F880" s="249"/>
      <c r="G880" s="199"/>
      <c r="H880" s="203"/>
      <c r="I880" s="224"/>
      <c r="J880" s="346"/>
      <c r="K880" s="267"/>
      <c r="L880" s="253"/>
      <c r="M880" s="254"/>
      <c r="N880" s="204"/>
    </row>
    <row r="881" spans="2:14" x14ac:dyDescent="0.2">
      <c r="B881" s="246"/>
      <c r="C881" s="247"/>
      <c r="D881" s="248"/>
      <c r="E881" s="249"/>
      <c r="F881" s="249"/>
      <c r="G881" s="255"/>
      <c r="H881" s="203"/>
      <c r="I881" s="224"/>
      <c r="J881" s="346"/>
      <c r="K881" s="267"/>
      <c r="L881" s="253"/>
      <c r="M881" s="254"/>
      <c r="N881" s="204"/>
    </row>
    <row r="882" spans="2:14" x14ac:dyDescent="0.2">
      <c r="B882" s="246"/>
      <c r="C882" s="256"/>
      <c r="D882" s="248"/>
      <c r="E882" s="249"/>
      <c r="F882" s="249"/>
      <c r="G882" s="255"/>
      <c r="H882" s="203"/>
      <c r="I882" s="224"/>
      <c r="J882" s="346"/>
      <c r="K882" s="267"/>
      <c r="L882" s="253"/>
      <c r="M882" s="254"/>
      <c r="N882" s="204"/>
    </row>
    <row r="883" spans="2:14" x14ac:dyDescent="0.2">
      <c r="B883" s="246"/>
      <c r="C883" s="247"/>
      <c r="D883" s="248"/>
      <c r="E883" s="249"/>
      <c r="F883" s="249"/>
      <c r="G883" s="255"/>
      <c r="H883" s="203"/>
      <c r="I883" s="224"/>
      <c r="J883" s="346"/>
      <c r="K883" s="275"/>
      <c r="L883" s="253"/>
      <c r="M883" s="254"/>
      <c r="N883" s="204"/>
    </row>
    <row r="884" spans="2:14" x14ac:dyDescent="0.2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2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2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2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2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2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2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2">
      <c r="B891" s="246"/>
      <c r="C891" s="247"/>
      <c r="D891" s="248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2">
      <c r="B892" s="246"/>
      <c r="C892" s="247"/>
      <c r="D892" s="248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2">
      <c r="B893" s="246"/>
      <c r="C893" s="247"/>
      <c r="D893" s="248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2">
      <c r="B894" s="246"/>
      <c r="C894" s="247"/>
      <c r="D894" s="246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2">
      <c r="B895" s="246"/>
      <c r="C895" s="247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2">
      <c r="B896" s="246"/>
      <c r="C896" s="256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2">
      <c r="B897" s="246"/>
      <c r="C897" s="256"/>
      <c r="D897" s="248"/>
      <c r="E897" s="249"/>
      <c r="F897" s="249"/>
      <c r="G897" s="255"/>
      <c r="H897" s="203"/>
      <c r="I897" s="224"/>
      <c r="J897" s="346"/>
      <c r="K897" s="267"/>
      <c r="L897" s="253"/>
      <c r="M897" s="254"/>
      <c r="N897" s="204"/>
    </row>
    <row r="898" spans="2:14" x14ac:dyDescent="0.2">
      <c r="B898" s="246"/>
      <c r="C898" s="247"/>
      <c r="D898" s="248"/>
      <c r="E898" s="249"/>
      <c r="F898" s="249"/>
      <c r="G898" s="255"/>
      <c r="H898" s="203"/>
      <c r="I898" s="224"/>
      <c r="J898" s="346"/>
      <c r="K898" s="267"/>
      <c r="L898" s="253"/>
      <c r="M898" s="254"/>
      <c r="N898" s="204"/>
    </row>
    <row r="899" spans="2:14" x14ac:dyDescent="0.2">
      <c r="B899" s="246"/>
      <c r="C899" s="247"/>
      <c r="D899" s="248"/>
      <c r="E899" s="249"/>
      <c r="F899" s="249"/>
      <c r="G899" s="255"/>
      <c r="H899" s="203"/>
      <c r="I899" s="224"/>
      <c r="J899" s="346"/>
      <c r="K899" s="267"/>
      <c r="L899" s="253"/>
      <c r="M899" s="254"/>
      <c r="N899" s="204"/>
    </row>
    <row r="900" spans="2:14" x14ac:dyDescent="0.2">
      <c r="B900" s="246"/>
      <c r="C900" s="256"/>
      <c r="D900" s="248"/>
      <c r="E900" s="249"/>
      <c r="F900" s="249"/>
      <c r="G900" s="199"/>
      <c r="H900" s="203"/>
      <c r="I900" s="224"/>
      <c r="J900" s="346"/>
      <c r="K900" s="267"/>
      <c r="L900" s="253"/>
      <c r="M900" s="254"/>
      <c r="N900" s="204"/>
    </row>
    <row r="901" spans="2:14" x14ac:dyDescent="0.2">
      <c r="B901" s="246"/>
      <c r="C901" s="247"/>
      <c r="D901" s="248"/>
      <c r="E901" s="249"/>
      <c r="F901" s="249"/>
      <c r="G901" s="255"/>
      <c r="H901" s="203"/>
      <c r="I901" s="224"/>
      <c r="J901" s="346"/>
      <c r="K901" s="267"/>
      <c r="L901" s="253"/>
      <c r="M901" s="254"/>
      <c r="N901" s="204"/>
    </row>
    <row r="902" spans="2:14" x14ac:dyDescent="0.2">
      <c r="B902" s="246"/>
      <c r="C902" s="256"/>
      <c r="D902" s="248"/>
      <c r="E902" s="249"/>
      <c r="F902" s="249"/>
      <c r="G902" s="255"/>
      <c r="H902" s="203"/>
      <c r="I902" s="224"/>
      <c r="J902" s="346"/>
      <c r="K902" s="267"/>
      <c r="L902" s="253"/>
      <c r="M902" s="254"/>
      <c r="N902" s="204"/>
    </row>
    <row r="903" spans="2:14" x14ac:dyDescent="0.2">
      <c r="B903" s="246"/>
      <c r="C903" s="247"/>
      <c r="D903" s="248"/>
      <c r="E903" s="249"/>
      <c r="F903" s="249"/>
      <c r="G903" s="255"/>
      <c r="H903" s="203"/>
      <c r="I903" s="224"/>
      <c r="J903" s="346"/>
      <c r="K903" s="267"/>
      <c r="L903" s="253"/>
      <c r="M903" s="254"/>
      <c r="N903" s="204"/>
    </row>
    <row r="904" spans="2:14" x14ac:dyDescent="0.2">
      <c r="B904" s="246"/>
      <c r="C904" s="256"/>
      <c r="D904" s="248"/>
      <c r="E904" s="249"/>
      <c r="F904" s="249"/>
      <c r="G904" s="255"/>
      <c r="H904" s="203"/>
      <c r="I904" s="224"/>
      <c r="J904" s="346"/>
      <c r="K904" s="268"/>
      <c r="L904" s="253"/>
      <c r="M904" s="254"/>
      <c r="N904" s="204"/>
    </row>
    <row r="905" spans="2:14" x14ac:dyDescent="0.2">
      <c r="B905" s="246"/>
      <c r="C905" s="256"/>
      <c r="D905" s="248"/>
      <c r="E905" s="249"/>
      <c r="F905" s="249"/>
      <c r="G905" s="255"/>
      <c r="H905" s="203"/>
      <c r="I905" s="224"/>
      <c r="J905" s="346"/>
      <c r="K905" s="267"/>
      <c r="L905" s="253"/>
      <c r="M905" s="254"/>
      <c r="N905" s="204"/>
    </row>
    <row r="906" spans="2:14" x14ac:dyDescent="0.2">
      <c r="B906" s="246"/>
      <c r="C906" s="256"/>
      <c r="D906" s="248"/>
      <c r="E906" s="249"/>
      <c r="F906" s="249"/>
      <c r="G906" s="199"/>
      <c r="H906" s="203"/>
      <c r="I906" s="224"/>
      <c r="J906" s="346"/>
      <c r="K906" s="267"/>
      <c r="L906" s="253"/>
      <c r="M906" s="254"/>
      <c r="N906" s="204"/>
    </row>
    <row r="907" spans="2:14" x14ac:dyDescent="0.2">
      <c r="B907" s="246"/>
      <c r="C907" s="256"/>
      <c r="D907" s="248"/>
      <c r="E907" s="249"/>
      <c r="F907" s="249"/>
      <c r="G907" s="199"/>
      <c r="H907" s="203"/>
      <c r="I907" s="224"/>
      <c r="J907" s="346"/>
      <c r="K907" s="267"/>
      <c r="L907" s="253"/>
      <c r="M907" s="254"/>
      <c r="N907" s="204"/>
    </row>
    <row r="908" spans="2:14" x14ac:dyDescent="0.2">
      <c r="B908" s="246"/>
      <c r="C908" s="256"/>
      <c r="D908" s="248"/>
      <c r="E908" s="249"/>
      <c r="F908" s="249"/>
      <c r="G908" s="199"/>
      <c r="H908" s="203"/>
      <c r="I908" s="224"/>
      <c r="J908" s="346"/>
      <c r="K908" s="267"/>
      <c r="L908" s="253"/>
      <c r="M908" s="254"/>
      <c r="N908" s="204"/>
    </row>
    <row r="909" spans="2:14" x14ac:dyDescent="0.2">
      <c r="B909" s="246"/>
      <c r="C909" s="247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2">
      <c r="B910" s="246"/>
      <c r="C910" s="247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2">
      <c r="B911" s="246"/>
      <c r="C911" s="256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2">
      <c r="B912" s="246"/>
      <c r="C912" s="256"/>
      <c r="D912" s="248"/>
      <c r="E912" s="249"/>
      <c r="F912" s="249"/>
      <c r="G912" s="255"/>
      <c r="H912" s="203"/>
      <c r="I912" s="224"/>
      <c r="J912" s="346"/>
      <c r="K912" s="267"/>
      <c r="L912" s="253"/>
      <c r="M912" s="254"/>
      <c r="N912" s="204"/>
    </row>
    <row r="913" spans="2:14" x14ac:dyDescent="0.2">
      <c r="B913" s="246"/>
      <c r="C913" s="247"/>
      <c r="D913" s="248"/>
      <c r="E913" s="249"/>
      <c r="F913" s="249"/>
      <c r="G913" s="255"/>
      <c r="H913" s="203"/>
      <c r="I913" s="224"/>
      <c r="J913" s="346"/>
      <c r="K913" s="267"/>
      <c r="L913" s="253"/>
      <c r="M913" s="254"/>
      <c r="N913" s="204"/>
    </row>
    <row r="914" spans="2:14" x14ac:dyDescent="0.2">
      <c r="B914" s="246"/>
      <c r="C914" s="256"/>
      <c r="D914" s="248"/>
      <c r="E914" s="249"/>
      <c r="F914" s="249"/>
      <c r="G914" s="255"/>
      <c r="H914" s="203"/>
      <c r="I914" s="224"/>
      <c r="J914" s="346"/>
      <c r="K914" s="267"/>
      <c r="L914" s="253"/>
      <c r="M914" s="254"/>
      <c r="N914" s="204"/>
    </row>
    <row r="915" spans="2:14" x14ac:dyDescent="0.2">
      <c r="B915" s="246"/>
      <c r="C915" s="256"/>
      <c r="D915" s="248"/>
      <c r="E915" s="249"/>
      <c r="F915" s="249"/>
      <c r="G915" s="199"/>
      <c r="H915" s="203"/>
      <c r="I915" s="224"/>
      <c r="J915" s="346"/>
      <c r="K915" s="267"/>
      <c r="L915" s="253"/>
      <c r="M915" s="254"/>
      <c r="N915" s="204"/>
    </row>
    <row r="916" spans="2:14" x14ac:dyDescent="0.2">
      <c r="B916" s="246"/>
      <c r="C916" s="247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2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2">
      <c r="B918" s="246"/>
      <c r="C918" s="256"/>
      <c r="D918" s="248"/>
      <c r="E918" s="249"/>
      <c r="F918" s="249"/>
      <c r="G918" s="255"/>
      <c r="H918" s="203"/>
      <c r="I918" s="224"/>
      <c r="J918" s="346"/>
      <c r="K918" s="267"/>
      <c r="L918" s="253"/>
      <c r="M918" s="254"/>
      <c r="N918" s="204"/>
    </row>
    <row r="919" spans="2:14" x14ac:dyDescent="0.2">
      <c r="B919" s="246"/>
      <c r="C919" s="256"/>
      <c r="D919" s="248"/>
      <c r="E919" s="249"/>
      <c r="F919" s="249"/>
      <c r="G919" s="255"/>
      <c r="H919" s="203"/>
      <c r="I919" s="224"/>
      <c r="J919" s="346"/>
      <c r="K919" s="267"/>
      <c r="L919" s="253"/>
      <c r="M919" s="254"/>
      <c r="N919" s="204"/>
    </row>
    <row r="920" spans="2:14" x14ac:dyDescent="0.2">
      <c r="B920" s="246"/>
      <c r="C920" s="256"/>
      <c r="D920" s="248"/>
      <c r="E920" s="249"/>
      <c r="F920" s="249"/>
      <c r="G920" s="255"/>
      <c r="H920" s="203"/>
      <c r="I920" s="224"/>
      <c r="J920" s="346"/>
      <c r="K920" s="267"/>
      <c r="L920" s="253"/>
      <c r="M920" s="254"/>
      <c r="N920" s="204"/>
    </row>
    <row r="921" spans="2:14" x14ac:dyDescent="0.2">
      <c r="B921" s="246"/>
      <c r="C921" s="256"/>
      <c r="D921" s="248"/>
      <c r="E921" s="249"/>
      <c r="F921" s="249"/>
      <c r="G921" s="199"/>
      <c r="H921" s="203"/>
      <c r="I921" s="224"/>
      <c r="J921" s="346"/>
      <c r="K921" s="267"/>
      <c r="L921" s="253"/>
      <c r="M921" s="254"/>
      <c r="N921" s="204"/>
    </row>
    <row r="922" spans="2:14" x14ac:dyDescent="0.2">
      <c r="B922" s="246"/>
      <c r="C922" s="256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2">
      <c r="B923" s="246"/>
      <c r="C923" s="247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2">
      <c r="B924" s="246"/>
      <c r="C924" s="256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2">
      <c r="B925" s="246"/>
      <c r="C925" s="256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2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2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2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2">
      <c r="B929" s="246"/>
      <c r="C929" s="247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2">
      <c r="B930" s="246"/>
      <c r="C930" s="247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2">
      <c r="B931" s="246"/>
      <c r="C931" s="247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2">
      <c r="B932" s="246"/>
      <c r="C932" s="256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2">
      <c r="B933" s="246"/>
      <c r="C933" s="247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2">
      <c r="B934" s="246"/>
      <c r="C934" s="256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2">
      <c r="B935" s="246"/>
      <c r="C935" s="256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2">
      <c r="B936" s="246"/>
      <c r="C936" s="256"/>
      <c r="D936" s="248"/>
      <c r="E936" s="249"/>
      <c r="F936" s="249"/>
      <c r="G936" s="255"/>
      <c r="H936" s="203"/>
      <c r="I936" s="224"/>
      <c r="J936" s="346"/>
      <c r="K936" s="267"/>
      <c r="L936" s="253"/>
      <c r="M936" s="254"/>
      <c r="N936" s="204"/>
    </row>
    <row r="937" spans="2:14" x14ac:dyDescent="0.2">
      <c r="B937" s="246"/>
      <c r="C937" s="247"/>
      <c r="D937" s="248"/>
      <c r="E937" s="249"/>
      <c r="F937" s="249"/>
      <c r="G937" s="255"/>
      <c r="H937" s="203"/>
      <c r="I937" s="224"/>
      <c r="J937" s="346"/>
      <c r="K937" s="267"/>
      <c r="L937" s="253"/>
      <c r="M937" s="254"/>
      <c r="N937" s="204"/>
    </row>
    <row r="938" spans="2:14" x14ac:dyDescent="0.2">
      <c r="B938" s="246"/>
      <c r="C938" s="256"/>
      <c r="D938" s="248"/>
      <c r="E938" s="249"/>
      <c r="F938" s="249"/>
      <c r="G938" s="255"/>
      <c r="H938" s="203"/>
      <c r="I938" s="224"/>
      <c r="J938" s="346"/>
      <c r="K938" s="267"/>
      <c r="L938" s="253"/>
      <c r="M938" s="254"/>
      <c r="N938" s="204"/>
    </row>
    <row r="939" spans="2:14" x14ac:dyDescent="0.2">
      <c r="B939" s="246"/>
      <c r="C939" s="256"/>
      <c r="D939" s="248"/>
      <c r="E939" s="249"/>
      <c r="F939" s="249"/>
      <c r="G939" s="199"/>
      <c r="H939" s="203"/>
      <c r="I939" s="224"/>
      <c r="J939" s="346"/>
      <c r="K939" s="267"/>
      <c r="L939" s="253"/>
      <c r="M939" s="254"/>
      <c r="N939" s="204"/>
    </row>
    <row r="940" spans="2:14" x14ac:dyDescent="0.2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2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2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2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2">
      <c r="B944" s="246"/>
      <c r="C944" s="247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2">
      <c r="B945" s="246"/>
      <c r="C945" s="247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2">
      <c r="B946" s="246"/>
      <c r="C946" s="247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2">
      <c r="B947" s="246"/>
      <c r="C947" s="256"/>
      <c r="D947" s="248"/>
      <c r="E947" s="249"/>
      <c r="F947" s="249"/>
      <c r="G947" s="255"/>
      <c r="H947" s="203"/>
      <c r="I947" s="224"/>
      <c r="J947" s="346"/>
      <c r="K947" s="267"/>
      <c r="L947" s="253"/>
      <c r="M947" s="254"/>
      <c r="N947" s="204"/>
    </row>
    <row r="948" spans="2:14" x14ac:dyDescent="0.2">
      <c r="B948" s="246"/>
      <c r="C948" s="247"/>
      <c r="D948" s="248"/>
      <c r="E948" s="249"/>
      <c r="F948" s="249"/>
      <c r="G948" s="255"/>
      <c r="H948" s="203"/>
      <c r="I948" s="224"/>
      <c r="J948" s="346"/>
      <c r="K948" s="267"/>
      <c r="L948" s="253"/>
      <c r="M948" s="254"/>
      <c r="N948" s="204"/>
    </row>
    <row r="949" spans="2:14" x14ac:dyDescent="0.2">
      <c r="B949" s="246"/>
      <c r="C949" s="256"/>
      <c r="D949" s="248"/>
      <c r="E949" s="249"/>
      <c r="F949" s="249"/>
      <c r="G949" s="255"/>
      <c r="H949" s="203"/>
      <c r="I949" s="224"/>
      <c r="J949" s="346"/>
      <c r="K949" s="267"/>
      <c r="L949" s="253"/>
      <c r="M949" s="254"/>
      <c r="N949" s="204"/>
    </row>
    <row r="950" spans="2:14" x14ac:dyDescent="0.2">
      <c r="B950" s="246"/>
      <c r="C950" s="256"/>
      <c r="D950" s="248"/>
      <c r="E950" s="249"/>
      <c r="F950" s="249"/>
      <c r="G950" s="199"/>
      <c r="H950" s="203"/>
      <c r="I950" s="224"/>
      <c r="J950" s="346"/>
      <c r="K950" s="267"/>
      <c r="L950" s="253"/>
      <c r="M950" s="254"/>
      <c r="N950" s="204"/>
    </row>
    <row r="951" spans="2:14" x14ac:dyDescent="0.2">
      <c r="B951" s="246"/>
      <c r="C951" s="256"/>
      <c r="D951" s="248"/>
      <c r="E951" s="249"/>
      <c r="F951" s="249"/>
      <c r="G951" s="255"/>
      <c r="H951" s="203"/>
      <c r="I951" s="224"/>
      <c r="J951" s="346"/>
      <c r="K951" s="267"/>
      <c r="L951" s="253"/>
      <c r="M951" s="254"/>
      <c r="N951" s="204"/>
    </row>
    <row r="952" spans="2:14" x14ac:dyDescent="0.2">
      <c r="B952" s="246"/>
      <c r="C952" s="256"/>
      <c r="D952" s="248"/>
      <c r="E952" s="249"/>
      <c r="F952" s="249"/>
      <c r="G952" s="255"/>
      <c r="H952" s="203"/>
      <c r="I952" s="224"/>
      <c r="J952" s="346"/>
      <c r="K952" s="267"/>
      <c r="L952" s="253"/>
      <c r="M952" s="254"/>
      <c r="N952" s="204"/>
    </row>
    <row r="953" spans="2:14" x14ac:dyDescent="0.2">
      <c r="B953" s="246"/>
      <c r="C953" s="256"/>
      <c r="D953" s="248"/>
      <c r="E953" s="249"/>
      <c r="F953" s="249"/>
      <c r="G953" s="255"/>
      <c r="H953" s="203"/>
      <c r="I953" s="224"/>
      <c r="J953" s="346"/>
      <c r="K953" s="267"/>
      <c r="L953" s="253"/>
      <c r="M953" s="254"/>
      <c r="N953" s="204"/>
    </row>
    <row r="954" spans="2:14" x14ac:dyDescent="0.2">
      <c r="B954" s="246"/>
      <c r="C954" s="256"/>
      <c r="D954" s="248"/>
      <c r="E954" s="249"/>
      <c r="F954" s="249"/>
      <c r="G954" s="199"/>
      <c r="H954" s="203"/>
      <c r="I954" s="224"/>
      <c r="J954" s="346"/>
      <c r="K954" s="267"/>
      <c r="L954" s="253"/>
      <c r="M954" s="254"/>
      <c r="N954" s="204"/>
    </row>
    <row r="955" spans="2:14" x14ac:dyDescent="0.2">
      <c r="B955" s="246"/>
      <c r="C955" s="256"/>
      <c r="D955" s="248"/>
      <c r="E955" s="249"/>
      <c r="F955" s="249"/>
      <c r="G955" s="199"/>
      <c r="H955" s="203"/>
      <c r="I955" s="224"/>
      <c r="J955" s="346"/>
      <c r="K955" s="267"/>
      <c r="L955" s="253"/>
      <c r="M955" s="254"/>
      <c r="N955" s="204"/>
    </row>
    <row r="956" spans="2:14" x14ac:dyDescent="0.2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2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2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2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2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2">
      <c r="B961" s="246"/>
      <c r="C961" s="256"/>
      <c r="D961" s="248"/>
      <c r="E961" s="249"/>
      <c r="F961" s="249"/>
      <c r="G961" s="255"/>
      <c r="H961" s="203"/>
      <c r="I961" s="224"/>
      <c r="J961" s="346"/>
      <c r="K961" s="267"/>
      <c r="L961" s="253"/>
      <c r="M961" s="254"/>
      <c r="N961" s="204"/>
    </row>
    <row r="962" spans="2:14" x14ac:dyDescent="0.2">
      <c r="B962" s="246"/>
      <c r="C962" s="256"/>
      <c r="D962" s="248"/>
      <c r="E962" s="249"/>
      <c r="F962" s="249"/>
      <c r="G962" s="255"/>
      <c r="H962" s="203"/>
      <c r="I962" s="224"/>
      <c r="J962" s="346"/>
      <c r="K962" s="267"/>
      <c r="L962" s="253"/>
      <c r="M962" s="254"/>
      <c r="N962" s="204"/>
    </row>
    <row r="963" spans="2:14" x14ac:dyDescent="0.2">
      <c r="B963" s="246"/>
      <c r="C963" s="256"/>
      <c r="D963" s="248"/>
      <c r="E963" s="249"/>
      <c r="F963" s="249"/>
      <c r="G963" s="255"/>
      <c r="H963" s="203"/>
      <c r="I963" s="224"/>
      <c r="J963" s="346"/>
      <c r="K963" s="267"/>
      <c r="L963" s="253"/>
      <c r="M963" s="254"/>
      <c r="N963" s="204"/>
    </row>
    <row r="964" spans="2:14" x14ac:dyDescent="0.2">
      <c r="B964" s="246"/>
      <c r="C964" s="256"/>
      <c r="D964" s="248"/>
      <c r="E964" s="249"/>
      <c r="F964" s="249"/>
      <c r="G964" s="199"/>
      <c r="H964" s="203"/>
      <c r="I964" s="224"/>
      <c r="J964" s="346"/>
      <c r="K964" s="267"/>
      <c r="L964" s="253"/>
      <c r="M964" s="254"/>
      <c r="N964" s="204"/>
    </row>
    <row r="965" spans="2:14" x14ac:dyDescent="0.2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2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2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2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2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2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2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2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2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2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2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2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2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2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2">
      <c r="B979" s="246"/>
      <c r="C979" s="256"/>
      <c r="D979" s="248"/>
      <c r="E979" s="249"/>
      <c r="F979" s="249"/>
      <c r="G979" s="255"/>
      <c r="H979" s="203"/>
      <c r="I979" s="224"/>
      <c r="J979" s="346"/>
      <c r="K979" s="267"/>
      <c r="L979" s="253"/>
      <c r="M979" s="254"/>
      <c r="N979" s="204"/>
    </row>
    <row r="980" spans="2:14" x14ac:dyDescent="0.2">
      <c r="B980" s="246"/>
      <c r="C980" s="256"/>
      <c r="D980" s="248"/>
      <c r="E980" s="249"/>
      <c r="F980" s="249"/>
      <c r="G980" s="255"/>
      <c r="H980" s="203"/>
      <c r="I980" s="224"/>
      <c r="J980" s="346"/>
      <c r="K980" s="267"/>
      <c r="L980" s="253"/>
      <c r="M980" s="254"/>
      <c r="N980" s="204"/>
    </row>
    <row r="981" spans="2:14" x14ac:dyDescent="0.2">
      <c r="B981" s="246"/>
      <c r="C981" s="256"/>
      <c r="D981" s="248"/>
      <c r="E981" s="249"/>
      <c r="F981" s="249"/>
      <c r="G981" s="255"/>
      <c r="H981" s="203"/>
      <c r="I981" s="224"/>
      <c r="J981" s="346"/>
      <c r="K981" s="267"/>
      <c r="L981" s="253"/>
      <c r="M981" s="254"/>
      <c r="N981" s="204"/>
    </row>
    <row r="982" spans="2:14" x14ac:dyDescent="0.2">
      <c r="B982" s="246"/>
      <c r="C982" s="256"/>
      <c r="D982" s="248"/>
      <c r="E982" s="249"/>
      <c r="F982" s="249"/>
      <c r="G982" s="199"/>
      <c r="H982" s="203"/>
      <c r="I982" s="224"/>
      <c r="J982" s="346"/>
      <c r="K982" s="267"/>
      <c r="L982" s="253"/>
      <c r="M982" s="254"/>
      <c r="N982" s="204"/>
    </row>
    <row r="983" spans="2:14" x14ac:dyDescent="0.2">
      <c r="B983" s="246"/>
      <c r="C983" s="256"/>
      <c r="D983" s="248"/>
      <c r="E983" s="249"/>
      <c r="F983" s="249"/>
      <c r="G983" s="255"/>
      <c r="H983" s="203"/>
      <c r="I983" s="224"/>
      <c r="J983" s="346"/>
      <c r="K983" s="267"/>
      <c r="L983" s="253"/>
      <c r="M983" s="254"/>
      <c r="N983" s="204"/>
    </row>
    <row r="984" spans="2:14" x14ac:dyDescent="0.2">
      <c r="B984" s="246"/>
      <c r="C984" s="256"/>
      <c r="D984" s="248"/>
      <c r="E984" s="249"/>
      <c r="F984" s="249"/>
      <c r="G984" s="255"/>
      <c r="H984" s="203"/>
      <c r="I984" s="224"/>
      <c r="J984" s="346"/>
      <c r="K984" s="267"/>
      <c r="L984" s="253"/>
      <c r="M984" s="254"/>
      <c r="N984" s="204"/>
    </row>
    <row r="985" spans="2:14" x14ac:dyDescent="0.2">
      <c r="B985" s="246"/>
      <c r="C985" s="256"/>
      <c r="D985" s="248"/>
      <c r="E985" s="249"/>
      <c r="F985" s="249"/>
      <c r="G985" s="199"/>
      <c r="H985" s="203"/>
      <c r="I985" s="224"/>
      <c r="J985" s="346"/>
      <c r="K985" s="267"/>
      <c r="L985" s="253"/>
      <c r="M985" s="254"/>
      <c r="N985" s="204"/>
    </row>
    <row r="986" spans="2:14" x14ac:dyDescent="0.2">
      <c r="B986" s="246"/>
      <c r="C986" s="256"/>
      <c r="D986" s="248"/>
      <c r="E986" s="249"/>
      <c r="F986" s="249"/>
      <c r="G986" s="199"/>
      <c r="H986" s="203"/>
      <c r="I986" s="224"/>
      <c r="J986" s="346"/>
      <c r="K986" s="267"/>
      <c r="L986" s="253"/>
      <c r="M986" s="254"/>
      <c r="N986" s="204"/>
    </row>
    <row r="987" spans="2:14" x14ac:dyDescent="0.2">
      <c r="B987" s="246"/>
      <c r="C987" s="256"/>
      <c r="D987" s="248"/>
      <c r="E987" s="249"/>
      <c r="F987" s="249"/>
      <c r="G987" s="255"/>
      <c r="H987" s="203"/>
      <c r="I987" s="224"/>
      <c r="J987" s="346"/>
      <c r="K987" s="267"/>
      <c r="L987" s="253"/>
      <c r="M987" s="254"/>
      <c r="N987" s="204"/>
    </row>
    <row r="988" spans="2:14" x14ac:dyDescent="0.2">
      <c r="B988" s="246"/>
      <c r="C988" s="256"/>
      <c r="D988" s="248"/>
      <c r="E988" s="249"/>
      <c r="F988" s="249"/>
      <c r="G988" s="199"/>
      <c r="H988" s="203"/>
      <c r="I988" s="224"/>
      <c r="J988" s="346"/>
      <c r="K988" s="267"/>
      <c r="L988" s="253"/>
      <c r="M988" s="254"/>
      <c r="N988" s="204"/>
    </row>
    <row r="989" spans="2:14" x14ac:dyDescent="0.2">
      <c r="B989" s="246"/>
      <c r="C989" s="256"/>
      <c r="D989" s="248"/>
      <c r="E989" s="249"/>
      <c r="F989" s="249"/>
      <c r="G989" s="255"/>
      <c r="H989" s="203"/>
      <c r="I989" s="224"/>
      <c r="J989" s="346"/>
      <c r="K989" s="267"/>
      <c r="L989" s="253"/>
      <c r="M989" s="254"/>
      <c r="N989" s="204"/>
    </row>
    <row r="990" spans="2:14" x14ac:dyDescent="0.2">
      <c r="B990" s="246"/>
      <c r="C990" s="256"/>
      <c r="D990" s="248"/>
      <c r="E990" s="249"/>
      <c r="F990" s="249"/>
      <c r="G990" s="199"/>
      <c r="H990" s="203"/>
      <c r="I990" s="224"/>
      <c r="J990" s="346"/>
      <c r="K990" s="267"/>
      <c r="L990" s="253"/>
      <c r="M990" s="254"/>
      <c r="N990" s="204"/>
    </row>
    <row r="991" spans="2:14" x14ac:dyDescent="0.2">
      <c r="B991" s="246"/>
      <c r="C991" s="256"/>
      <c r="D991" s="248"/>
      <c r="E991" s="249"/>
      <c r="F991" s="249"/>
      <c r="G991" s="255"/>
      <c r="H991" s="203"/>
      <c r="I991" s="224"/>
      <c r="J991" s="346"/>
      <c r="K991" s="267"/>
      <c r="L991" s="253"/>
      <c r="M991" s="254"/>
      <c r="N991" s="204"/>
    </row>
    <row r="992" spans="2:14" x14ac:dyDescent="0.2">
      <c r="B992" s="246"/>
      <c r="C992" s="256"/>
      <c r="D992" s="248"/>
      <c r="E992" s="249"/>
      <c r="F992" s="249"/>
      <c r="G992" s="255"/>
      <c r="H992" s="203"/>
      <c r="I992" s="224"/>
      <c r="J992" s="346"/>
      <c r="K992" s="267"/>
      <c r="L992" s="253"/>
      <c r="M992" s="254"/>
      <c r="N992" s="204"/>
    </row>
    <row r="993" spans="2:14" x14ac:dyDescent="0.2">
      <c r="B993" s="246"/>
      <c r="C993" s="256"/>
      <c r="D993" s="248"/>
      <c r="E993" s="249"/>
      <c r="F993" s="249"/>
      <c r="G993" s="255"/>
      <c r="H993" s="203"/>
      <c r="I993" s="224"/>
      <c r="J993" s="346"/>
      <c r="K993" s="267"/>
      <c r="L993" s="253"/>
      <c r="M993" s="254"/>
      <c r="N993" s="204"/>
    </row>
    <row r="994" spans="2:14" x14ac:dyDescent="0.2">
      <c r="B994" s="246"/>
      <c r="C994" s="256"/>
      <c r="D994" s="248"/>
      <c r="E994" s="249"/>
      <c r="F994" s="249"/>
      <c r="G994" s="199"/>
      <c r="H994" s="203"/>
      <c r="I994" s="224"/>
      <c r="J994" s="346"/>
      <c r="K994" s="267"/>
      <c r="L994" s="253"/>
      <c r="M994" s="254"/>
      <c r="N994" s="204"/>
    </row>
    <row r="995" spans="2:14" x14ac:dyDescent="0.2">
      <c r="B995" s="246"/>
      <c r="C995" s="256"/>
      <c r="D995" s="248"/>
      <c r="E995" s="249"/>
      <c r="F995" s="249"/>
      <c r="G995" s="255"/>
      <c r="H995" s="203"/>
      <c r="I995" s="224"/>
      <c r="J995" s="346"/>
      <c r="K995" s="267"/>
      <c r="L995" s="253"/>
      <c r="M995" s="254"/>
      <c r="N995" s="204"/>
    </row>
    <row r="996" spans="2:14" x14ac:dyDescent="0.2">
      <c r="B996" s="246"/>
      <c r="C996" s="256"/>
      <c r="D996" s="248"/>
      <c r="E996" s="249"/>
      <c r="F996" s="249"/>
      <c r="G996" s="255"/>
      <c r="H996" s="203"/>
      <c r="I996" s="224"/>
      <c r="J996" s="346"/>
      <c r="K996" s="267"/>
      <c r="L996" s="253"/>
      <c r="M996" s="254"/>
      <c r="N996" s="204"/>
    </row>
    <row r="997" spans="2:14" x14ac:dyDescent="0.2">
      <c r="B997" s="246"/>
      <c r="C997" s="256"/>
      <c r="D997" s="248"/>
      <c r="E997" s="249"/>
      <c r="F997" s="249"/>
      <c r="G997" s="255"/>
      <c r="H997" s="203"/>
      <c r="I997" s="224"/>
      <c r="J997" s="346"/>
      <c r="K997" s="267"/>
      <c r="L997" s="253"/>
      <c r="M997" s="254"/>
      <c r="N997" s="204"/>
    </row>
    <row r="998" spans="2:14" x14ac:dyDescent="0.2">
      <c r="B998" s="246"/>
      <c r="C998" s="256"/>
      <c r="D998" s="248"/>
      <c r="E998" s="249"/>
      <c r="F998" s="249"/>
      <c r="G998" s="199"/>
      <c r="H998" s="203"/>
      <c r="I998" s="224"/>
      <c r="J998" s="346"/>
      <c r="K998" s="267"/>
      <c r="L998" s="253"/>
      <c r="M998" s="254"/>
      <c r="N998" s="204"/>
    </row>
    <row r="999" spans="2:14" x14ac:dyDescent="0.2">
      <c r="B999" s="246"/>
      <c r="C999" s="256"/>
      <c r="D999" s="248"/>
      <c r="E999" s="249"/>
      <c r="F999" s="249"/>
      <c r="G999" s="255"/>
      <c r="H999" s="203"/>
      <c r="I999" s="224"/>
      <c r="J999" s="346"/>
      <c r="K999" s="267"/>
      <c r="L999" s="253"/>
      <c r="M999" s="254"/>
      <c r="N999" s="204"/>
    </row>
    <row r="1000" spans="2:14" x14ac:dyDescent="0.2">
      <c r="B1000" s="246"/>
      <c r="C1000" s="256"/>
      <c r="D1000" s="248"/>
      <c r="E1000" s="249"/>
      <c r="F1000" s="249"/>
      <c r="G1000" s="255"/>
      <c r="H1000" s="203"/>
      <c r="I1000" s="224"/>
      <c r="J1000" s="346"/>
      <c r="K1000" s="267"/>
      <c r="L1000" s="253"/>
      <c r="M1000" s="254"/>
      <c r="N1000" s="204"/>
    </row>
    <row r="1001" spans="2:14" x14ac:dyDescent="0.2">
      <c r="B1001" s="246"/>
      <c r="C1001" s="256"/>
      <c r="D1001" s="248"/>
      <c r="E1001" s="249"/>
      <c r="F1001" s="249"/>
      <c r="G1001" s="199"/>
      <c r="H1001" s="203"/>
      <c r="I1001" s="224"/>
      <c r="J1001" s="346"/>
      <c r="K1001" s="267"/>
      <c r="L1001" s="253"/>
      <c r="M1001" s="254"/>
      <c r="N1001" s="204"/>
    </row>
    <row r="1002" spans="2:14" x14ac:dyDescent="0.2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2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2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2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2">
      <c r="B1006" s="246"/>
      <c r="C1006" s="256"/>
      <c r="D1006" s="248"/>
      <c r="E1006" s="249"/>
      <c r="F1006" s="249"/>
      <c r="G1006" s="255"/>
      <c r="H1006" s="203"/>
      <c r="I1006" s="224"/>
      <c r="J1006" s="346"/>
      <c r="K1006" s="267"/>
      <c r="L1006" s="253"/>
      <c r="M1006" s="254"/>
      <c r="N1006" s="204"/>
    </row>
    <row r="1007" spans="2:14" x14ac:dyDescent="0.2">
      <c r="B1007" s="246"/>
      <c r="C1007" s="256"/>
      <c r="D1007" s="248"/>
      <c r="E1007" s="249"/>
      <c r="F1007" s="249"/>
      <c r="G1007" s="255"/>
      <c r="H1007" s="203"/>
      <c r="I1007" s="224"/>
      <c r="J1007" s="346"/>
      <c r="K1007" s="267"/>
      <c r="L1007" s="253"/>
      <c r="M1007" s="254"/>
      <c r="N1007" s="204"/>
    </row>
    <row r="1008" spans="2:14" x14ac:dyDescent="0.2">
      <c r="B1008" s="246"/>
      <c r="C1008" s="256"/>
      <c r="D1008" s="248"/>
      <c r="E1008" s="249"/>
      <c r="F1008" s="249"/>
      <c r="G1008" s="255"/>
      <c r="H1008" s="203"/>
      <c r="I1008" s="224"/>
      <c r="J1008" s="346"/>
      <c r="K1008" s="267"/>
      <c r="L1008" s="253"/>
      <c r="M1008" s="254"/>
      <c r="N1008" s="204"/>
    </row>
    <row r="1009" spans="2:14" x14ac:dyDescent="0.2">
      <c r="B1009" s="246"/>
      <c r="C1009" s="256"/>
      <c r="D1009" s="248"/>
      <c r="E1009" s="249"/>
      <c r="F1009" s="249"/>
      <c r="G1009" s="199"/>
      <c r="H1009" s="203"/>
      <c r="I1009" s="224"/>
      <c r="J1009" s="346"/>
      <c r="K1009" s="267"/>
      <c r="L1009" s="253"/>
      <c r="M1009" s="254"/>
      <c r="N1009" s="204"/>
    </row>
    <row r="1010" spans="2:14" x14ac:dyDescent="0.2">
      <c r="B1010" s="246"/>
      <c r="C1010" s="256"/>
      <c r="D1010" s="248"/>
      <c r="E1010" s="249"/>
      <c r="F1010" s="249"/>
      <c r="G1010" s="255"/>
      <c r="H1010" s="203"/>
      <c r="I1010" s="224"/>
      <c r="J1010" s="346"/>
      <c r="K1010" s="267"/>
      <c r="L1010" s="253"/>
      <c r="M1010" s="254"/>
      <c r="N1010" s="204"/>
    </row>
    <row r="1011" spans="2:14" x14ac:dyDescent="0.2">
      <c r="B1011" s="246"/>
      <c r="C1011" s="256"/>
      <c r="D1011" s="248"/>
      <c r="E1011" s="249"/>
      <c r="F1011" s="249"/>
      <c r="G1011" s="255"/>
      <c r="H1011" s="203"/>
      <c r="I1011" s="224"/>
      <c r="J1011" s="346"/>
      <c r="K1011" s="267"/>
      <c r="L1011" s="253"/>
      <c r="M1011" s="254"/>
      <c r="N1011" s="204"/>
    </row>
    <row r="1012" spans="2:14" x14ac:dyDescent="0.2">
      <c r="B1012" s="246"/>
      <c r="C1012" s="256"/>
      <c r="D1012" s="248"/>
      <c r="E1012" s="249"/>
      <c r="F1012" s="249"/>
      <c r="G1012" s="255"/>
      <c r="H1012" s="203"/>
      <c r="I1012" s="224"/>
      <c r="J1012" s="346"/>
      <c r="K1012" s="267"/>
      <c r="L1012" s="253"/>
      <c r="M1012" s="254"/>
      <c r="N1012" s="204"/>
    </row>
    <row r="1013" spans="2:14" x14ac:dyDescent="0.2">
      <c r="B1013" s="246"/>
      <c r="C1013" s="256"/>
      <c r="D1013" s="248"/>
      <c r="E1013" s="249"/>
      <c r="F1013" s="249"/>
      <c r="G1013" s="199"/>
      <c r="H1013" s="203"/>
      <c r="I1013" s="224"/>
      <c r="J1013" s="346"/>
      <c r="K1013" s="267"/>
      <c r="L1013" s="253"/>
      <c r="M1013" s="254"/>
      <c r="N1013" s="204"/>
    </row>
    <row r="1014" spans="2:14" x14ac:dyDescent="0.2">
      <c r="B1014" s="246"/>
      <c r="C1014" s="256"/>
      <c r="D1014" s="248"/>
      <c r="E1014" s="249"/>
      <c r="F1014" s="249"/>
      <c r="G1014" s="255"/>
      <c r="H1014" s="203"/>
      <c r="I1014" s="224"/>
      <c r="J1014" s="346"/>
      <c r="K1014" s="267"/>
      <c r="L1014" s="253"/>
      <c r="M1014" s="254"/>
      <c r="N1014" s="204"/>
    </row>
    <row r="1015" spans="2:14" x14ac:dyDescent="0.2">
      <c r="B1015" s="246"/>
      <c r="C1015" s="256"/>
      <c r="D1015" s="248"/>
      <c r="E1015" s="249"/>
      <c r="F1015" s="249"/>
      <c r="G1015" s="255"/>
      <c r="H1015" s="203"/>
      <c r="I1015" s="224"/>
      <c r="J1015" s="346"/>
      <c r="K1015" s="267"/>
      <c r="L1015" s="253"/>
      <c r="M1015" s="254"/>
      <c r="N1015" s="204"/>
    </row>
    <row r="1016" spans="2:14" x14ac:dyDescent="0.2">
      <c r="B1016" s="246"/>
      <c r="C1016" s="256"/>
      <c r="D1016" s="246"/>
      <c r="E1016" s="249"/>
      <c r="F1016" s="249"/>
      <c r="G1016" s="262"/>
      <c r="H1016" s="203"/>
      <c r="I1016" s="224"/>
      <c r="J1016" s="346"/>
      <c r="K1016" s="267"/>
      <c r="L1016" s="253"/>
      <c r="M1016" s="254"/>
      <c r="N1016" s="204"/>
    </row>
    <row r="1017" spans="2:14" x14ac:dyDescent="0.2">
      <c r="B1017" s="246"/>
      <c r="C1017" s="256"/>
      <c r="D1017" s="246"/>
      <c r="E1017" s="249"/>
      <c r="F1017" s="249"/>
      <c r="G1017" s="262"/>
      <c r="H1017" s="203"/>
      <c r="I1017" s="224"/>
      <c r="J1017" s="346"/>
      <c r="K1017" s="267"/>
      <c r="L1017" s="253"/>
      <c r="M1017" s="254"/>
      <c r="N1017" s="204"/>
    </row>
    <row r="1018" spans="2:14" x14ac:dyDescent="0.2">
      <c r="B1018" s="246"/>
      <c r="C1018" s="256"/>
      <c r="D1018" s="248"/>
      <c r="E1018" s="249"/>
      <c r="F1018" s="249"/>
      <c r="G1018" s="255"/>
      <c r="H1018" s="203"/>
      <c r="I1018" s="224"/>
      <c r="J1018" s="346"/>
      <c r="K1018" s="267"/>
      <c r="L1018" s="253"/>
      <c r="M1018" s="254"/>
      <c r="N1018" s="204"/>
    </row>
    <row r="1019" spans="2:14" x14ac:dyDescent="0.2">
      <c r="B1019" s="246"/>
      <c r="C1019" s="256"/>
      <c r="D1019" s="248"/>
      <c r="E1019" s="249"/>
      <c r="F1019" s="249"/>
      <c r="G1019" s="202"/>
      <c r="H1019" s="203"/>
      <c r="I1019" s="224"/>
      <c r="J1019" s="346"/>
      <c r="K1019" s="267"/>
      <c r="L1019" s="253"/>
      <c r="M1019" s="254"/>
      <c r="N1019" s="204"/>
    </row>
    <row r="1020" spans="2:14" x14ac:dyDescent="0.2">
      <c r="B1020" s="246"/>
      <c r="C1020" s="256"/>
      <c r="D1020" s="248"/>
      <c r="E1020" s="249"/>
      <c r="F1020" s="249"/>
      <c r="G1020" s="255"/>
      <c r="H1020" s="203"/>
      <c r="I1020" s="224"/>
      <c r="J1020" s="346"/>
      <c r="K1020" s="265"/>
      <c r="L1020" s="253"/>
      <c r="M1020" s="254"/>
      <c r="N1020" s="204"/>
    </row>
    <row r="1021" spans="2:14" x14ac:dyDescent="0.2">
      <c r="B1021" s="246"/>
      <c r="C1021" s="256"/>
      <c r="D1021" s="248"/>
      <c r="E1021" s="249"/>
      <c r="F1021" s="249"/>
      <c r="G1021" s="255"/>
      <c r="H1021" s="203"/>
      <c r="I1021" s="224"/>
      <c r="J1021" s="346"/>
      <c r="K1021" s="267"/>
      <c r="L1021" s="253"/>
      <c r="M1021" s="254"/>
      <c r="N1021" s="204"/>
    </row>
    <row r="1022" spans="2:14" x14ac:dyDescent="0.2">
      <c r="B1022" s="246"/>
      <c r="C1022" s="256"/>
      <c r="D1022" s="248"/>
      <c r="E1022" s="249"/>
      <c r="F1022" s="249"/>
      <c r="G1022" s="255"/>
      <c r="H1022" s="203"/>
      <c r="I1022" s="224"/>
      <c r="J1022" s="346"/>
      <c r="K1022" s="267"/>
      <c r="L1022" s="253"/>
      <c r="M1022" s="254"/>
      <c r="N1022" s="204"/>
    </row>
    <row r="1023" spans="2:14" x14ac:dyDescent="0.2">
      <c r="B1023" s="246"/>
      <c r="C1023" s="256"/>
      <c r="D1023" s="248"/>
      <c r="E1023" s="249"/>
      <c r="F1023" s="249"/>
      <c r="G1023" s="202"/>
      <c r="H1023" s="203"/>
      <c r="I1023" s="224"/>
      <c r="J1023" s="346"/>
      <c r="K1023" s="267"/>
      <c r="L1023" s="253"/>
      <c r="M1023" s="254"/>
      <c r="N1023" s="204"/>
    </row>
    <row r="1024" spans="2:14" x14ac:dyDescent="0.2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2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2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2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2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2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2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2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2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2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2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2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2">
      <c r="B1036" s="246"/>
      <c r="C1036" s="256"/>
      <c r="D1036" s="248"/>
      <c r="E1036" s="249"/>
      <c r="F1036" s="249"/>
      <c r="G1036" s="255"/>
      <c r="H1036" s="203"/>
      <c r="I1036" s="224"/>
      <c r="J1036" s="346"/>
      <c r="K1036" s="267"/>
      <c r="L1036" s="253"/>
      <c r="M1036" s="254"/>
      <c r="N1036" s="204"/>
    </row>
    <row r="1037" spans="2:14" x14ac:dyDescent="0.2">
      <c r="B1037" s="246"/>
      <c r="C1037" s="256"/>
      <c r="D1037" s="248"/>
      <c r="E1037" s="249"/>
      <c r="F1037" s="249"/>
      <c r="G1037" s="255"/>
      <c r="H1037" s="203"/>
      <c r="I1037" s="224"/>
      <c r="J1037" s="346"/>
      <c r="K1037" s="267"/>
      <c r="L1037" s="253"/>
      <c r="M1037" s="254"/>
      <c r="N1037" s="204"/>
    </row>
    <row r="1038" spans="2:14" x14ac:dyDescent="0.2">
      <c r="B1038" s="246"/>
      <c r="C1038" s="256"/>
      <c r="D1038" s="248"/>
      <c r="E1038" s="249"/>
      <c r="F1038" s="249"/>
      <c r="G1038" s="255"/>
      <c r="H1038" s="203"/>
      <c r="I1038" s="224"/>
      <c r="J1038" s="346"/>
      <c r="K1038" s="267"/>
      <c r="L1038" s="253"/>
      <c r="M1038" s="254"/>
      <c r="N1038" s="204"/>
    </row>
    <row r="1039" spans="2:14" x14ac:dyDescent="0.2">
      <c r="B1039" s="246"/>
      <c r="C1039" s="256"/>
      <c r="D1039" s="248"/>
      <c r="E1039" s="249"/>
      <c r="F1039" s="249"/>
      <c r="G1039" s="202"/>
      <c r="H1039" s="203"/>
      <c r="I1039" s="224"/>
      <c r="J1039" s="346"/>
      <c r="K1039" s="267"/>
      <c r="L1039" s="253"/>
      <c r="M1039" s="254"/>
      <c r="N1039" s="204"/>
    </row>
    <row r="1040" spans="2:14" x14ac:dyDescent="0.2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2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2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2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2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2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2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2">
      <c r="B1047" s="246"/>
      <c r="C1047" s="256"/>
      <c r="D1047" s="248"/>
      <c r="E1047" s="249"/>
      <c r="F1047" s="249"/>
      <c r="G1047" s="255"/>
      <c r="H1047" s="203"/>
      <c r="I1047" s="224"/>
      <c r="J1047" s="346"/>
      <c r="K1047" s="267"/>
      <c r="L1047" s="253"/>
      <c r="M1047" s="254"/>
      <c r="N1047" s="204"/>
    </row>
    <row r="1048" spans="2:14" x14ac:dyDescent="0.2">
      <c r="B1048" s="246"/>
      <c r="C1048" s="256"/>
      <c r="D1048" s="248"/>
      <c r="E1048" s="249"/>
      <c r="F1048" s="249"/>
      <c r="G1048" s="255"/>
      <c r="H1048" s="203"/>
      <c r="I1048" s="224"/>
      <c r="J1048" s="346"/>
      <c r="K1048" s="267"/>
      <c r="L1048" s="253"/>
      <c r="M1048" s="254"/>
      <c r="N1048" s="204"/>
    </row>
    <row r="1049" spans="2:14" x14ac:dyDescent="0.2">
      <c r="B1049" s="246"/>
      <c r="C1049" s="256"/>
      <c r="D1049" s="248"/>
      <c r="E1049" s="249"/>
      <c r="F1049" s="249"/>
      <c r="G1049" s="255"/>
      <c r="H1049" s="203"/>
      <c r="I1049" s="224"/>
      <c r="J1049" s="346"/>
      <c r="K1049" s="267"/>
      <c r="L1049" s="253"/>
      <c r="M1049" s="254"/>
      <c r="N1049" s="204"/>
    </row>
    <row r="1050" spans="2:14" x14ac:dyDescent="0.2">
      <c r="B1050" s="246"/>
      <c r="C1050" s="256"/>
      <c r="D1050" s="246"/>
      <c r="E1050" s="249"/>
      <c r="F1050" s="249"/>
      <c r="G1050" s="262"/>
      <c r="H1050" s="203"/>
      <c r="I1050" s="224"/>
      <c r="J1050" s="346"/>
      <c r="K1050" s="267"/>
      <c r="L1050" s="253"/>
      <c r="M1050" s="254"/>
      <c r="N1050" s="204"/>
    </row>
    <row r="1051" spans="2:14" x14ac:dyDescent="0.2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2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2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2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2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2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2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2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2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2">
      <c r="B1060" s="246"/>
      <c r="C1060" s="256"/>
      <c r="D1060" s="248"/>
      <c r="E1060" s="249"/>
      <c r="F1060" s="249"/>
      <c r="G1060" s="255"/>
      <c r="H1060" s="203"/>
      <c r="I1060" s="224"/>
      <c r="J1060" s="346"/>
      <c r="K1060" s="267"/>
      <c r="L1060" s="253"/>
      <c r="M1060" s="254"/>
      <c r="N1060" s="204"/>
    </row>
    <row r="1061" spans="2:14" x14ac:dyDescent="0.2">
      <c r="B1061" s="246"/>
      <c r="C1061" s="256"/>
      <c r="D1061" s="248"/>
      <c r="E1061" s="249"/>
      <c r="F1061" s="249"/>
      <c r="G1061" s="255"/>
      <c r="H1061" s="203"/>
      <c r="I1061" s="224"/>
      <c r="J1061" s="346"/>
      <c r="K1061" s="267"/>
      <c r="L1061" s="253"/>
      <c r="M1061" s="254"/>
      <c r="N1061" s="204"/>
    </row>
    <row r="1062" spans="2:14" x14ac:dyDescent="0.2">
      <c r="B1062" s="246"/>
      <c r="C1062" s="256"/>
      <c r="D1062" s="248"/>
      <c r="E1062" s="249"/>
      <c r="F1062" s="249"/>
      <c r="G1062" s="255"/>
      <c r="H1062" s="203"/>
      <c r="I1062" s="224"/>
      <c r="J1062" s="346"/>
      <c r="K1062" s="267"/>
      <c r="L1062" s="253"/>
      <c r="M1062" s="254"/>
      <c r="N1062" s="204"/>
    </row>
    <row r="1063" spans="2:14" x14ac:dyDescent="0.2">
      <c r="B1063" s="246"/>
      <c r="C1063" s="256"/>
      <c r="D1063" s="246"/>
      <c r="E1063" s="249"/>
      <c r="F1063" s="249"/>
      <c r="G1063" s="262"/>
      <c r="H1063" s="203"/>
      <c r="I1063" s="224"/>
      <c r="J1063" s="346"/>
      <c r="K1063" s="265"/>
      <c r="L1063" s="253"/>
      <c r="M1063" s="254"/>
      <c r="N1063" s="204"/>
    </row>
    <row r="1064" spans="2:14" x14ac:dyDescent="0.2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2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2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2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2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2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2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2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2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2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2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2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2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2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2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2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2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2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2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2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2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2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2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53"/>
      <c r="M1086" s="254"/>
      <c r="N1086" s="204"/>
    </row>
    <row r="1087" spans="2:14" x14ac:dyDescent="0.2">
      <c r="B1087" s="246"/>
      <c r="C1087" s="256"/>
      <c r="D1087" s="248"/>
      <c r="E1087" s="249"/>
      <c r="F1087" s="249"/>
      <c r="G1087" s="255"/>
      <c r="H1087" s="203"/>
      <c r="I1087" s="224"/>
      <c r="J1087" s="346"/>
      <c r="K1087" s="267"/>
      <c r="L1087" s="253"/>
      <c r="M1087" s="254"/>
      <c r="N1087" s="204"/>
    </row>
    <row r="1088" spans="2:14" x14ac:dyDescent="0.2">
      <c r="B1088" s="246"/>
      <c r="C1088" s="256"/>
      <c r="D1088" s="248"/>
      <c r="E1088" s="249"/>
      <c r="F1088" s="249"/>
      <c r="G1088" s="255"/>
      <c r="H1088" s="203"/>
      <c r="I1088" s="224"/>
      <c r="J1088" s="346"/>
      <c r="K1088" s="267"/>
      <c r="L1088" s="253"/>
      <c r="M1088" s="254"/>
      <c r="N1088" s="204"/>
    </row>
    <row r="1089" spans="2:14" x14ac:dyDescent="0.2">
      <c r="B1089" s="246"/>
      <c r="C1089" s="256"/>
      <c r="D1089" s="248"/>
      <c r="E1089" s="249"/>
      <c r="F1089" s="249"/>
      <c r="G1089" s="255"/>
      <c r="H1089" s="203"/>
      <c r="I1089" s="224"/>
      <c r="J1089" s="346"/>
      <c r="K1089" s="267"/>
      <c r="L1089" s="204"/>
      <c r="M1089" s="254"/>
      <c r="N1089" s="204"/>
    </row>
    <row r="1090" spans="2:14" x14ac:dyDescent="0.2">
      <c r="B1090" s="246"/>
      <c r="C1090" s="256"/>
      <c r="D1090" s="248"/>
      <c r="E1090" s="249"/>
      <c r="F1090" s="249"/>
      <c r="G1090" s="199"/>
      <c r="H1090" s="203"/>
      <c r="I1090" s="224"/>
      <c r="J1090" s="346"/>
      <c r="K1090" s="267"/>
      <c r="L1090" s="253"/>
      <c r="M1090" s="254"/>
      <c r="N1090" s="204"/>
    </row>
    <row r="1091" spans="2:14" x14ac:dyDescent="0.2">
      <c r="B1091" s="246"/>
      <c r="C1091" s="256"/>
      <c r="D1091" s="246"/>
      <c r="E1091" s="276"/>
      <c r="F1091" s="276"/>
      <c r="G1091" s="206"/>
      <c r="H1091" s="203"/>
      <c r="I1091" s="224"/>
      <c r="J1091" s="346"/>
      <c r="K1091" s="267"/>
      <c r="L1091" s="253"/>
      <c r="M1091" s="254"/>
      <c r="N1091" s="204"/>
    </row>
    <row r="1092" spans="2:14" x14ac:dyDescent="0.2">
      <c r="B1092" s="246"/>
      <c r="C1092" s="256"/>
      <c r="D1092" s="248"/>
      <c r="E1092" s="249"/>
      <c r="F1092" s="249"/>
      <c r="G1092" s="199"/>
      <c r="H1092" s="203"/>
      <c r="I1092" s="224"/>
      <c r="J1092" s="346"/>
      <c r="K1092" s="267"/>
      <c r="L1092" s="253"/>
      <c r="M1092" s="254"/>
      <c r="N1092" s="204"/>
    </row>
    <row r="1093" spans="2:14" x14ac:dyDescent="0.2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2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2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2">
      <c r="B1096" s="246"/>
      <c r="C1096" s="256"/>
      <c r="D1096" s="248"/>
      <c r="E1096" s="249"/>
      <c r="F1096" s="249"/>
      <c r="G1096" s="255"/>
      <c r="H1096" s="203"/>
      <c r="I1096" s="224"/>
      <c r="J1096" s="346"/>
      <c r="K1096" s="267"/>
      <c r="L1096" s="253"/>
      <c r="M1096" s="254"/>
      <c r="N1096" s="204"/>
    </row>
    <row r="1097" spans="2:14" x14ac:dyDescent="0.2">
      <c r="B1097" s="246"/>
      <c r="C1097" s="256"/>
      <c r="D1097" s="248"/>
      <c r="E1097" s="249"/>
      <c r="F1097" s="249"/>
      <c r="G1097" s="255"/>
      <c r="H1097" s="203"/>
      <c r="I1097" s="224"/>
      <c r="J1097" s="346"/>
      <c r="K1097" s="267"/>
      <c r="L1097" s="253"/>
      <c r="M1097" s="254"/>
      <c r="N1097" s="204"/>
    </row>
    <row r="1098" spans="2:14" x14ac:dyDescent="0.2">
      <c r="B1098" s="246"/>
      <c r="C1098" s="256"/>
      <c r="D1098" s="248"/>
      <c r="E1098" s="249"/>
      <c r="F1098" s="249"/>
      <c r="G1098" s="255"/>
      <c r="H1098" s="203"/>
      <c r="I1098" s="224"/>
      <c r="J1098" s="346"/>
      <c r="K1098" s="267"/>
      <c r="L1098" s="253"/>
      <c r="M1098" s="254"/>
      <c r="N1098" s="204"/>
    </row>
    <row r="1099" spans="2:14" x14ac:dyDescent="0.2">
      <c r="B1099" s="246"/>
      <c r="C1099" s="256"/>
      <c r="D1099" s="246"/>
      <c r="E1099" s="249"/>
      <c r="F1099" s="249"/>
      <c r="G1099" s="206"/>
      <c r="H1099" s="203"/>
      <c r="I1099" s="224"/>
      <c r="J1099" s="346"/>
      <c r="K1099" s="267"/>
      <c r="L1099" s="253"/>
      <c r="M1099" s="254"/>
      <c r="N1099" s="204"/>
    </row>
    <row r="1100" spans="2:14" x14ac:dyDescent="0.2">
      <c r="B1100" s="246"/>
      <c r="C1100" s="256"/>
      <c r="D1100" s="248"/>
      <c r="E1100" s="249"/>
      <c r="F1100" s="249"/>
      <c r="G1100" s="255"/>
      <c r="H1100" s="203"/>
      <c r="I1100" s="224"/>
      <c r="J1100" s="346"/>
      <c r="K1100" s="267"/>
      <c r="L1100" s="253"/>
      <c r="M1100" s="254"/>
      <c r="N1100" s="204"/>
    </row>
    <row r="1101" spans="2:14" x14ac:dyDescent="0.2">
      <c r="B1101" s="246"/>
      <c r="C1101" s="256"/>
      <c r="D1101" s="248"/>
      <c r="E1101" s="249"/>
      <c r="F1101" s="249"/>
      <c r="G1101" s="255"/>
      <c r="H1101" s="203"/>
      <c r="I1101" s="224"/>
      <c r="J1101" s="346"/>
      <c r="K1101" s="267"/>
      <c r="L1101" s="253"/>
      <c r="M1101" s="254"/>
      <c r="N1101" s="204"/>
    </row>
    <row r="1102" spans="2:14" x14ac:dyDescent="0.2">
      <c r="B1102" s="246"/>
      <c r="C1102" s="256"/>
      <c r="D1102" s="248"/>
      <c r="E1102" s="249"/>
      <c r="F1102" s="249"/>
      <c r="G1102" s="199"/>
      <c r="H1102" s="203"/>
      <c r="I1102" s="224"/>
      <c r="J1102" s="346"/>
      <c r="K1102" s="267"/>
      <c r="L1102" s="253"/>
      <c r="M1102" s="254"/>
      <c r="N1102" s="204"/>
    </row>
    <row r="1103" spans="2:14" x14ac:dyDescent="0.2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2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2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2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2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2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2">
      <c r="B1109" s="246"/>
      <c r="C1109" s="256"/>
      <c r="D1109" s="248"/>
      <c r="E1109" s="249"/>
      <c r="F1109" s="249"/>
      <c r="G1109" s="255"/>
      <c r="H1109" s="203"/>
      <c r="I1109" s="224"/>
      <c r="J1109" s="346"/>
      <c r="K1109" s="267"/>
      <c r="L1109" s="253"/>
      <c r="M1109" s="254"/>
      <c r="N1109" s="204"/>
    </row>
    <row r="1110" spans="2:14" x14ac:dyDescent="0.2">
      <c r="B1110" s="246"/>
      <c r="C1110" s="256"/>
      <c r="D1110" s="248"/>
      <c r="E1110" s="249"/>
      <c r="F1110" s="249"/>
      <c r="G1110" s="255"/>
      <c r="H1110" s="203"/>
      <c r="I1110" s="224"/>
      <c r="J1110" s="346"/>
      <c r="K1110" s="267"/>
      <c r="L1110" s="253"/>
      <c r="M1110" s="254"/>
      <c r="N1110" s="204"/>
    </row>
    <row r="1111" spans="2:14" x14ac:dyDescent="0.2">
      <c r="B1111" s="246"/>
      <c r="C1111" s="256"/>
      <c r="D1111" s="248"/>
      <c r="E1111" s="249"/>
      <c r="F1111" s="249"/>
      <c r="G1111" s="255"/>
      <c r="H1111" s="203"/>
      <c r="I1111" s="224"/>
      <c r="J1111" s="346"/>
      <c r="K1111" s="267"/>
      <c r="L1111" s="253"/>
      <c r="M1111" s="254"/>
      <c r="N1111" s="204"/>
    </row>
    <row r="1112" spans="2:14" x14ac:dyDescent="0.2">
      <c r="B1112" s="246"/>
      <c r="C1112" s="256"/>
      <c r="D1112" s="248"/>
      <c r="E1112" s="249"/>
      <c r="F1112" s="249"/>
      <c r="G1112" s="199"/>
      <c r="H1112" s="203"/>
      <c r="I1112" s="224"/>
      <c r="J1112" s="346"/>
      <c r="K1112" s="267"/>
      <c r="L1112" s="253"/>
      <c r="M1112" s="254"/>
      <c r="N1112" s="204"/>
    </row>
    <row r="1113" spans="2:14" x14ac:dyDescent="0.2">
      <c r="B1113" s="246"/>
      <c r="C1113" s="256"/>
      <c r="D1113" s="248"/>
      <c r="E1113" s="249"/>
      <c r="F1113" s="249"/>
      <c r="G1113" s="255"/>
      <c r="H1113" s="203"/>
      <c r="I1113" s="224"/>
      <c r="J1113" s="346"/>
      <c r="K1113" s="267"/>
      <c r="L1113" s="253"/>
      <c r="M1113" s="254"/>
      <c r="N1113" s="204"/>
    </row>
    <row r="1114" spans="2:14" x14ac:dyDescent="0.2">
      <c r="B1114" s="246"/>
      <c r="C1114" s="256"/>
      <c r="D1114" s="248"/>
      <c r="E1114" s="249"/>
      <c r="F1114" s="249"/>
      <c r="G1114" s="255"/>
      <c r="H1114" s="203"/>
      <c r="I1114" s="224"/>
      <c r="J1114" s="346"/>
      <c r="K1114" s="267"/>
      <c r="L1114" s="253"/>
      <c r="M1114" s="254"/>
      <c r="N1114" s="204"/>
    </row>
    <row r="1115" spans="2:14" x14ac:dyDescent="0.2">
      <c r="B1115" s="246"/>
      <c r="C1115" s="256"/>
      <c r="D1115" s="248"/>
      <c r="E1115" s="249"/>
      <c r="F1115" s="249"/>
      <c r="G1115" s="199"/>
      <c r="H1115" s="203"/>
      <c r="I1115" s="224"/>
      <c r="J1115" s="346"/>
      <c r="K1115" s="267"/>
      <c r="L1115" s="253"/>
      <c r="M1115" s="254"/>
      <c r="N1115" s="204"/>
    </row>
    <row r="1116" spans="2:14" x14ac:dyDescent="0.2">
      <c r="B1116" s="246"/>
      <c r="C1116" s="256"/>
      <c r="D1116" s="248"/>
      <c r="E1116" s="249"/>
      <c r="F1116" s="249"/>
      <c r="G1116" s="255"/>
      <c r="H1116" s="203"/>
      <c r="I1116" s="224"/>
      <c r="J1116" s="346"/>
      <c r="K1116" s="267"/>
      <c r="L1116" s="253"/>
      <c r="M1116" s="254"/>
      <c r="N1116" s="204"/>
    </row>
    <row r="1117" spans="2:14" x14ac:dyDescent="0.2">
      <c r="B1117" s="246"/>
      <c r="C1117" s="256"/>
      <c r="D1117" s="248"/>
      <c r="E1117" s="249"/>
      <c r="F1117" s="249"/>
      <c r="G1117" s="255"/>
      <c r="H1117" s="203"/>
      <c r="I1117" s="224"/>
      <c r="J1117" s="346"/>
      <c r="K1117" s="267"/>
      <c r="L1117" s="253"/>
      <c r="M1117" s="254"/>
      <c r="N1117" s="204"/>
    </row>
    <row r="1118" spans="2:14" x14ac:dyDescent="0.2">
      <c r="B1118" s="246"/>
      <c r="C1118" s="256"/>
      <c r="D1118" s="248"/>
      <c r="E1118" s="249"/>
      <c r="F1118" s="249"/>
      <c r="G1118" s="255"/>
      <c r="H1118" s="203"/>
      <c r="I1118" s="224"/>
      <c r="J1118" s="346"/>
      <c r="K1118" s="267"/>
      <c r="L1118" s="253"/>
      <c r="M1118" s="254"/>
      <c r="N1118" s="204"/>
    </row>
    <row r="1119" spans="2:14" x14ac:dyDescent="0.2">
      <c r="B1119" s="246"/>
      <c r="C1119" s="256"/>
      <c r="D1119" s="248"/>
      <c r="E1119" s="249"/>
      <c r="F1119" s="249"/>
      <c r="G1119" s="199"/>
      <c r="H1119" s="203"/>
      <c r="I1119" s="224"/>
      <c r="J1119" s="346"/>
      <c r="K1119" s="267"/>
      <c r="L1119" s="253"/>
      <c r="M1119" s="254"/>
      <c r="N1119" s="204"/>
    </row>
    <row r="1120" spans="2:14" x14ac:dyDescent="0.2">
      <c r="B1120" s="246"/>
      <c r="C1120" s="256"/>
      <c r="D1120" s="248"/>
      <c r="E1120" s="249"/>
      <c r="F1120" s="249"/>
      <c r="G1120" s="255"/>
      <c r="H1120" s="203"/>
      <c r="I1120" s="224"/>
      <c r="J1120" s="346"/>
      <c r="K1120" s="267"/>
      <c r="L1120" s="204"/>
      <c r="M1120" s="254"/>
      <c r="N1120" s="204"/>
    </row>
    <row r="1121" spans="2:14" x14ac:dyDescent="0.2">
      <c r="B1121" s="246"/>
      <c r="C1121" s="256"/>
      <c r="D1121" s="246"/>
      <c r="E1121" s="249"/>
      <c r="F1121" s="249"/>
      <c r="G1121" s="206"/>
      <c r="H1121" s="203"/>
      <c r="I1121" s="224"/>
      <c r="J1121" s="346"/>
      <c r="K1121" s="267"/>
      <c r="L1121" s="253"/>
      <c r="M1121" s="254"/>
      <c r="N1121" s="204"/>
    </row>
    <row r="1122" spans="2:14" x14ac:dyDescent="0.2">
      <c r="B1122" s="246"/>
      <c r="C1122" s="256"/>
      <c r="D1122" s="248"/>
      <c r="E1122" s="249"/>
      <c r="F1122" s="249"/>
      <c r="G1122" s="199"/>
      <c r="H1122" s="203"/>
      <c r="I1122" s="224"/>
      <c r="J1122" s="346"/>
      <c r="K1122" s="267"/>
      <c r="L1122" s="253"/>
      <c r="M1122" s="254"/>
      <c r="N1122" s="204"/>
    </row>
    <row r="1123" spans="2:14" x14ac:dyDescent="0.2">
      <c r="B1123" s="246"/>
      <c r="C1123" s="256"/>
      <c r="D1123" s="248"/>
      <c r="E1123" s="249"/>
      <c r="F1123" s="249"/>
      <c r="G1123" s="255"/>
      <c r="H1123" s="203"/>
      <c r="I1123" s="224"/>
      <c r="J1123" s="346"/>
      <c r="K1123" s="267"/>
      <c r="L1123" s="253"/>
      <c r="M1123" s="254"/>
      <c r="N1123" s="204"/>
    </row>
    <row r="1124" spans="2:14" x14ac:dyDescent="0.2">
      <c r="B1124" s="246"/>
      <c r="C1124" s="256"/>
      <c r="D1124" s="248"/>
      <c r="E1124" s="249"/>
      <c r="F1124" s="249"/>
      <c r="G1124" s="199"/>
      <c r="H1124" s="203"/>
      <c r="I1124" s="224"/>
      <c r="J1124" s="346"/>
      <c r="K1124" s="267"/>
      <c r="L1124" s="253"/>
      <c r="M1124" s="254"/>
      <c r="N1124" s="204"/>
    </row>
    <row r="1125" spans="2:14" x14ac:dyDescent="0.2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2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2">
      <c r="B1127" s="246"/>
      <c r="C1127" s="256"/>
      <c r="D1127" s="248"/>
      <c r="E1127" s="249"/>
      <c r="F1127" s="249"/>
      <c r="G1127" s="255"/>
      <c r="H1127" s="203"/>
      <c r="I1127" s="224"/>
      <c r="J1127" s="346"/>
      <c r="K1127" s="267"/>
      <c r="L1127" s="253"/>
      <c r="M1127" s="254"/>
      <c r="N1127" s="204"/>
    </row>
    <row r="1128" spans="2:14" x14ac:dyDescent="0.2">
      <c r="B1128" s="246"/>
      <c r="C1128" s="256"/>
      <c r="D1128" s="248"/>
      <c r="E1128" s="249"/>
      <c r="F1128" s="249"/>
      <c r="G1128" s="255"/>
      <c r="H1128" s="203"/>
      <c r="I1128" s="224"/>
      <c r="J1128" s="346"/>
      <c r="K1128" s="267"/>
      <c r="L1128" s="253"/>
      <c r="M1128" s="254"/>
      <c r="N1128" s="204"/>
    </row>
    <row r="1129" spans="2:14" x14ac:dyDescent="0.2">
      <c r="B1129" s="246"/>
      <c r="C1129" s="256"/>
      <c r="D1129" s="248"/>
      <c r="E1129" s="249"/>
      <c r="F1129" s="249"/>
      <c r="G1129" s="255"/>
      <c r="H1129" s="203"/>
      <c r="I1129" s="224"/>
      <c r="J1129" s="346"/>
      <c r="K1129" s="267"/>
      <c r="L1129" s="253"/>
      <c r="M1129" s="254"/>
      <c r="N1129" s="204"/>
    </row>
    <row r="1130" spans="2:14" x14ac:dyDescent="0.2">
      <c r="B1130" s="246"/>
      <c r="C1130" s="256"/>
      <c r="D1130" s="246"/>
      <c r="E1130" s="249"/>
      <c r="F1130" s="249"/>
      <c r="G1130" s="207"/>
      <c r="H1130" s="203"/>
      <c r="I1130" s="224"/>
      <c r="J1130" s="346"/>
      <c r="K1130" s="267"/>
      <c r="L1130" s="253"/>
      <c r="M1130" s="254"/>
      <c r="N1130" s="204"/>
    </row>
    <row r="1131" spans="2:14" x14ac:dyDescent="0.2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2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2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2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2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2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2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2">
      <c r="B1138" s="246"/>
      <c r="C1138" s="256"/>
      <c r="D1138" s="248"/>
      <c r="E1138" s="249"/>
      <c r="F1138" s="249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2">
      <c r="B1139" s="246"/>
      <c r="C1139" s="256"/>
      <c r="D1139" s="248"/>
      <c r="E1139" s="249"/>
      <c r="F1139" s="249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2">
      <c r="B1140" s="246"/>
      <c r="C1140" s="256"/>
      <c r="D1140" s="248"/>
      <c r="E1140" s="249"/>
      <c r="F1140" s="249"/>
      <c r="G1140" s="255"/>
      <c r="H1140" s="203"/>
      <c r="I1140" s="224"/>
      <c r="J1140" s="346"/>
      <c r="K1140" s="267"/>
      <c r="L1140" s="253"/>
      <c r="M1140" s="254"/>
      <c r="N1140" s="204"/>
    </row>
    <row r="1141" spans="2:14" x14ac:dyDescent="0.2">
      <c r="B1141" s="246"/>
      <c r="C1141" s="277"/>
      <c r="D1141" s="277"/>
      <c r="E1141" s="249"/>
      <c r="F1141" s="278"/>
      <c r="G1141" s="255"/>
      <c r="H1141" s="203"/>
      <c r="I1141" s="224"/>
      <c r="J1141" s="346"/>
      <c r="K1141" s="267"/>
      <c r="L1141" s="253"/>
      <c r="M1141" s="254"/>
      <c r="N1141" s="204"/>
    </row>
    <row r="1142" spans="2:14" x14ac:dyDescent="0.2">
      <c r="B1142" s="246"/>
      <c r="C1142" s="256"/>
      <c r="D1142" s="248"/>
      <c r="E1142" s="249"/>
      <c r="F1142" s="249"/>
      <c r="G1142" s="255"/>
      <c r="H1142" s="203"/>
      <c r="I1142" s="224"/>
      <c r="J1142" s="346"/>
      <c r="K1142" s="267"/>
      <c r="L1142" s="253"/>
      <c r="M1142" s="254"/>
      <c r="N1142" s="204"/>
    </row>
    <row r="1143" spans="2:14" x14ac:dyDescent="0.2">
      <c r="B1143" s="246"/>
      <c r="C1143" s="256"/>
      <c r="D1143" s="246"/>
      <c r="E1143" s="249"/>
      <c r="F1143" s="249"/>
      <c r="G1143" s="202"/>
      <c r="H1143" s="203"/>
      <c r="I1143" s="224"/>
      <c r="J1143" s="346"/>
      <c r="K1143" s="267"/>
      <c r="L1143" s="253"/>
      <c r="M1143" s="254"/>
      <c r="N1143" s="204"/>
    </row>
    <row r="1144" spans="2:14" x14ac:dyDescent="0.2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7"/>
      <c r="L1144" s="253"/>
      <c r="M1144" s="254"/>
      <c r="N1144" s="204"/>
    </row>
    <row r="1145" spans="2:14" x14ac:dyDescent="0.2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7"/>
      <c r="L1145" s="253"/>
      <c r="M1145" s="254"/>
      <c r="N1145" s="204"/>
    </row>
    <row r="1146" spans="2:14" x14ac:dyDescent="0.2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67"/>
      <c r="L1146" s="253"/>
      <c r="M1146" s="254"/>
      <c r="N1146" s="204"/>
    </row>
    <row r="1147" spans="2:14" x14ac:dyDescent="0.2">
      <c r="B1147" s="246"/>
      <c r="C1147" s="256"/>
      <c r="D1147" s="248"/>
      <c r="E1147" s="249"/>
      <c r="F1147" s="249"/>
      <c r="G1147" s="255"/>
      <c r="H1147" s="203"/>
      <c r="I1147" s="224"/>
      <c r="J1147" s="346"/>
      <c r="K1147" s="265"/>
      <c r="L1147" s="253"/>
      <c r="M1147" s="254"/>
      <c r="N1147" s="204"/>
    </row>
    <row r="1148" spans="2:14" x14ac:dyDescent="0.2">
      <c r="B1148" s="246"/>
      <c r="C1148" s="256"/>
      <c r="D1148" s="248"/>
      <c r="E1148" s="249"/>
      <c r="F1148" s="249"/>
      <c r="G1148" s="255"/>
      <c r="H1148" s="203"/>
      <c r="I1148" s="224"/>
      <c r="J1148" s="346"/>
      <c r="K1148" s="267"/>
      <c r="L1148" s="253"/>
      <c r="M1148" s="254"/>
      <c r="N1148" s="204"/>
    </row>
    <row r="1149" spans="2:14" x14ac:dyDescent="0.2">
      <c r="B1149" s="246"/>
      <c r="C1149" s="256"/>
      <c r="D1149" s="248"/>
      <c r="E1149" s="249"/>
      <c r="F1149" s="249"/>
      <c r="G1149" s="255"/>
      <c r="H1149" s="203"/>
      <c r="I1149" s="224"/>
      <c r="J1149" s="346"/>
      <c r="K1149" s="275"/>
      <c r="L1149" s="253"/>
      <c r="M1149" s="254"/>
      <c r="N1149" s="204"/>
    </row>
    <row r="1150" spans="2:14" x14ac:dyDescent="0.2">
      <c r="B1150" s="246"/>
      <c r="C1150" s="256"/>
      <c r="D1150" s="246"/>
      <c r="E1150" s="249"/>
      <c r="F1150" s="249"/>
      <c r="G1150" s="262"/>
      <c r="H1150" s="203"/>
      <c r="I1150" s="224"/>
      <c r="J1150" s="346"/>
      <c r="K1150" s="267"/>
      <c r="L1150" s="253"/>
      <c r="M1150" s="254"/>
      <c r="N1150" s="204"/>
    </row>
    <row r="1151" spans="2:14" x14ac:dyDescent="0.2">
      <c r="B1151" s="246"/>
      <c r="C1151" s="256"/>
      <c r="D1151" s="248"/>
      <c r="E1151" s="249"/>
      <c r="F1151" s="249"/>
      <c r="G1151" s="255"/>
      <c r="H1151" s="203"/>
      <c r="I1151" s="224"/>
      <c r="J1151" s="346"/>
      <c r="K1151" s="275"/>
      <c r="L1151" s="253"/>
      <c r="M1151" s="254"/>
      <c r="N1151" s="204"/>
    </row>
    <row r="1152" spans="2:14" x14ac:dyDescent="0.2">
      <c r="B1152" s="246"/>
      <c r="C1152" s="256"/>
      <c r="D1152" s="248"/>
      <c r="E1152" s="249"/>
      <c r="F1152" s="249"/>
      <c r="G1152" s="255"/>
      <c r="H1152" s="203"/>
      <c r="I1152" s="224"/>
      <c r="J1152" s="346"/>
      <c r="K1152" s="267"/>
      <c r="L1152" s="253"/>
      <c r="M1152" s="254"/>
      <c r="N1152" s="204"/>
    </row>
    <row r="1153" spans="2:14" x14ac:dyDescent="0.2">
      <c r="B1153" s="246"/>
      <c r="C1153" s="256"/>
      <c r="D1153" s="248"/>
      <c r="E1153" s="249"/>
      <c r="F1153" s="249"/>
      <c r="G1153" s="255"/>
      <c r="H1153" s="203"/>
      <c r="I1153" s="224"/>
      <c r="J1153" s="346"/>
      <c r="K1153" s="267"/>
      <c r="L1153" s="253"/>
      <c r="M1153" s="254"/>
      <c r="N1153" s="204"/>
    </row>
    <row r="1154" spans="2:14" x14ac:dyDescent="0.2">
      <c r="B1154" s="246"/>
      <c r="C1154" s="256"/>
      <c r="D1154" s="248"/>
      <c r="E1154" s="249"/>
      <c r="F1154" s="249"/>
      <c r="G1154" s="199"/>
      <c r="H1154" s="203"/>
      <c r="I1154" s="224"/>
      <c r="J1154" s="346"/>
      <c r="K1154" s="267"/>
      <c r="L1154" s="253"/>
      <c r="M1154" s="254"/>
      <c r="N1154" s="204"/>
    </row>
    <row r="1155" spans="2:14" x14ac:dyDescent="0.2">
      <c r="B1155" s="246"/>
      <c r="C1155" s="256"/>
      <c r="D1155" s="248"/>
      <c r="E1155" s="249"/>
      <c r="F1155" s="249"/>
      <c r="G1155" s="255"/>
      <c r="H1155" s="203"/>
      <c r="I1155" s="224"/>
      <c r="J1155" s="346"/>
      <c r="K1155" s="267"/>
      <c r="L1155" s="253"/>
      <c r="M1155" s="254"/>
      <c r="N1155" s="204"/>
    </row>
    <row r="1156" spans="2:14" x14ac:dyDescent="0.2">
      <c r="B1156" s="246"/>
      <c r="C1156" s="256"/>
      <c r="D1156" s="248"/>
      <c r="E1156" s="249"/>
      <c r="F1156" s="249"/>
      <c r="G1156" s="255"/>
      <c r="H1156" s="203"/>
      <c r="I1156" s="224"/>
      <c r="J1156" s="346"/>
      <c r="K1156" s="267"/>
      <c r="L1156" s="253"/>
      <c r="M1156" s="254"/>
      <c r="N1156" s="204"/>
    </row>
    <row r="1157" spans="2:14" x14ac:dyDescent="0.2">
      <c r="B1157" s="246"/>
      <c r="C1157" s="256"/>
      <c r="D1157" s="248"/>
      <c r="E1157" s="249"/>
      <c r="F1157" s="249"/>
      <c r="G1157" s="262"/>
      <c r="H1157" s="203"/>
      <c r="I1157" s="224"/>
      <c r="J1157" s="346"/>
      <c r="K1157" s="267"/>
      <c r="L1157" s="253"/>
      <c r="M1157" s="254"/>
      <c r="N1157" s="204"/>
    </row>
    <row r="1158" spans="2:14" x14ac:dyDescent="0.2">
      <c r="B1158" s="246"/>
      <c r="C1158" s="256"/>
      <c r="D1158" s="248"/>
      <c r="E1158" s="249"/>
      <c r="F1158" s="249"/>
      <c r="G1158" s="255"/>
      <c r="H1158" s="203"/>
      <c r="I1158" s="224"/>
      <c r="J1158" s="346"/>
      <c r="K1158" s="267"/>
      <c r="L1158" s="253"/>
      <c r="M1158" s="254"/>
      <c r="N1158" s="205"/>
    </row>
    <row r="1159" spans="2:14" x14ac:dyDescent="0.2">
      <c r="B1159" s="246"/>
      <c r="C1159" s="256"/>
      <c r="D1159" s="248"/>
      <c r="E1159" s="249"/>
      <c r="F1159" s="249"/>
      <c r="G1159" s="255"/>
      <c r="H1159" s="203"/>
      <c r="I1159" s="224"/>
      <c r="J1159" s="346"/>
      <c r="K1159" s="267"/>
      <c r="L1159" s="253"/>
      <c r="M1159" s="254"/>
      <c r="N1159" s="205"/>
    </row>
    <row r="1160" spans="2:14" x14ac:dyDescent="0.2">
      <c r="B1160" s="246"/>
      <c r="C1160" s="256"/>
      <c r="D1160" s="248"/>
      <c r="E1160" s="249"/>
      <c r="F1160" s="249"/>
      <c r="G1160" s="199"/>
      <c r="H1160" s="203"/>
      <c r="I1160" s="224"/>
      <c r="J1160" s="346"/>
      <c r="K1160" s="267"/>
      <c r="L1160" s="253"/>
      <c r="M1160" s="254"/>
      <c r="N1160" s="205"/>
    </row>
    <row r="1161" spans="2:14" x14ac:dyDescent="0.2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2">
      <c r="B1162" s="246"/>
      <c r="C1162" s="256"/>
      <c r="D1162" s="248"/>
      <c r="E1162" s="249"/>
      <c r="F1162" s="249"/>
      <c r="G1162" s="255"/>
      <c r="H1162" s="203"/>
      <c r="I1162" s="224"/>
      <c r="J1162" s="346"/>
      <c r="K1162" s="267"/>
      <c r="L1162" s="253"/>
      <c r="M1162" s="254"/>
      <c r="N1162" s="205"/>
    </row>
    <row r="1163" spans="2:14" x14ac:dyDescent="0.2">
      <c r="B1163" s="246"/>
      <c r="C1163" s="256"/>
      <c r="D1163" s="248"/>
      <c r="E1163" s="249"/>
      <c r="F1163" s="249"/>
      <c r="G1163" s="255"/>
      <c r="H1163" s="203"/>
      <c r="I1163" s="224"/>
      <c r="J1163" s="346"/>
      <c r="K1163" s="267"/>
      <c r="L1163" s="253"/>
      <c r="M1163" s="254"/>
      <c r="N1163" s="205"/>
    </row>
    <row r="1164" spans="2:14" x14ac:dyDescent="0.2">
      <c r="B1164" s="246"/>
      <c r="C1164" s="256"/>
      <c r="D1164" s="248"/>
      <c r="E1164" s="249"/>
      <c r="F1164" s="249"/>
      <c r="G1164" s="255"/>
      <c r="H1164" s="203"/>
      <c r="I1164" s="224"/>
      <c r="J1164" s="346"/>
      <c r="K1164" s="267"/>
      <c r="L1164" s="253"/>
      <c r="M1164" s="254"/>
      <c r="N1164" s="205"/>
    </row>
    <row r="1165" spans="2:14" x14ac:dyDescent="0.2">
      <c r="B1165" s="246"/>
      <c r="C1165" s="256"/>
      <c r="D1165" s="246"/>
      <c r="E1165" s="276"/>
      <c r="F1165" s="276"/>
      <c r="G1165" s="206"/>
      <c r="H1165" s="203"/>
      <c r="I1165" s="224"/>
      <c r="J1165" s="346"/>
      <c r="K1165" s="275"/>
      <c r="L1165" s="253"/>
      <c r="M1165" s="254"/>
      <c r="N1165" s="205"/>
    </row>
    <row r="1166" spans="2:14" x14ac:dyDescent="0.2">
      <c r="B1166" s="246"/>
      <c r="C1166" s="256"/>
      <c r="D1166" s="248"/>
      <c r="E1166" s="249"/>
      <c r="F1166" s="249"/>
      <c r="G1166" s="255"/>
      <c r="H1166" s="203"/>
      <c r="I1166" s="224"/>
      <c r="J1166" s="346"/>
      <c r="K1166" s="267"/>
      <c r="L1166" s="253"/>
      <c r="M1166" s="254"/>
      <c r="N1166" s="205"/>
    </row>
    <row r="1167" spans="2:14" x14ac:dyDescent="0.2">
      <c r="B1167" s="246"/>
      <c r="C1167" s="256"/>
      <c r="D1167" s="248"/>
      <c r="E1167" s="249"/>
      <c r="F1167" s="249"/>
      <c r="G1167" s="199"/>
      <c r="H1167" s="203"/>
      <c r="I1167" s="224"/>
      <c r="J1167" s="346"/>
      <c r="K1167" s="267"/>
      <c r="L1167" s="253"/>
      <c r="M1167" s="254"/>
      <c r="N1167" s="205"/>
    </row>
    <row r="1168" spans="2:14" x14ac:dyDescent="0.2">
      <c r="B1168" s="246"/>
      <c r="C1168" s="256"/>
      <c r="D1168" s="248"/>
      <c r="E1168" s="249"/>
      <c r="F1168" s="249"/>
      <c r="G1168" s="199"/>
      <c r="H1168" s="203"/>
      <c r="I1168" s="224"/>
      <c r="J1168" s="346"/>
      <c r="K1168" s="267"/>
      <c r="L1168" s="253"/>
      <c r="M1168" s="254"/>
      <c r="N1168" s="205"/>
    </row>
    <row r="1169" spans="2:14" x14ac:dyDescent="0.2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67"/>
      <c r="L1169" s="253"/>
      <c r="M1169" s="254"/>
      <c r="N1169" s="205"/>
    </row>
    <row r="1170" spans="2:14" x14ac:dyDescent="0.2">
      <c r="B1170" s="246"/>
      <c r="C1170" s="256"/>
      <c r="D1170" s="248"/>
      <c r="E1170" s="249"/>
      <c r="F1170" s="249"/>
      <c r="G1170" s="255"/>
      <c r="H1170" s="203"/>
      <c r="I1170" s="224"/>
      <c r="J1170" s="346"/>
      <c r="K1170" s="267"/>
      <c r="L1170" s="253"/>
      <c r="M1170" s="254"/>
      <c r="N1170" s="205"/>
    </row>
    <row r="1171" spans="2:14" x14ac:dyDescent="0.2">
      <c r="B1171" s="246"/>
      <c r="C1171" s="256"/>
      <c r="D1171" s="248"/>
      <c r="E1171" s="249"/>
      <c r="F1171" s="249"/>
      <c r="G1171" s="255"/>
      <c r="H1171" s="203"/>
      <c r="I1171" s="224"/>
      <c r="J1171" s="346"/>
      <c r="K1171" s="267"/>
      <c r="L1171" s="253"/>
      <c r="M1171" s="254"/>
      <c r="N1171" s="205"/>
    </row>
    <row r="1172" spans="2:14" x14ac:dyDescent="0.2">
      <c r="B1172" s="246"/>
      <c r="C1172" s="256"/>
      <c r="D1172" s="248"/>
      <c r="E1172" s="249"/>
      <c r="F1172" s="249"/>
      <c r="G1172" s="255"/>
      <c r="H1172" s="203"/>
      <c r="I1172" s="224"/>
      <c r="J1172" s="346"/>
      <c r="K1172" s="275"/>
      <c r="L1172" s="253"/>
      <c r="M1172" s="254"/>
      <c r="N1172" s="205"/>
    </row>
    <row r="1173" spans="2:14" x14ac:dyDescent="0.2">
      <c r="B1173" s="246"/>
      <c r="C1173" s="256"/>
      <c r="D1173" s="248"/>
      <c r="E1173" s="249"/>
      <c r="F1173" s="249"/>
      <c r="G1173" s="199"/>
      <c r="H1173" s="203"/>
      <c r="I1173" s="224"/>
      <c r="J1173" s="346"/>
      <c r="K1173" s="267"/>
      <c r="L1173" s="253"/>
      <c r="M1173" s="254"/>
      <c r="N1173" s="205"/>
    </row>
    <row r="1174" spans="2:14" x14ac:dyDescent="0.2">
      <c r="B1174" s="246"/>
      <c r="C1174" s="256"/>
      <c r="D1174" s="248"/>
      <c r="E1174" s="249"/>
      <c r="F1174" s="249"/>
      <c r="G1174" s="255"/>
      <c r="H1174" s="203"/>
      <c r="I1174" s="224"/>
      <c r="J1174" s="346"/>
      <c r="K1174" s="267"/>
      <c r="L1174" s="253"/>
      <c r="M1174" s="254"/>
      <c r="N1174" s="205"/>
    </row>
    <row r="1175" spans="2:14" x14ac:dyDescent="0.2">
      <c r="B1175" s="246"/>
      <c r="C1175" s="256"/>
      <c r="D1175" s="248"/>
      <c r="E1175" s="249"/>
      <c r="F1175" s="249"/>
      <c r="G1175" s="255"/>
      <c r="H1175" s="203"/>
      <c r="I1175" s="224"/>
      <c r="J1175" s="346"/>
      <c r="K1175" s="267"/>
      <c r="L1175" s="253"/>
      <c r="M1175" s="254"/>
      <c r="N1175" s="205"/>
    </row>
    <row r="1176" spans="2:14" x14ac:dyDescent="0.2">
      <c r="B1176" s="246"/>
      <c r="C1176" s="256"/>
      <c r="D1176" s="248"/>
      <c r="E1176" s="249"/>
      <c r="F1176" s="249"/>
      <c r="G1176" s="255"/>
      <c r="H1176" s="203"/>
      <c r="I1176" s="224"/>
      <c r="J1176" s="346"/>
      <c r="K1176" s="267"/>
      <c r="L1176" s="253"/>
      <c r="M1176" s="254"/>
      <c r="N1176" s="205"/>
    </row>
    <row r="1177" spans="2:14" x14ac:dyDescent="0.2">
      <c r="B1177" s="246"/>
      <c r="C1177" s="256"/>
      <c r="D1177" s="248"/>
      <c r="E1177" s="249"/>
      <c r="F1177" s="249"/>
      <c r="G1177" s="199"/>
      <c r="H1177" s="203"/>
      <c r="I1177" s="224"/>
      <c r="J1177" s="346"/>
      <c r="K1177" s="267"/>
      <c r="L1177" s="253"/>
      <c r="M1177" s="254"/>
      <c r="N1177" s="205"/>
    </row>
    <row r="1178" spans="2:14" x14ac:dyDescent="0.2">
      <c r="B1178" s="246"/>
      <c r="C1178" s="256"/>
      <c r="D1178" s="248"/>
      <c r="E1178" s="249"/>
      <c r="F1178" s="249"/>
      <c r="G1178" s="199"/>
      <c r="H1178" s="203"/>
      <c r="I1178" s="224"/>
      <c r="J1178" s="346"/>
      <c r="K1178" s="267"/>
      <c r="L1178" s="253"/>
      <c r="M1178" s="254"/>
      <c r="N1178" s="205"/>
    </row>
    <row r="1179" spans="2:14" x14ac:dyDescent="0.2">
      <c r="B1179" s="246"/>
      <c r="C1179" s="256"/>
      <c r="D1179" s="248"/>
      <c r="E1179" s="249"/>
      <c r="F1179" s="249"/>
      <c r="G1179" s="255"/>
      <c r="H1179" s="203"/>
      <c r="I1179" s="224"/>
      <c r="J1179" s="346"/>
      <c r="K1179" s="267"/>
      <c r="L1179" s="253"/>
      <c r="M1179" s="254"/>
      <c r="N1179" s="205"/>
    </row>
    <row r="1180" spans="2:14" x14ac:dyDescent="0.2">
      <c r="B1180" s="246"/>
      <c r="C1180" s="256"/>
      <c r="D1180" s="248"/>
      <c r="E1180" s="249"/>
      <c r="F1180" s="249"/>
      <c r="G1180" s="199"/>
      <c r="H1180" s="203"/>
      <c r="I1180" s="224"/>
      <c r="J1180" s="346"/>
      <c r="K1180" s="267"/>
      <c r="L1180" s="253"/>
      <c r="M1180" s="254"/>
      <c r="N1180" s="205"/>
    </row>
    <row r="1181" spans="2:14" x14ac:dyDescent="0.2">
      <c r="B1181" s="246"/>
      <c r="C1181" s="256"/>
      <c r="D1181" s="248"/>
      <c r="E1181" s="249"/>
      <c r="F1181" s="249"/>
      <c r="G1181" s="255"/>
      <c r="H1181" s="203"/>
      <c r="I1181" s="224"/>
      <c r="J1181" s="346"/>
      <c r="K1181" s="267"/>
      <c r="L1181" s="253"/>
      <c r="M1181" s="254"/>
      <c r="N1181" s="205"/>
    </row>
    <row r="1182" spans="2:14" x14ac:dyDescent="0.2">
      <c r="B1182" s="246"/>
      <c r="C1182" s="256"/>
      <c r="D1182" s="248"/>
      <c r="E1182" s="249"/>
      <c r="F1182" s="249"/>
      <c r="G1182" s="199"/>
      <c r="H1182" s="203"/>
      <c r="I1182" s="224"/>
      <c r="J1182" s="346"/>
      <c r="K1182" s="267"/>
      <c r="L1182" s="253"/>
      <c r="M1182" s="254"/>
      <c r="N1182" s="205"/>
    </row>
    <row r="1183" spans="2:14" x14ac:dyDescent="0.2">
      <c r="B1183" s="246"/>
      <c r="C1183" s="256"/>
      <c r="D1183" s="248"/>
      <c r="E1183" s="249"/>
      <c r="F1183" s="249"/>
      <c r="G1183" s="199"/>
      <c r="H1183" s="203"/>
      <c r="I1183" s="224"/>
      <c r="J1183" s="346"/>
      <c r="K1183" s="267"/>
      <c r="L1183" s="253"/>
      <c r="M1183" s="254"/>
      <c r="N1183" s="205"/>
    </row>
    <row r="1184" spans="2:14" x14ac:dyDescent="0.2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2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2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2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2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2">
      <c r="B1189" s="246"/>
      <c r="C1189" s="256"/>
      <c r="D1189" s="248"/>
      <c r="E1189" s="249"/>
      <c r="F1189" s="249"/>
      <c r="G1189" s="255"/>
      <c r="H1189" s="203"/>
      <c r="I1189" s="224"/>
      <c r="J1189" s="346"/>
      <c r="K1189" s="267"/>
      <c r="L1189" s="253"/>
      <c r="M1189" s="254"/>
      <c r="N1189" s="205"/>
    </row>
    <row r="1190" spans="2:14" x14ac:dyDescent="0.2">
      <c r="B1190" s="246"/>
      <c r="C1190" s="256"/>
      <c r="D1190" s="248"/>
      <c r="E1190" s="249"/>
      <c r="F1190" s="249"/>
      <c r="G1190" s="255"/>
      <c r="H1190" s="203"/>
      <c r="I1190" s="224"/>
      <c r="J1190" s="346"/>
      <c r="K1190" s="267"/>
      <c r="L1190" s="253"/>
      <c r="M1190" s="254"/>
      <c r="N1190" s="205"/>
    </row>
    <row r="1191" spans="2:14" x14ac:dyDescent="0.2">
      <c r="B1191" s="246"/>
      <c r="C1191" s="256"/>
      <c r="D1191" s="248"/>
      <c r="E1191" s="249"/>
      <c r="F1191" s="249"/>
      <c r="G1191" s="255"/>
      <c r="H1191" s="203"/>
      <c r="I1191" s="224"/>
      <c r="J1191" s="346"/>
      <c r="K1191" s="267"/>
      <c r="L1191" s="253"/>
      <c r="M1191" s="254"/>
      <c r="N1191" s="205"/>
    </row>
    <row r="1192" spans="2:14" x14ac:dyDescent="0.2">
      <c r="B1192" s="246"/>
      <c r="C1192" s="256"/>
      <c r="D1192" s="246"/>
      <c r="E1192" s="249"/>
      <c r="F1192" s="249"/>
      <c r="G1192" s="262"/>
      <c r="H1192" s="203"/>
      <c r="I1192" s="224"/>
      <c r="J1192" s="346"/>
      <c r="K1192" s="267"/>
      <c r="L1192" s="253"/>
      <c r="M1192" s="254"/>
      <c r="N1192" s="205"/>
    </row>
    <row r="1193" spans="2:14" x14ac:dyDescent="0.2">
      <c r="B1193" s="246"/>
      <c r="C1193" s="256"/>
      <c r="D1193" s="248"/>
      <c r="E1193" s="249"/>
      <c r="F1193" s="249"/>
      <c r="G1193" s="199"/>
      <c r="H1193" s="203"/>
      <c r="I1193" s="224"/>
      <c r="J1193" s="346"/>
      <c r="K1193" s="275"/>
      <c r="L1193" s="253"/>
      <c r="M1193" s="254"/>
      <c r="N1193" s="205"/>
    </row>
    <row r="1194" spans="2:14" x14ac:dyDescent="0.2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67"/>
      <c r="L1194" s="253"/>
      <c r="M1194" s="254"/>
      <c r="N1194" s="205"/>
    </row>
    <row r="1195" spans="2:14" x14ac:dyDescent="0.2">
      <c r="B1195" s="246"/>
      <c r="C1195" s="256"/>
      <c r="D1195" s="248"/>
      <c r="E1195" s="249"/>
      <c r="F1195" s="249"/>
      <c r="G1195" s="255"/>
      <c r="H1195" s="203"/>
      <c r="I1195" s="224"/>
      <c r="J1195" s="346"/>
      <c r="K1195" s="267"/>
      <c r="L1195" s="253"/>
      <c r="M1195" s="254"/>
      <c r="N1195" s="205"/>
    </row>
    <row r="1196" spans="2:14" x14ac:dyDescent="0.2">
      <c r="B1196" s="246"/>
      <c r="C1196" s="256"/>
      <c r="D1196" s="248"/>
      <c r="E1196" s="249"/>
      <c r="F1196" s="249"/>
      <c r="G1196" s="255"/>
      <c r="H1196" s="203"/>
      <c r="I1196" s="224"/>
      <c r="J1196" s="346"/>
      <c r="K1196" s="279"/>
      <c r="L1196" s="253"/>
      <c r="M1196" s="254"/>
      <c r="N1196" s="205"/>
    </row>
    <row r="1197" spans="2:14" x14ac:dyDescent="0.2">
      <c r="B1197" s="246"/>
      <c r="C1197" s="256"/>
      <c r="D1197" s="248"/>
      <c r="E1197" s="249"/>
      <c r="F1197" s="249"/>
      <c r="G1197" s="255"/>
      <c r="H1197" s="203"/>
      <c r="I1197" s="224"/>
      <c r="J1197" s="346"/>
      <c r="K1197" s="279"/>
      <c r="L1197" s="253"/>
      <c r="M1197" s="254"/>
      <c r="N1197" s="205"/>
    </row>
    <row r="1198" spans="2:14" x14ac:dyDescent="0.2">
      <c r="B1198" s="246"/>
      <c r="C1198" s="256"/>
      <c r="D1198" s="248"/>
      <c r="E1198" s="249"/>
      <c r="F1198" s="249"/>
      <c r="G1198" s="199"/>
      <c r="H1198" s="203"/>
      <c r="I1198" s="224"/>
      <c r="J1198" s="346"/>
      <c r="K1198" s="279"/>
      <c r="L1198" s="253"/>
      <c r="M1198" s="254"/>
      <c r="N1198" s="205"/>
    </row>
    <row r="1199" spans="2:14" x14ac:dyDescent="0.2">
      <c r="B1199" s="246"/>
      <c r="C1199" s="256"/>
      <c r="D1199" s="248"/>
      <c r="E1199" s="249"/>
      <c r="F1199" s="249"/>
      <c r="G1199" s="199"/>
      <c r="H1199" s="203"/>
      <c r="I1199" s="224"/>
      <c r="J1199" s="346"/>
      <c r="K1199" s="279"/>
      <c r="L1199" s="253"/>
      <c r="M1199" s="254"/>
      <c r="N1199" s="205"/>
    </row>
    <row r="1200" spans="2:14" x14ac:dyDescent="0.2">
      <c r="B1200" s="246"/>
      <c r="C1200" s="256"/>
      <c r="D1200" s="248"/>
      <c r="E1200" s="249"/>
      <c r="F1200" s="249"/>
      <c r="G1200" s="255"/>
      <c r="H1200" s="203"/>
      <c r="I1200" s="224"/>
      <c r="J1200" s="346"/>
      <c r="K1200" s="279"/>
      <c r="L1200" s="253"/>
      <c r="M1200" s="254"/>
      <c r="N1200" s="205"/>
    </row>
    <row r="1201" spans="2:14" x14ac:dyDescent="0.2">
      <c r="B1201" s="246"/>
      <c r="C1201" s="256"/>
      <c r="D1201" s="248"/>
      <c r="E1201" s="249"/>
      <c r="F1201" s="249"/>
      <c r="G1201" s="255"/>
      <c r="H1201" s="203"/>
      <c r="I1201" s="224"/>
      <c r="J1201" s="346"/>
      <c r="K1201" s="279"/>
      <c r="L1201" s="253"/>
      <c r="M1201" s="254"/>
      <c r="N1201" s="205"/>
    </row>
    <row r="1202" spans="2:14" x14ac:dyDescent="0.2">
      <c r="B1202" s="246"/>
      <c r="C1202" s="256"/>
      <c r="D1202" s="248"/>
      <c r="E1202" s="249"/>
      <c r="F1202" s="249"/>
      <c r="G1202" s="255"/>
      <c r="H1202" s="203"/>
      <c r="I1202" s="224"/>
      <c r="J1202" s="346"/>
      <c r="K1202" s="279"/>
      <c r="L1202" s="253"/>
      <c r="M1202" s="254"/>
      <c r="N1202" s="205"/>
    </row>
    <row r="1203" spans="2:14" x14ac:dyDescent="0.2">
      <c r="B1203" s="246"/>
      <c r="C1203" s="256"/>
      <c r="D1203" s="248"/>
      <c r="E1203" s="249"/>
      <c r="F1203" s="249"/>
      <c r="G1203" s="199"/>
      <c r="H1203" s="203"/>
      <c r="I1203" s="224"/>
      <c r="J1203" s="346"/>
      <c r="K1203" s="279"/>
      <c r="L1203" s="253"/>
      <c r="M1203" s="254"/>
      <c r="N1203" s="205"/>
    </row>
    <row r="1204" spans="2:14" x14ac:dyDescent="0.2">
      <c r="B1204" s="246"/>
      <c r="C1204" s="256"/>
      <c r="D1204" s="246"/>
      <c r="E1204" s="276"/>
      <c r="F1204" s="276"/>
      <c r="G1204" s="206"/>
      <c r="H1204" s="203"/>
      <c r="I1204" s="224"/>
      <c r="J1204" s="346"/>
      <c r="K1204" s="280"/>
      <c r="L1204" s="253"/>
      <c r="M1204" s="254"/>
      <c r="N1204" s="205"/>
    </row>
    <row r="1205" spans="2:14" x14ac:dyDescent="0.2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2">
      <c r="B1206" s="246"/>
      <c r="C1206" s="256"/>
      <c r="D1206" s="248"/>
      <c r="E1206" s="249"/>
      <c r="F1206" s="249"/>
      <c r="G1206" s="255"/>
      <c r="H1206" s="203"/>
      <c r="I1206" s="224"/>
      <c r="J1206" s="346"/>
      <c r="K1206" s="280"/>
      <c r="L1206" s="253"/>
      <c r="M1206" s="254"/>
      <c r="N1206" s="205"/>
    </row>
    <row r="1207" spans="2:14" x14ac:dyDescent="0.2">
      <c r="B1207" s="246"/>
      <c r="C1207" s="256"/>
      <c r="D1207" s="248"/>
      <c r="E1207" s="249"/>
      <c r="F1207" s="249"/>
      <c r="G1207" s="255"/>
      <c r="H1207" s="203"/>
      <c r="I1207" s="224"/>
      <c r="J1207" s="346"/>
      <c r="K1207" s="280"/>
      <c r="L1207" s="253"/>
      <c r="M1207" s="254"/>
      <c r="N1207" s="205"/>
    </row>
    <row r="1208" spans="2:14" x14ac:dyDescent="0.2">
      <c r="B1208" s="246"/>
      <c r="C1208" s="256"/>
      <c r="D1208" s="248"/>
      <c r="E1208" s="249"/>
      <c r="F1208" s="249"/>
      <c r="G1208" s="255"/>
      <c r="H1208" s="203"/>
      <c r="I1208" s="224"/>
      <c r="J1208" s="346"/>
      <c r="K1208" s="280"/>
      <c r="L1208" s="253"/>
      <c r="M1208" s="254"/>
      <c r="N1208" s="205"/>
    </row>
    <row r="1209" spans="2:14" x14ac:dyDescent="0.2">
      <c r="B1209" s="246"/>
      <c r="C1209" s="256"/>
      <c r="D1209" s="248"/>
      <c r="E1209" s="249"/>
      <c r="F1209" s="249"/>
      <c r="G1209" s="199"/>
      <c r="H1209" s="203"/>
      <c r="I1209" s="224"/>
      <c r="J1209" s="346"/>
      <c r="K1209" s="280"/>
      <c r="L1209" s="253"/>
      <c r="M1209" s="254"/>
      <c r="N1209" s="205"/>
    </row>
    <row r="1210" spans="2:14" x14ac:dyDescent="0.2">
      <c r="B1210" s="246"/>
      <c r="C1210" s="256"/>
      <c r="D1210" s="248"/>
      <c r="E1210" s="249"/>
      <c r="F1210" s="249"/>
      <c r="G1210" s="199"/>
      <c r="H1210" s="203"/>
      <c r="I1210" s="224"/>
      <c r="J1210" s="346"/>
      <c r="K1210" s="280"/>
      <c r="L1210" s="253"/>
      <c r="M1210" s="254"/>
      <c r="N1210" s="205"/>
    </row>
    <row r="1211" spans="2:14" x14ac:dyDescent="0.2">
      <c r="B1211" s="246"/>
      <c r="C1211" s="256"/>
      <c r="D1211" s="248"/>
      <c r="E1211" s="249"/>
      <c r="F1211" s="249"/>
      <c r="G1211" s="255"/>
      <c r="H1211" s="203"/>
      <c r="I1211" s="224"/>
      <c r="J1211" s="346"/>
      <c r="K1211" s="280"/>
      <c r="L1211" s="253"/>
      <c r="M1211" s="254"/>
      <c r="N1211" s="205"/>
    </row>
    <row r="1212" spans="2:14" x14ac:dyDescent="0.2">
      <c r="B1212" s="246"/>
      <c r="C1212" s="256"/>
      <c r="D1212" s="246"/>
      <c r="E1212" s="249"/>
      <c r="F1212" s="249"/>
      <c r="G1212" s="206"/>
      <c r="H1212" s="203"/>
      <c r="I1212" s="224"/>
      <c r="J1212" s="346"/>
      <c r="K1212" s="280"/>
      <c r="L1212" s="253"/>
      <c r="M1212" s="254"/>
      <c r="N1212" s="205"/>
    </row>
    <row r="1213" spans="2:14" x14ac:dyDescent="0.2">
      <c r="B1213" s="246"/>
      <c r="C1213" s="256"/>
      <c r="D1213" s="248"/>
      <c r="E1213" s="249"/>
      <c r="F1213" s="249"/>
      <c r="G1213" s="255"/>
      <c r="H1213" s="203"/>
      <c r="I1213" s="224"/>
      <c r="J1213" s="346"/>
      <c r="K1213" s="280"/>
      <c r="L1213" s="253"/>
      <c r="M1213" s="254"/>
      <c r="N1213" s="205"/>
    </row>
    <row r="1214" spans="2:14" x14ac:dyDescent="0.2">
      <c r="B1214" s="246"/>
      <c r="C1214" s="256"/>
      <c r="D1214" s="248"/>
      <c r="E1214" s="249"/>
      <c r="F1214" s="249"/>
      <c r="G1214" s="202"/>
      <c r="H1214" s="203"/>
      <c r="I1214" s="224"/>
      <c r="J1214" s="346"/>
      <c r="K1214" s="280"/>
      <c r="L1214" s="253"/>
      <c r="M1214" s="254"/>
      <c r="N1214" s="205"/>
    </row>
    <row r="1215" spans="2:14" x14ac:dyDescent="0.2">
      <c r="B1215" s="246"/>
      <c r="C1215" s="256"/>
      <c r="D1215" s="248"/>
      <c r="E1215" s="249"/>
      <c r="F1215" s="249"/>
      <c r="G1215" s="255"/>
      <c r="H1215" s="203"/>
      <c r="I1215" s="224"/>
      <c r="J1215" s="346"/>
      <c r="K1215" s="280"/>
      <c r="L1215" s="253"/>
      <c r="M1215" s="254"/>
      <c r="N1215" s="205"/>
    </row>
    <row r="1216" spans="2:14" x14ac:dyDescent="0.2">
      <c r="B1216" s="246"/>
      <c r="C1216" s="256"/>
      <c r="D1216" s="248"/>
      <c r="E1216" s="249"/>
      <c r="F1216" s="249"/>
      <c r="G1216" s="255"/>
      <c r="H1216" s="203"/>
      <c r="I1216" s="224"/>
      <c r="J1216" s="346"/>
      <c r="K1216" s="280"/>
      <c r="L1216" s="253"/>
      <c r="M1216" s="254"/>
      <c r="N1216" s="205"/>
    </row>
    <row r="1217" spans="2:14" x14ac:dyDescent="0.2">
      <c r="B1217" s="246"/>
      <c r="C1217" s="256"/>
      <c r="D1217" s="248"/>
      <c r="E1217" s="249"/>
      <c r="F1217" s="249"/>
      <c r="G1217" s="255"/>
      <c r="H1217" s="203"/>
      <c r="I1217" s="224"/>
      <c r="J1217" s="346"/>
      <c r="K1217" s="280"/>
      <c r="L1217" s="253"/>
      <c r="M1217" s="254"/>
      <c r="N1217" s="205"/>
    </row>
    <row r="1218" spans="2:14" x14ac:dyDescent="0.2">
      <c r="B1218" s="246"/>
      <c r="C1218" s="256"/>
      <c r="D1218" s="246"/>
      <c r="E1218" s="249"/>
      <c r="F1218" s="249"/>
      <c r="G1218" s="207"/>
      <c r="H1218" s="203"/>
      <c r="I1218" s="224"/>
      <c r="J1218" s="346"/>
      <c r="K1218" s="280"/>
      <c r="L1218" s="253"/>
      <c r="M1218" s="254"/>
      <c r="N1218" s="205"/>
    </row>
    <row r="1219" spans="2:14" x14ac:dyDescent="0.2">
      <c r="B1219" s="246"/>
      <c r="C1219" s="256"/>
      <c r="D1219" s="248"/>
      <c r="E1219" s="249"/>
      <c r="F1219" s="249"/>
      <c r="G1219" s="255"/>
      <c r="H1219" s="203"/>
      <c r="I1219" s="224"/>
      <c r="J1219" s="346"/>
      <c r="K1219" s="280"/>
      <c r="L1219" s="253"/>
      <c r="M1219" s="254"/>
      <c r="N1219" s="205"/>
    </row>
    <row r="1220" spans="2:14" x14ac:dyDescent="0.2">
      <c r="B1220" s="246"/>
      <c r="C1220" s="256"/>
      <c r="D1220" s="246"/>
      <c r="E1220" s="276"/>
      <c r="F1220" s="276"/>
      <c r="G1220" s="206"/>
      <c r="H1220" s="203"/>
      <c r="I1220" s="224"/>
      <c r="J1220" s="346"/>
      <c r="K1220" s="280"/>
      <c r="L1220" s="253"/>
      <c r="M1220" s="254"/>
      <c r="N1220" s="205"/>
    </row>
    <row r="1221" spans="2:14" x14ac:dyDescent="0.2">
      <c r="B1221" s="246"/>
      <c r="C1221" s="256"/>
      <c r="D1221" s="248"/>
      <c r="E1221" s="249"/>
      <c r="F1221" s="249"/>
      <c r="G1221" s="255"/>
      <c r="H1221" s="203"/>
      <c r="I1221" s="224"/>
      <c r="J1221" s="346"/>
      <c r="K1221" s="280"/>
      <c r="L1221" s="253"/>
      <c r="M1221" s="254"/>
      <c r="N1221" s="205"/>
    </row>
    <row r="1222" spans="2:14" x14ac:dyDescent="0.2">
      <c r="B1222" s="246"/>
      <c r="C1222" s="256"/>
      <c r="D1222" s="248"/>
      <c r="E1222" s="249"/>
      <c r="F1222" s="249"/>
      <c r="G1222" s="199"/>
      <c r="H1222" s="203"/>
      <c r="I1222" s="224"/>
      <c r="J1222" s="346"/>
      <c r="K1222" s="280"/>
      <c r="L1222" s="253"/>
      <c r="M1222" s="254"/>
      <c r="N1222" s="205"/>
    </row>
    <row r="1223" spans="2:14" x14ac:dyDescent="0.2">
      <c r="B1223" s="246"/>
      <c r="C1223" s="256"/>
      <c r="D1223" s="248"/>
      <c r="E1223" s="249"/>
      <c r="F1223" s="249"/>
      <c r="G1223" s="199"/>
      <c r="H1223" s="203"/>
      <c r="I1223" s="224"/>
      <c r="J1223" s="346"/>
      <c r="K1223" s="280"/>
      <c r="L1223" s="253"/>
      <c r="M1223" s="254"/>
      <c r="N1223" s="205"/>
    </row>
    <row r="1224" spans="2:14" x14ac:dyDescent="0.2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2">
      <c r="B1225" s="246"/>
      <c r="C1225" s="256"/>
      <c r="D1225" s="248"/>
      <c r="E1225" s="249"/>
      <c r="F1225" s="249"/>
      <c r="G1225" s="255"/>
      <c r="H1225" s="203"/>
      <c r="I1225" s="224"/>
      <c r="J1225" s="346"/>
      <c r="K1225" s="280"/>
      <c r="L1225" s="253"/>
      <c r="M1225" s="254"/>
      <c r="N1225" s="205"/>
    </row>
    <row r="1226" spans="2:14" x14ac:dyDescent="0.2">
      <c r="B1226" s="246"/>
      <c r="C1226" s="256"/>
      <c r="D1226" s="248"/>
      <c r="E1226" s="249"/>
      <c r="F1226" s="249"/>
      <c r="G1226" s="255"/>
      <c r="H1226" s="203"/>
      <c r="I1226" s="224"/>
      <c r="J1226" s="346"/>
      <c r="K1226" s="280"/>
      <c r="L1226" s="253"/>
      <c r="M1226" s="254"/>
      <c r="N1226" s="205"/>
    </row>
    <row r="1227" spans="2:14" x14ac:dyDescent="0.2">
      <c r="B1227" s="246"/>
      <c r="C1227" s="256"/>
      <c r="D1227" s="248"/>
      <c r="E1227" s="249"/>
      <c r="F1227" s="249"/>
      <c r="G1227" s="255"/>
      <c r="H1227" s="203"/>
      <c r="I1227" s="224"/>
      <c r="J1227" s="346"/>
      <c r="K1227" s="280"/>
      <c r="L1227" s="253"/>
      <c r="M1227" s="254"/>
      <c r="N1227" s="205"/>
    </row>
    <row r="1228" spans="2:14" x14ac:dyDescent="0.2">
      <c r="B1228" s="246"/>
      <c r="C1228" s="256"/>
      <c r="D1228" s="248"/>
      <c r="E1228" s="249"/>
      <c r="F1228" s="249"/>
      <c r="G1228" s="199"/>
      <c r="H1228" s="203"/>
      <c r="I1228" s="224"/>
      <c r="J1228" s="346"/>
      <c r="K1228" s="280"/>
      <c r="L1228" s="253"/>
      <c r="M1228" s="254"/>
      <c r="N1228" s="205"/>
    </row>
    <row r="1229" spans="2:14" x14ac:dyDescent="0.2">
      <c r="B1229" s="246"/>
      <c r="C1229" s="256"/>
      <c r="D1229" s="248"/>
      <c r="E1229" s="249"/>
      <c r="F1229" s="249"/>
      <c r="G1229" s="199"/>
      <c r="H1229" s="203"/>
      <c r="I1229" s="224"/>
      <c r="J1229" s="346"/>
      <c r="K1229" s="280"/>
      <c r="L1229" s="253"/>
      <c r="M1229" s="254"/>
      <c r="N1229" s="205"/>
    </row>
    <row r="1230" spans="2:14" x14ac:dyDescent="0.2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2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53"/>
      <c r="M1231" s="254"/>
      <c r="N1231" s="205"/>
    </row>
    <row r="1232" spans="2:14" x14ac:dyDescent="0.2">
      <c r="B1232" s="246"/>
      <c r="C1232" s="256"/>
      <c r="D1232" s="248"/>
      <c r="E1232" s="249"/>
      <c r="F1232" s="249"/>
      <c r="G1232" s="255"/>
      <c r="H1232" s="203"/>
      <c r="I1232" s="224"/>
      <c r="J1232" s="346"/>
      <c r="K1232" s="280"/>
      <c r="L1232" s="253"/>
      <c r="M1232" s="254"/>
      <c r="N1232" s="205"/>
    </row>
    <row r="1233" spans="2:14" x14ac:dyDescent="0.2">
      <c r="B1233" s="246"/>
      <c r="C1233" s="256"/>
      <c r="D1233" s="248"/>
      <c r="E1233" s="249"/>
      <c r="F1233" s="249"/>
      <c r="G1233" s="255"/>
      <c r="H1233" s="203"/>
      <c r="I1233" s="224"/>
      <c r="J1233" s="346"/>
      <c r="K1233" s="280"/>
      <c r="L1233" s="253"/>
      <c r="M1233" s="254"/>
      <c r="N1233" s="205"/>
    </row>
    <row r="1234" spans="2:14" x14ac:dyDescent="0.2">
      <c r="B1234" s="246"/>
      <c r="C1234" s="256"/>
      <c r="D1234" s="248"/>
      <c r="E1234" s="249"/>
      <c r="F1234" s="249"/>
      <c r="G1234" s="255"/>
      <c r="H1234" s="203"/>
      <c r="I1234" s="224"/>
      <c r="J1234" s="346"/>
      <c r="K1234" s="280"/>
      <c r="L1234" s="204"/>
      <c r="M1234" s="254"/>
      <c r="N1234" s="205"/>
    </row>
    <row r="1235" spans="2:14" x14ac:dyDescent="0.2">
      <c r="B1235" s="246"/>
      <c r="C1235" s="281"/>
      <c r="D1235" s="282"/>
      <c r="E1235" s="276"/>
      <c r="F1235" s="276"/>
      <c r="G1235" s="255"/>
      <c r="H1235" s="203"/>
      <c r="I1235" s="224"/>
      <c r="J1235" s="346"/>
      <c r="K1235" s="280"/>
      <c r="L1235" s="253"/>
      <c r="M1235" s="254"/>
      <c r="N1235" s="205"/>
    </row>
    <row r="1236" spans="2:14" x14ac:dyDescent="0.2">
      <c r="B1236" s="246"/>
      <c r="C1236" s="256"/>
      <c r="D1236" s="248"/>
      <c r="E1236" s="249"/>
      <c r="F1236" s="249"/>
      <c r="G1236" s="255"/>
      <c r="H1236" s="203"/>
      <c r="I1236" s="224"/>
      <c r="J1236" s="346"/>
      <c r="K1236" s="280"/>
      <c r="L1236" s="253"/>
      <c r="M1236" s="254"/>
      <c r="N1236" s="205"/>
    </row>
    <row r="1237" spans="2:14" x14ac:dyDescent="0.2">
      <c r="B1237" s="246"/>
      <c r="C1237" s="256"/>
      <c r="D1237" s="248"/>
      <c r="E1237" s="249"/>
      <c r="F1237" s="249"/>
      <c r="G1237" s="199"/>
      <c r="H1237" s="203"/>
      <c r="I1237" s="224"/>
      <c r="J1237" s="346"/>
      <c r="K1237" s="280"/>
      <c r="L1237" s="204"/>
      <c r="M1237" s="254"/>
      <c r="N1237" s="205"/>
    </row>
    <row r="1238" spans="2:14" x14ac:dyDescent="0.2">
      <c r="B1238" s="246"/>
      <c r="C1238" s="256"/>
      <c r="D1238" s="248"/>
      <c r="E1238" s="249"/>
      <c r="F1238" s="249"/>
      <c r="G1238" s="255"/>
      <c r="H1238" s="203"/>
      <c r="I1238" s="224"/>
      <c r="J1238" s="346"/>
      <c r="K1238" s="280"/>
      <c r="L1238" s="253"/>
      <c r="M1238" s="254"/>
      <c r="N1238" s="205"/>
    </row>
    <row r="1239" spans="2:14" x14ac:dyDescent="0.2">
      <c r="B1239" s="246"/>
      <c r="C1239" s="256"/>
      <c r="D1239" s="248"/>
      <c r="E1239" s="249"/>
      <c r="F1239" s="249"/>
      <c r="G1239" s="199"/>
      <c r="H1239" s="203"/>
      <c r="I1239" s="224"/>
      <c r="J1239" s="346"/>
      <c r="K1239" s="280"/>
      <c r="L1239" s="253"/>
      <c r="M1239" s="254"/>
      <c r="N1239" s="205"/>
    </row>
    <row r="1240" spans="2:14" x14ac:dyDescent="0.2">
      <c r="B1240" s="246"/>
      <c r="C1240" s="256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2">
      <c r="B1241" s="246"/>
      <c r="C1241" s="256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2">
      <c r="B1242" s="246"/>
      <c r="C1242" s="256"/>
      <c r="D1242" s="248"/>
      <c r="E1242" s="249"/>
      <c r="F1242" s="249"/>
      <c r="G1242" s="255"/>
      <c r="H1242" s="208"/>
      <c r="I1242" s="222"/>
      <c r="J1242" s="343"/>
      <c r="K1242" s="280"/>
      <c r="L1242" s="253"/>
      <c r="M1242" s="254"/>
      <c r="N1242" s="209"/>
    </row>
    <row r="1243" spans="2:14" x14ac:dyDescent="0.2">
      <c r="B1243" s="246"/>
      <c r="C1243" s="247"/>
      <c r="D1243" s="248"/>
      <c r="E1243" s="249"/>
      <c r="F1243" s="249"/>
      <c r="G1243" s="255"/>
      <c r="H1243" s="208"/>
      <c r="I1243" s="222"/>
      <c r="J1243" s="343"/>
      <c r="K1243" s="280"/>
      <c r="L1243" s="253"/>
      <c r="M1243" s="254"/>
      <c r="N1243" s="209"/>
    </row>
    <row r="1244" spans="2:14" x14ac:dyDescent="0.2">
      <c r="B1244" s="246"/>
      <c r="C1244" s="256"/>
      <c r="D1244" s="248"/>
      <c r="E1244" s="249"/>
      <c r="F1244" s="249"/>
      <c r="G1244" s="255"/>
      <c r="H1244" s="208"/>
      <c r="I1244" s="222"/>
      <c r="J1244" s="343"/>
      <c r="K1244" s="280"/>
      <c r="L1244" s="253"/>
      <c r="M1244" s="254"/>
      <c r="N1244" s="209"/>
    </row>
    <row r="1245" spans="2:14" x14ac:dyDescent="0.2">
      <c r="B1245" s="246"/>
      <c r="C1245" s="277"/>
      <c r="D1245" s="277"/>
      <c r="E1245" s="278"/>
      <c r="F1245" s="278"/>
      <c r="G1245" s="210"/>
      <c r="H1245" s="208"/>
      <c r="I1245" s="222"/>
      <c r="J1245" s="343"/>
      <c r="K1245" s="283"/>
      <c r="L1245" s="253"/>
      <c r="M1245" s="254"/>
      <c r="N1245" s="209"/>
    </row>
    <row r="1246" spans="2:14" x14ac:dyDescent="0.2">
      <c r="B1246" s="246"/>
      <c r="C1246" s="256"/>
      <c r="D1246" s="248"/>
      <c r="E1246" s="249"/>
      <c r="F1246" s="249"/>
      <c r="G1246" s="255"/>
      <c r="H1246" s="208"/>
      <c r="I1246" s="222"/>
      <c r="J1246" s="343"/>
      <c r="K1246" s="280"/>
      <c r="L1246" s="253"/>
      <c r="M1246" s="254"/>
      <c r="N1246" s="209"/>
    </row>
    <row r="1247" spans="2:14" x14ac:dyDescent="0.2">
      <c r="B1247" s="246"/>
      <c r="C1247" s="256"/>
      <c r="D1247" s="248"/>
      <c r="E1247" s="249"/>
      <c r="F1247" s="249"/>
      <c r="G1247" s="255"/>
      <c r="H1247" s="208"/>
      <c r="I1247" s="222"/>
      <c r="J1247" s="343"/>
      <c r="K1247" s="280"/>
      <c r="L1247" s="253"/>
      <c r="M1247" s="254"/>
      <c r="N1247" s="209"/>
    </row>
    <row r="1248" spans="2:14" x14ac:dyDescent="0.2">
      <c r="B1248" s="246"/>
      <c r="C1248" s="256"/>
      <c r="D1248" s="248"/>
      <c r="E1248" s="249"/>
      <c r="F1248" s="249"/>
      <c r="G1248" s="255"/>
      <c r="H1248" s="208"/>
      <c r="I1248" s="222"/>
      <c r="J1248" s="343"/>
      <c r="K1248" s="280"/>
      <c r="L1248" s="253"/>
      <c r="M1248" s="254"/>
      <c r="N1248" s="209"/>
    </row>
    <row r="1249" spans="2:14" x14ac:dyDescent="0.2">
      <c r="B1249" s="246"/>
      <c r="C1249" s="256"/>
      <c r="D1249" s="246"/>
      <c r="E1249" s="249"/>
      <c r="F1249" s="249"/>
      <c r="G1249" s="262"/>
      <c r="H1249" s="208"/>
      <c r="I1249" s="222"/>
      <c r="J1249" s="343"/>
      <c r="K1249" s="280"/>
      <c r="L1249" s="253"/>
      <c r="M1249" s="254"/>
      <c r="N1249" s="209"/>
    </row>
    <row r="1250" spans="2:14" x14ac:dyDescent="0.2">
      <c r="B1250" s="246"/>
      <c r="C1250" s="256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2">
      <c r="B1251" s="246"/>
      <c r="C1251" s="256"/>
      <c r="D1251" s="248"/>
      <c r="E1251" s="249"/>
      <c r="F1251" s="249"/>
      <c r="G1251" s="255"/>
      <c r="H1251" s="208"/>
      <c r="I1251" s="222"/>
      <c r="J1251" s="343"/>
      <c r="K1251" s="280"/>
      <c r="L1251" s="253"/>
      <c r="M1251" s="254"/>
      <c r="N1251" s="209"/>
    </row>
    <row r="1252" spans="2:14" x14ac:dyDescent="0.2">
      <c r="B1252" s="246"/>
      <c r="C1252" s="256"/>
      <c r="D1252" s="248"/>
      <c r="E1252" s="249"/>
      <c r="F1252" s="249"/>
      <c r="G1252" s="255"/>
      <c r="H1252" s="208"/>
      <c r="I1252" s="222"/>
      <c r="J1252" s="343"/>
      <c r="K1252" s="280"/>
      <c r="L1252" s="253"/>
      <c r="M1252" s="254"/>
      <c r="N1252" s="209"/>
    </row>
    <row r="1253" spans="2:14" x14ac:dyDescent="0.2">
      <c r="B1253" s="246"/>
      <c r="C1253" s="247"/>
      <c r="D1253" s="248"/>
      <c r="E1253" s="249"/>
      <c r="F1253" s="249"/>
      <c r="G1253" s="255"/>
      <c r="H1253" s="208"/>
      <c r="I1253" s="222"/>
      <c r="J1253" s="343"/>
      <c r="K1253" s="280"/>
      <c r="L1253" s="253"/>
      <c r="M1253" s="254"/>
      <c r="N1253" s="209"/>
    </row>
    <row r="1254" spans="2:14" x14ac:dyDescent="0.2">
      <c r="B1254" s="246"/>
      <c r="C1254" s="256"/>
      <c r="D1254" s="248"/>
      <c r="E1254" s="249"/>
      <c r="F1254" s="249"/>
      <c r="G1254" s="206"/>
      <c r="H1254" s="208"/>
      <c r="I1254" s="222"/>
      <c r="J1254" s="343"/>
      <c r="K1254" s="280"/>
      <c r="L1254" s="253"/>
      <c r="M1254" s="254"/>
      <c r="N1254" s="209"/>
    </row>
    <row r="1255" spans="2:14" x14ac:dyDescent="0.2">
      <c r="B1255" s="246"/>
      <c r="C1255" s="247"/>
      <c r="D1255" s="248"/>
      <c r="E1255" s="249"/>
      <c r="F1255" s="249"/>
      <c r="G1255" s="262"/>
      <c r="H1255" s="208"/>
      <c r="I1255" s="222"/>
      <c r="J1255" s="343"/>
      <c r="K1255" s="280"/>
      <c r="L1255" s="253"/>
      <c r="M1255" s="254"/>
      <c r="N1255" s="209"/>
    </row>
    <row r="1256" spans="2:14" x14ac:dyDescent="0.2">
      <c r="B1256" s="246"/>
      <c r="C1256" s="256"/>
      <c r="D1256" s="248"/>
      <c r="E1256" s="249"/>
      <c r="F1256" s="249"/>
      <c r="G1256" s="255"/>
      <c r="H1256" s="208"/>
      <c r="I1256" s="222"/>
      <c r="J1256" s="343"/>
      <c r="K1256" s="280"/>
      <c r="L1256" s="253"/>
      <c r="M1256" s="254"/>
      <c r="N1256" s="209"/>
    </row>
    <row r="1257" spans="2:14" x14ac:dyDescent="0.2">
      <c r="B1257" s="246"/>
      <c r="C1257" s="256"/>
      <c r="D1257" s="248"/>
      <c r="E1257" s="249"/>
      <c r="F1257" s="249"/>
      <c r="G1257" s="255"/>
      <c r="H1257" s="208"/>
      <c r="I1257" s="222"/>
      <c r="J1257" s="343"/>
      <c r="K1257" s="280"/>
      <c r="L1257" s="211"/>
      <c r="M1257" s="254"/>
      <c r="N1257" s="209"/>
    </row>
    <row r="1258" spans="2:14" x14ac:dyDescent="0.2">
      <c r="B1258" s="246"/>
      <c r="C1258" s="256"/>
      <c r="D1258" s="248"/>
      <c r="E1258" s="249"/>
      <c r="F1258" s="249"/>
      <c r="G1258" s="262"/>
      <c r="H1258" s="208"/>
      <c r="I1258" s="222"/>
      <c r="J1258" s="343"/>
      <c r="K1258" s="280"/>
      <c r="L1258" s="253"/>
      <c r="M1258" s="254"/>
      <c r="N1258" s="209"/>
    </row>
    <row r="1259" spans="2:14" x14ac:dyDescent="0.2">
      <c r="B1259" s="246"/>
      <c r="C1259" s="247"/>
      <c r="D1259" s="248"/>
      <c r="E1259" s="249"/>
      <c r="F1259" s="249"/>
      <c r="G1259" s="262"/>
      <c r="H1259" s="208"/>
      <c r="I1259" s="222"/>
      <c r="J1259" s="343"/>
      <c r="K1259" s="280"/>
      <c r="L1259" s="253"/>
      <c r="M1259" s="254"/>
      <c r="N1259" s="209"/>
    </row>
    <row r="1260" spans="2:14" x14ac:dyDescent="0.2">
      <c r="B1260" s="246"/>
      <c r="C1260" s="256"/>
      <c r="D1260" s="248"/>
      <c r="E1260" s="249"/>
      <c r="F1260" s="249"/>
      <c r="G1260" s="255"/>
      <c r="H1260" s="208"/>
      <c r="I1260" s="222"/>
      <c r="J1260" s="343"/>
      <c r="K1260" s="280"/>
      <c r="L1260" s="253"/>
      <c r="M1260" s="254"/>
      <c r="N1260" s="209"/>
    </row>
    <row r="1261" spans="2:14" ht="15" x14ac:dyDescent="0.25">
      <c r="B1261" s="30"/>
      <c r="C1261" s="284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ht="15" x14ac:dyDescent="0.25">
      <c r="B1262" s="30"/>
      <c r="C1262" s="284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ht="15" x14ac:dyDescent="0.25">
      <c r="B1263" s="30"/>
      <c r="C1263" s="284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ht="15" x14ac:dyDescent="0.25">
      <c r="B1264" s="37"/>
      <c r="C1264" s="78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ht="15" x14ac:dyDescent="0.25">
      <c r="B1265" s="37"/>
      <c r="C1265" s="284"/>
      <c r="D1265" s="109"/>
      <c r="E1265" s="68"/>
      <c r="F1265" s="68"/>
      <c r="G1265" s="285"/>
      <c r="H1265" s="212"/>
      <c r="I1265" s="225"/>
      <c r="J1265" s="348"/>
      <c r="K1265" s="69"/>
      <c r="L1265" s="286"/>
      <c r="M1265" s="116"/>
      <c r="N1265" s="213"/>
    </row>
    <row r="1266" spans="2:14" ht="15" x14ac:dyDescent="0.25">
      <c r="B1266" s="37"/>
      <c r="C1266" s="78"/>
      <c r="D1266" s="109"/>
      <c r="E1266" s="68"/>
      <c r="F1266" s="68"/>
      <c r="G1266" s="285"/>
      <c r="H1266" s="212"/>
      <c r="I1266" s="225"/>
      <c r="J1266" s="348"/>
      <c r="K1266" s="69"/>
      <c r="L1266" s="286"/>
      <c r="M1266" s="116"/>
      <c r="N1266" s="213"/>
    </row>
    <row r="1267" spans="2:14" ht="15" x14ac:dyDescent="0.25">
      <c r="B1267" s="37"/>
      <c r="C1267" s="284"/>
      <c r="D1267" s="109"/>
      <c r="E1267" s="68"/>
      <c r="F1267" s="68"/>
      <c r="G1267" s="285"/>
      <c r="H1267" s="212"/>
      <c r="I1267" s="225"/>
      <c r="J1267" s="348"/>
      <c r="K1267" s="69"/>
      <c r="L1267" s="286"/>
      <c r="M1267" s="116"/>
      <c r="N1267" s="213"/>
    </row>
    <row r="1268" spans="2:14" x14ac:dyDescent="0.2">
      <c r="B1268" s="37"/>
      <c r="C1268" s="287"/>
      <c r="D1268" s="37"/>
      <c r="E1268" s="60"/>
      <c r="F1268" s="60"/>
      <c r="G1268" s="214"/>
      <c r="H1268" s="212"/>
      <c r="I1268" s="225"/>
      <c r="J1268" s="348"/>
      <c r="K1268" s="69"/>
      <c r="L1268" s="286"/>
      <c r="M1268" s="116"/>
      <c r="N1268" s="213"/>
    </row>
    <row r="1269" spans="2:14" ht="15" x14ac:dyDescent="0.25">
      <c r="B1269" s="37"/>
      <c r="C1269" s="78"/>
      <c r="D1269" s="109"/>
      <c r="E1269" s="68"/>
      <c r="F1269" s="68"/>
      <c r="G1269" s="215"/>
      <c r="H1269" s="212"/>
      <c r="I1269" s="225"/>
      <c r="J1269" s="348"/>
      <c r="K1269" s="69"/>
      <c r="L1269" s="286"/>
      <c r="M1269" s="116"/>
      <c r="N1269" s="213"/>
    </row>
    <row r="1270" spans="2:14" ht="15" x14ac:dyDescent="0.25">
      <c r="B1270" s="37"/>
      <c r="C1270" s="284"/>
      <c r="D1270" s="109"/>
      <c r="E1270" s="68"/>
      <c r="F1270" s="68"/>
      <c r="G1270" s="285"/>
      <c r="H1270" s="212"/>
      <c r="I1270" s="225"/>
      <c r="J1270" s="348"/>
      <c r="K1270" s="69"/>
      <c r="L1270" s="286"/>
      <c r="M1270" s="116"/>
      <c r="N1270" s="213"/>
    </row>
    <row r="1271" spans="2:14" ht="15" x14ac:dyDescent="0.25">
      <c r="B1271" s="37"/>
      <c r="C1271" s="284"/>
      <c r="D1271" s="109"/>
      <c r="E1271" s="68"/>
      <c r="F1271" s="68"/>
      <c r="G1271" s="285"/>
      <c r="H1271" s="212"/>
      <c r="I1271" s="225"/>
      <c r="J1271" s="348"/>
      <c r="K1271" s="69"/>
      <c r="L1271" s="286"/>
      <c r="M1271" s="116"/>
      <c r="N1271" s="213"/>
    </row>
    <row r="1272" spans="2:14" ht="15" x14ac:dyDescent="0.25">
      <c r="B1272" s="37"/>
      <c r="C1272" s="66"/>
      <c r="D1272" s="288"/>
      <c r="E1272" s="68"/>
      <c r="F1272" s="68"/>
      <c r="G1272" s="215"/>
      <c r="H1272" s="212"/>
      <c r="I1272" s="225"/>
      <c r="J1272" s="348"/>
      <c r="K1272" s="69"/>
      <c r="L1272" s="286"/>
      <c r="M1272" s="116"/>
      <c r="N1272" s="213"/>
    </row>
    <row r="1273" spans="2:14" ht="15" x14ac:dyDescent="0.25">
      <c r="B1273" s="30"/>
      <c r="C1273" s="284"/>
      <c r="D1273" s="109"/>
      <c r="E1273" s="68"/>
      <c r="F1273" s="68"/>
      <c r="G1273" s="289"/>
      <c r="H1273" s="216"/>
      <c r="I1273" s="225"/>
      <c r="J1273" s="348"/>
      <c r="K1273" s="69"/>
      <c r="L1273" s="286"/>
      <c r="M1273" s="116"/>
      <c r="N1273" s="213"/>
    </row>
    <row r="1274" spans="2:14" ht="15" x14ac:dyDescent="0.25">
      <c r="B1274" s="30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ht="15" x14ac:dyDescent="0.25">
      <c r="B1275" s="30"/>
      <c r="C1275" s="284"/>
      <c r="D1275" s="109"/>
      <c r="E1275" s="68"/>
      <c r="F1275" s="68"/>
      <c r="G1275" s="285"/>
      <c r="H1275" s="216"/>
      <c r="I1275" s="225"/>
      <c r="J1275" s="348"/>
      <c r="K1275" s="69"/>
      <c r="L1275" s="286"/>
      <c r="M1275" s="116"/>
      <c r="N1275" s="213"/>
    </row>
    <row r="1276" spans="2:14" ht="15" x14ac:dyDescent="0.25">
      <c r="B1276" s="65"/>
      <c r="C1276" s="284"/>
      <c r="D1276" s="109"/>
      <c r="E1276" s="68"/>
      <c r="F1276" s="68"/>
      <c r="G1276" s="285"/>
      <c r="H1276" s="216"/>
      <c r="I1276" s="225"/>
      <c r="J1276" s="348"/>
      <c r="K1276" s="69"/>
      <c r="L1276" s="286"/>
      <c r="M1276" s="116"/>
      <c r="N1276" s="213"/>
    </row>
    <row r="1277" spans="2:14" ht="15" x14ac:dyDescent="0.25">
      <c r="B1277" s="65"/>
      <c r="C1277" s="284"/>
      <c r="D1277" s="109"/>
      <c r="E1277" s="68"/>
      <c r="F1277" s="68"/>
      <c r="G1277" s="285"/>
      <c r="H1277" s="216"/>
      <c r="I1277" s="225"/>
      <c r="J1277" s="348"/>
      <c r="K1277" s="69"/>
      <c r="L1277" s="286"/>
      <c r="M1277" s="116"/>
      <c r="N1277" s="213"/>
    </row>
    <row r="1278" spans="2:14" ht="15" x14ac:dyDescent="0.25">
      <c r="B1278" s="30"/>
      <c r="C1278" s="78"/>
      <c r="D1278" s="109"/>
      <c r="E1278" s="68"/>
      <c r="F1278" s="68"/>
      <c r="G1278" s="215"/>
      <c r="H1278" s="216"/>
      <c r="I1278" s="225"/>
      <c r="J1278" s="348"/>
      <c r="K1278" s="69"/>
      <c r="L1278" s="286"/>
      <c r="M1278" s="116"/>
      <c r="N1278" s="213"/>
    </row>
    <row r="1279" spans="2:14" ht="15" x14ac:dyDescent="0.2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ht="15" x14ac:dyDescent="0.2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ht="15" x14ac:dyDescent="0.25">
      <c r="B1281" s="65"/>
      <c r="C1281" s="284"/>
      <c r="D1281" s="109"/>
      <c r="E1281" s="68"/>
      <c r="F1281" s="68"/>
      <c r="G1281" s="285"/>
      <c r="H1281" s="216"/>
      <c r="I1281" s="225"/>
      <c r="J1281" s="348"/>
      <c r="K1281" s="69"/>
      <c r="L1281" s="286"/>
      <c r="M1281" s="116"/>
      <c r="N1281" s="213"/>
    </row>
    <row r="1282" spans="2:14" ht="15" x14ac:dyDescent="0.25">
      <c r="B1282" s="65"/>
      <c r="C1282" s="284"/>
      <c r="D1282" s="109"/>
      <c r="E1282" s="68"/>
      <c r="F1282" s="68"/>
      <c r="G1282" s="285"/>
      <c r="H1282" s="216"/>
      <c r="I1282" s="225"/>
      <c r="J1282" s="348"/>
      <c r="K1282" s="69"/>
      <c r="L1282" s="286"/>
      <c r="M1282" s="116"/>
      <c r="N1282" s="213"/>
    </row>
    <row r="1283" spans="2:14" ht="15" x14ac:dyDescent="0.25">
      <c r="B1283" s="65"/>
      <c r="C1283" s="284"/>
      <c r="D1283" s="109"/>
      <c r="E1283" s="68"/>
      <c r="F1283" s="68"/>
      <c r="G1283" s="285"/>
      <c r="H1283" s="216"/>
      <c r="I1283" s="225"/>
      <c r="J1283" s="348"/>
      <c r="K1283" s="69"/>
      <c r="L1283" s="286"/>
      <c r="M1283" s="116"/>
      <c r="N1283" s="213"/>
    </row>
    <row r="1284" spans="2:14" ht="15" x14ac:dyDescent="0.25">
      <c r="B1284" s="65"/>
      <c r="C1284" s="78"/>
      <c r="D1284" s="109"/>
      <c r="E1284" s="68"/>
      <c r="F1284" s="68"/>
      <c r="G1284" s="215"/>
      <c r="H1284" s="216"/>
      <c r="I1284" s="225"/>
      <c r="J1284" s="348"/>
      <c r="K1284" s="69"/>
      <c r="L1284" s="286"/>
      <c r="M1284" s="116"/>
      <c r="N1284" s="213"/>
    </row>
    <row r="1285" spans="2:14" ht="15" x14ac:dyDescent="0.25">
      <c r="B1285" s="65"/>
      <c r="C1285" s="78"/>
      <c r="D1285" s="109"/>
      <c r="E1285" s="68"/>
      <c r="F1285" s="68"/>
      <c r="G1285" s="215"/>
      <c r="H1285" s="216"/>
      <c r="I1285" s="225"/>
      <c r="J1285" s="348"/>
      <c r="K1285" s="69"/>
      <c r="L1285" s="286"/>
      <c r="M1285" s="116"/>
      <c r="N1285" s="213"/>
    </row>
    <row r="1286" spans="2:14" ht="15" x14ac:dyDescent="0.25">
      <c r="B1286" s="65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86"/>
      <c r="M1286" s="116"/>
      <c r="N1286" s="213"/>
    </row>
    <row r="1287" spans="2:14" ht="15" x14ac:dyDescent="0.25">
      <c r="B1287" s="65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86"/>
      <c r="M1287" s="116"/>
      <c r="N1287" s="213"/>
    </row>
    <row r="1288" spans="2:14" ht="15" x14ac:dyDescent="0.25">
      <c r="B1288" s="65"/>
      <c r="C1288" s="284"/>
      <c r="D1288" s="109"/>
      <c r="E1288" s="68"/>
      <c r="F1288" s="68"/>
      <c r="G1288" s="285"/>
      <c r="H1288" s="216"/>
      <c r="I1288" s="225"/>
      <c r="J1288" s="348"/>
      <c r="K1288" s="69"/>
      <c r="L1288" s="286"/>
      <c r="M1288" s="116"/>
      <c r="N1288" s="213"/>
    </row>
    <row r="1289" spans="2:14" ht="15" x14ac:dyDescent="0.25">
      <c r="B1289" s="30"/>
      <c r="C1289" s="284"/>
      <c r="D1289" s="109"/>
      <c r="E1289" s="68"/>
      <c r="F1289" s="68"/>
      <c r="G1289" s="285"/>
      <c r="H1289" s="216"/>
      <c r="I1289" s="225"/>
      <c r="J1289" s="348"/>
      <c r="K1289" s="69"/>
      <c r="L1289" s="217"/>
      <c r="M1289" s="116"/>
      <c r="N1289" s="213"/>
    </row>
    <row r="1290" spans="2:14" ht="15" x14ac:dyDescent="0.25">
      <c r="B1290" s="65"/>
      <c r="C1290" s="284"/>
      <c r="D1290" s="109"/>
      <c r="E1290" s="68"/>
      <c r="F1290" s="68"/>
      <c r="G1290" s="285"/>
      <c r="H1290" s="216"/>
      <c r="I1290" s="225"/>
      <c r="J1290" s="348"/>
      <c r="K1290" s="69"/>
      <c r="L1290" s="286"/>
      <c r="M1290" s="116"/>
      <c r="N1290" s="213"/>
    </row>
    <row r="1291" spans="2:14" ht="15" x14ac:dyDescent="0.25">
      <c r="B1291" s="65"/>
      <c r="C1291" s="78"/>
      <c r="D1291" s="109"/>
      <c r="E1291" s="68"/>
      <c r="F1291" s="68"/>
      <c r="G1291" s="215"/>
      <c r="H1291" s="216"/>
      <c r="I1291" s="225"/>
      <c r="J1291" s="348"/>
      <c r="K1291" s="69"/>
      <c r="L1291" s="286"/>
      <c r="M1291" s="116"/>
      <c r="N1291" s="213"/>
    </row>
    <row r="1292" spans="2:14" ht="15" x14ac:dyDescent="0.25">
      <c r="B1292" s="65"/>
      <c r="C1292" s="284"/>
      <c r="D1292" s="109"/>
      <c r="E1292" s="68"/>
      <c r="F1292" s="68"/>
      <c r="G1292" s="285"/>
      <c r="H1292" s="216"/>
      <c r="I1292" s="225"/>
      <c r="J1292" s="348"/>
      <c r="K1292" s="69"/>
      <c r="L1292" s="217"/>
      <c r="M1292" s="116"/>
      <c r="N1292" s="213"/>
    </row>
    <row r="1293" spans="2:14" ht="15" x14ac:dyDescent="0.25">
      <c r="B1293" s="65"/>
      <c r="C1293" s="78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ht="15" x14ac:dyDescent="0.2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86"/>
      <c r="M1294" s="116"/>
      <c r="N1294" s="213"/>
    </row>
    <row r="1295" spans="2:14" ht="15" x14ac:dyDescent="0.25">
      <c r="B1295" s="65"/>
      <c r="C1295" s="284"/>
      <c r="D1295" s="109"/>
      <c r="E1295" s="68"/>
      <c r="F1295" s="68"/>
      <c r="G1295" s="285"/>
      <c r="H1295" s="216"/>
      <c r="I1295" s="225"/>
      <c r="J1295" s="348"/>
      <c r="K1295" s="69"/>
      <c r="L1295" s="286"/>
      <c r="M1295" s="116"/>
      <c r="N1295" s="213"/>
    </row>
    <row r="1296" spans="2:14" ht="15" x14ac:dyDescent="0.25">
      <c r="B1296" s="65"/>
      <c r="C1296" s="284"/>
      <c r="D1296" s="109"/>
      <c r="E1296" s="68"/>
      <c r="F1296" s="68"/>
      <c r="G1296" s="285"/>
      <c r="H1296" s="216"/>
      <c r="I1296" s="225"/>
      <c r="J1296" s="348"/>
      <c r="K1296" s="69"/>
      <c r="L1296" s="286"/>
      <c r="M1296" s="116"/>
      <c r="N1296" s="213"/>
    </row>
    <row r="1297" spans="2:14" ht="15" x14ac:dyDescent="0.25">
      <c r="B1297" s="65"/>
      <c r="C1297" s="284"/>
      <c r="D1297" s="109"/>
      <c r="E1297" s="68"/>
      <c r="F1297" s="68"/>
      <c r="G1297" s="285"/>
      <c r="H1297" s="216"/>
      <c r="I1297" s="225"/>
      <c r="J1297" s="348"/>
      <c r="K1297" s="69"/>
      <c r="L1297" s="217"/>
      <c r="M1297" s="116"/>
      <c r="N1297" s="213"/>
    </row>
    <row r="1298" spans="2:14" ht="15" x14ac:dyDescent="0.25">
      <c r="B1298" s="65"/>
      <c r="C1298" s="78"/>
      <c r="D1298" s="109"/>
      <c r="E1298" s="68"/>
      <c r="F1298" s="68"/>
      <c r="G1298" s="215"/>
      <c r="H1298" s="216"/>
      <c r="I1298" s="225"/>
      <c r="J1298" s="348"/>
      <c r="K1298" s="69"/>
      <c r="L1298" s="286"/>
      <c r="M1298" s="116"/>
      <c r="N1298" s="213"/>
    </row>
    <row r="1299" spans="2:14" ht="15" x14ac:dyDescent="0.25">
      <c r="B1299" s="65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86"/>
      <c r="M1299" s="116"/>
      <c r="N1299" s="213"/>
    </row>
    <row r="1300" spans="2:14" ht="15" x14ac:dyDescent="0.25">
      <c r="B1300" s="30"/>
      <c r="C1300" s="78"/>
      <c r="D1300" s="109"/>
      <c r="E1300" s="68"/>
      <c r="F1300" s="68"/>
      <c r="G1300" s="285"/>
      <c r="H1300" s="216"/>
      <c r="I1300" s="225"/>
      <c r="J1300" s="348"/>
      <c r="K1300" s="69"/>
      <c r="L1300" s="286"/>
      <c r="M1300" s="116"/>
      <c r="N1300" s="213"/>
    </row>
    <row r="1301" spans="2:14" ht="15" x14ac:dyDescent="0.25">
      <c r="B1301" s="30"/>
      <c r="C1301" s="78"/>
      <c r="D1301" s="109"/>
      <c r="E1301" s="68"/>
      <c r="F1301" s="68"/>
      <c r="G1301" s="285"/>
      <c r="H1301" s="216"/>
      <c r="I1301" s="225"/>
      <c r="J1301" s="348"/>
      <c r="K1301" s="69"/>
      <c r="L1301" s="217"/>
      <c r="M1301" s="116"/>
      <c r="N1301" s="213"/>
    </row>
    <row r="1302" spans="2:14" ht="15" x14ac:dyDescent="0.25">
      <c r="B1302" s="30"/>
      <c r="C1302" s="78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ht="15" x14ac:dyDescent="0.25">
      <c r="B1303" s="30"/>
      <c r="C1303" s="284"/>
      <c r="D1303" s="109"/>
      <c r="E1303" s="68"/>
      <c r="F1303" s="68"/>
      <c r="G1303" s="285"/>
      <c r="H1303" s="216"/>
      <c r="I1303" s="225"/>
      <c r="J1303" s="348"/>
      <c r="K1303" s="69"/>
      <c r="L1303" s="286"/>
      <c r="M1303" s="116"/>
      <c r="N1303" s="213"/>
    </row>
    <row r="1304" spans="2:14" ht="15" x14ac:dyDescent="0.25">
      <c r="B1304" s="30"/>
      <c r="C1304" s="78"/>
      <c r="D1304" s="109"/>
      <c r="E1304" s="68"/>
      <c r="F1304" s="68"/>
      <c r="G1304" s="285"/>
      <c r="H1304" s="216"/>
      <c r="I1304" s="225"/>
      <c r="J1304" s="348"/>
      <c r="K1304" s="69"/>
      <c r="L1304" s="286"/>
      <c r="M1304" s="116"/>
      <c r="N1304" s="213"/>
    </row>
    <row r="1305" spans="2:14" ht="15" x14ac:dyDescent="0.25">
      <c r="B1305" s="30"/>
      <c r="C1305" s="78"/>
      <c r="D1305" s="109"/>
      <c r="E1305" s="68"/>
      <c r="F1305" s="68"/>
      <c r="G1305" s="285"/>
      <c r="H1305" s="216"/>
      <c r="I1305" s="225"/>
      <c r="J1305" s="348"/>
      <c r="K1305" s="69"/>
      <c r="L1305" s="286"/>
      <c r="M1305" s="116"/>
      <c r="N1305" s="213"/>
    </row>
    <row r="1306" spans="2:14" ht="15" x14ac:dyDescent="0.25">
      <c r="B1306" s="30"/>
      <c r="C1306" s="290"/>
      <c r="D1306" s="291"/>
      <c r="E1306" s="292"/>
      <c r="F1306" s="292"/>
      <c r="G1306" s="285"/>
      <c r="H1306" s="216"/>
      <c r="I1306" s="225"/>
      <c r="J1306" s="348"/>
      <c r="K1306" s="69"/>
      <c r="L1306" s="217"/>
      <c r="M1306" s="116"/>
      <c r="N1306" s="213"/>
    </row>
    <row r="1307" spans="2:14" ht="15" x14ac:dyDescent="0.25">
      <c r="B1307" s="30"/>
      <c r="C1307" s="78"/>
      <c r="D1307" s="109"/>
      <c r="E1307" s="68"/>
      <c r="F1307" s="68"/>
      <c r="G1307" s="285"/>
      <c r="H1307" s="216"/>
      <c r="I1307" s="225"/>
      <c r="J1307" s="348"/>
      <c r="K1307" s="69"/>
      <c r="L1307" s="286"/>
      <c r="M1307" s="116"/>
      <c r="N1307" s="213"/>
    </row>
    <row r="1308" spans="2:14" ht="15" x14ac:dyDescent="0.25">
      <c r="B1308" s="30"/>
      <c r="C1308" s="284"/>
      <c r="D1308" s="109"/>
      <c r="E1308" s="68"/>
      <c r="F1308" s="68"/>
      <c r="G1308" s="285"/>
      <c r="H1308" s="216"/>
      <c r="I1308" s="225"/>
      <c r="J1308" s="348"/>
      <c r="K1308" s="69"/>
      <c r="L1308" s="286"/>
      <c r="M1308" s="116"/>
      <c r="N1308" s="213"/>
    </row>
    <row r="1309" spans="2:14" ht="15" x14ac:dyDescent="0.25">
      <c r="B1309" s="30"/>
      <c r="C1309" s="78"/>
      <c r="D1309" s="109"/>
      <c r="E1309" s="68"/>
      <c r="F1309" s="68"/>
      <c r="G1309" s="285"/>
      <c r="H1309" s="216"/>
      <c r="I1309" s="225"/>
      <c r="J1309" s="348"/>
      <c r="K1309" s="69"/>
      <c r="L1309" s="286"/>
      <c r="M1309" s="116"/>
      <c r="N1309" s="213"/>
    </row>
    <row r="1310" spans="2:14" x14ac:dyDescent="0.2">
      <c r="B1310" s="30"/>
      <c r="C1310" s="78"/>
      <c r="D1310" s="109"/>
      <c r="E1310" s="68"/>
      <c r="F1310" s="68"/>
      <c r="G1310" s="289"/>
      <c r="H1310" s="212"/>
      <c r="I1310" s="225"/>
      <c r="J1310" s="348"/>
      <c r="K1310" s="80"/>
      <c r="L1310" s="286"/>
      <c r="M1310" s="116"/>
      <c r="N1310" s="213"/>
    </row>
    <row r="1311" spans="2:14" ht="15" x14ac:dyDescent="0.25">
      <c r="B1311" s="30"/>
      <c r="C1311" s="284"/>
      <c r="D1311" s="109"/>
      <c r="E1311" s="68"/>
      <c r="F1311" s="68"/>
      <c r="G1311" s="285"/>
      <c r="H1311" s="216"/>
      <c r="I1311" s="225"/>
      <c r="J1311" s="348"/>
      <c r="K1311" s="69"/>
      <c r="L1311" s="286"/>
      <c r="M1311" s="116"/>
      <c r="N1311" s="213"/>
    </row>
    <row r="1312" spans="2:14" ht="15" x14ac:dyDescent="0.25">
      <c r="B1312" s="30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86"/>
      <c r="M1312" s="116"/>
      <c r="N1312" s="213"/>
    </row>
    <row r="1313" spans="2:14" ht="15" x14ac:dyDescent="0.25">
      <c r="B1313" s="30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17"/>
      <c r="M1313" s="116"/>
      <c r="N1313" s="213"/>
    </row>
    <row r="1314" spans="2:14" ht="15" x14ac:dyDescent="0.25">
      <c r="B1314" s="30"/>
      <c r="C1314" s="78"/>
      <c r="D1314" s="109"/>
      <c r="E1314" s="68"/>
      <c r="F1314" s="68"/>
      <c r="G1314" s="285"/>
      <c r="H1314" s="216"/>
      <c r="I1314" s="225"/>
      <c r="J1314" s="348"/>
      <c r="K1314" s="69"/>
      <c r="L1314" s="286"/>
      <c r="M1314" s="116"/>
      <c r="N1314" s="213"/>
    </row>
    <row r="1315" spans="2:14" ht="15" x14ac:dyDescent="0.25">
      <c r="B1315" s="65"/>
      <c r="C1315" s="78"/>
      <c r="D1315" s="109"/>
      <c r="E1315" s="68"/>
      <c r="F1315" s="68"/>
      <c r="G1315" s="285"/>
      <c r="H1315" s="216"/>
      <c r="I1315" s="225"/>
      <c r="J1315" s="348"/>
      <c r="K1315" s="69"/>
      <c r="L1315" s="286"/>
      <c r="M1315" s="116"/>
      <c r="N1315" s="213"/>
    </row>
    <row r="1316" spans="2:14" ht="15" x14ac:dyDescent="0.25">
      <c r="B1316" s="65"/>
      <c r="C1316" s="78"/>
      <c r="D1316" s="109"/>
      <c r="E1316" s="68"/>
      <c r="F1316" s="68"/>
      <c r="G1316" s="285"/>
      <c r="H1316" s="216"/>
      <c r="I1316" s="225"/>
      <c r="J1316" s="348"/>
      <c r="K1316" s="69"/>
      <c r="L1316" s="286"/>
      <c r="M1316" s="116"/>
      <c r="N1316" s="213"/>
    </row>
    <row r="1317" spans="2:14" ht="15" x14ac:dyDescent="0.25">
      <c r="B1317" s="65"/>
      <c r="C1317" s="78"/>
      <c r="D1317" s="109"/>
      <c r="E1317" s="68"/>
      <c r="F1317" s="68"/>
      <c r="G1317" s="215"/>
      <c r="H1317" s="216"/>
      <c r="I1317" s="225"/>
      <c r="J1317" s="348"/>
      <c r="K1317" s="69"/>
      <c r="L1317" s="217"/>
      <c r="M1317" s="116"/>
      <c r="N1317" s="213"/>
    </row>
    <row r="1318" spans="2:14" ht="15" x14ac:dyDescent="0.2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86"/>
      <c r="M1318" s="116"/>
      <c r="N1318" s="213"/>
    </row>
    <row r="1319" spans="2:14" ht="15" x14ac:dyDescent="0.2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86"/>
      <c r="M1319" s="116"/>
      <c r="N1319" s="213"/>
    </row>
    <row r="1320" spans="2:14" ht="15" x14ac:dyDescent="0.2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17"/>
      <c r="M1320" s="116"/>
      <c r="N1320" s="213"/>
    </row>
    <row r="1321" spans="2:14" ht="15" x14ac:dyDescent="0.2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ht="15" x14ac:dyDescent="0.2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ht="15" x14ac:dyDescent="0.2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ht="15" x14ac:dyDescent="0.2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ht="15" x14ac:dyDescent="0.2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ht="15" x14ac:dyDescent="0.25">
      <c r="B1326" s="65"/>
      <c r="C1326" s="78"/>
      <c r="D1326" s="109"/>
      <c r="E1326" s="68"/>
      <c r="F1326" s="68"/>
      <c r="G1326" s="285"/>
      <c r="H1326" s="216"/>
      <c r="I1326" s="225"/>
      <c r="J1326" s="348"/>
      <c r="K1326" s="69"/>
      <c r="L1326" s="286"/>
      <c r="M1326" s="116"/>
      <c r="N1326" s="213"/>
    </row>
    <row r="1327" spans="2:14" ht="15" x14ac:dyDescent="0.25">
      <c r="B1327" s="65"/>
      <c r="C1327" s="78"/>
      <c r="D1327" s="109"/>
      <c r="E1327" s="68"/>
      <c r="F1327" s="68"/>
      <c r="G1327" s="285"/>
      <c r="H1327" s="216"/>
      <c r="I1327" s="225"/>
      <c r="J1327" s="348"/>
      <c r="K1327" s="69"/>
      <c r="L1327" s="286"/>
      <c r="M1327" s="116"/>
      <c r="N1327" s="213"/>
    </row>
    <row r="1328" spans="2:14" ht="15" x14ac:dyDescent="0.25">
      <c r="B1328" s="65"/>
      <c r="C1328" s="78"/>
      <c r="D1328" s="109"/>
      <c r="E1328" s="68"/>
      <c r="F1328" s="68"/>
      <c r="G1328" s="285"/>
      <c r="H1328" s="216"/>
      <c r="I1328" s="225"/>
      <c r="J1328" s="348"/>
      <c r="K1328" s="69"/>
      <c r="L1328" s="286"/>
      <c r="M1328" s="116"/>
      <c r="N1328" s="213"/>
    </row>
    <row r="1329" spans="2:14" ht="15" x14ac:dyDescent="0.25">
      <c r="B1329" s="65"/>
      <c r="C1329" s="78"/>
      <c r="D1329" s="109"/>
      <c r="E1329" s="68"/>
      <c r="F1329" s="68"/>
      <c r="G1329" s="215"/>
      <c r="H1329" s="216"/>
      <c r="I1329" s="225"/>
      <c r="J1329" s="348"/>
      <c r="K1329" s="69"/>
      <c r="L1329" s="286"/>
      <c r="M1329" s="116"/>
      <c r="N1329" s="213"/>
    </row>
    <row r="1330" spans="2:14" ht="15" x14ac:dyDescent="0.2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ht="15" x14ac:dyDescent="0.2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ht="15" x14ac:dyDescent="0.2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ht="15" x14ac:dyDescent="0.2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ht="15" x14ac:dyDescent="0.2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ht="15" x14ac:dyDescent="0.25">
      <c r="B1335" s="30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ht="15" x14ac:dyDescent="0.25">
      <c r="B1336" s="30"/>
      <c r="C1336" s="78"/>
      <c r="D1336" s="109"/>
      <c r="E1336" s="68"/>
      <c r="F1336" s="68"/>
      <c r="G1336" s="285"/>
      <c r="H1336" s="216"/>
      <c r="I1336" s="225"/>
      <c r="J1336" s="348"/>
      <c r="K1336" s="69"/>
      <c r="L1336" s="286"/>
      <c r="M1336" s="116"/>
      <c r="N1336" s="213"/>
    </row>
    <row r="1337" spans="2:14" ht="15" x14ac:dyDescent="0.25">
      <c r="B1337" s="30"/>
      <c r="C1337" s="78"/>
      <c r="D1337" s="109"/>
      <c r="E1337" s="68"/>
      <c r="F1337" s="68"/>
      <c r="G1337" s="285"/>
      <c r="H1337" s="216"/>
      <c r="I1337" s="225"/>
      <c r="J1337" s="348"/>
      <c r="K1337" s="69"/>
      <c r="L1337" s="286"/>
      <c r="M1337" s="116"/>
      <c r="N1337" s="213"/>
    </row>
    <row r="1338" spans="2:14" ht="15" x14ac:dyDescent="0.25">
      <c r="B1338" s="293"/>
      <c r="C1338" s="78"/>
      <c r="D1338" s="109"/>
      <c r="E1338" s="68"/>
      <c r="F1338" s="68"/>
      <c r="G1338" s="285"/>
      <c r="H1338" s="216"/>
      <c r="I1338" s="225"/>
      <c r="J1338" s="348"/>
      <c r="K1338" s="69"/>
      <c r="L1338" s="286"/>
      <c r="M1338" s="116"/>
      <c r="N1338" s="213"/>
    </row>
    <row r="1339" spans="2:14" ht="15" x14ac:dyDescent="0.25">
      <c r="B1339" s="65"/>
      <c r="C1339" s="78"/>
      <c r="D1339" s="109"/>
      <c r="E1339" s="68"/>
      <c r="F1339" s="68"/>
      <c r="G1339" s="215"/>
      <c r="H1339" s="216"/>
      <c r="I1339" s="225"/>
      <c r="J1339" s="348"/>
      <c r="K1339" s="69"/>
      <c r="L1339" s="286"/>
      <c r="M1339" s="116"/>
      <c r="N1339" s="213"/>
    </row>
    <row r="1340" spans="2:14" ht="15" x14ac:dyDescent="0.25">
      <c r="B1340" s="65"/>
      <c r="C1340" s="78"/>
      <c r="D1340" s="109"/>
      <c r="E1340" s="68"/>
      <c r="F1340" s="68"/>
      <c r="G1340" s="285"/>
      <c r="H1340" s="216"/>
      <c r="I1340" s="225"/>
      <c r="J1340" s="348"/>
      <c r="K1340" s="69"/>
      <c r="L1340" s="286"/>
      <c r="M1340" s="116"/>
      <c r="N1340" s="213"/>
    </row>
    <row r="1341" spans="2:14" ht="15" x14ac:dyDescent="0.25">
      <c r="B1341" s="65"/>
      <c r="C1341" s="78"/>
      <c r="D1341" s="109"/>
      <c r="E1341" s="68"/>
      <c r="F1341" s="68"/>
      <c r="G1341" s="215"/>
      <c r="H1341" s="216"/>
      <c r="I1341" s="225"/>
      <c r="J1341" s="348"/>
      <c r="K1341" s="69"/>
      <c r="L1341" s="286"/>
      <c r="M1341" s="116"/>
      <c r="N1341" s="213"/>
    </row>
    <row r="1342" spans="2:14" ht="15" x14ac:dyDescent="0.2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ht="15" x14ac:dyDescent="0.2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ht="15" x14ac:dyDescent="0.2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ht="15" x14ac:dyDescent="0.25">
      <c r="B1345" s="65"/>
      <c r="C1345" s="78"/>
      <c r="D1345" s="109"/>
      <c r="E1345" s="68"/>
      <c r="F1345" s="68"/>
      <c r="G1345" s="285"/>
      <c r="H1345" s="216"/>
      <c r="I1345" s="225"/>
      <c r="J1345" s="348"/>
      <c r="K1345" s="69"/>
      <c r="L1345" s="286"/>
      <c r="M1345" s="116"/>
      <c r="N1345" s="213"/>
    </row>
    <row r="1346" spans="2:14" ht="15" x14ac:dyDescent="0.25">
      <c r="B1346" s="65"/>
      <c r="C1346" s="78"/>
      <c r="D1346" s="109"/>
      <c r="E1346" s="68"/>
      <c r="F1346" s="68"/>
      <c r="G1346" s="285"/>
      <c r="H1346" s="216"/>
      <c r="I1346" s="225"/>
      <c r="J1346" s="348"/>
      <c r="K1346" s="69"/>
      <c r="L1346" s="286"/>
      <c r="M1346" s="116"/>
      <c r="N1346" s="213"/>
    </row>
    <row r="1347" spans="2:14" ht="15" x14ac:dyDescent="0.25">
      <c r="B1347" s="65"/>
      <c r="C1347" s="78"/>
      <c r="D1347" s="109"/>
      <c r="E1347" s="68"/>
      <c r="F1347" s="68"/>
      <c r="G1347" s="285"/>
      <c r="H1347" s="216"/>
      <c r="I1347" s="225"/>
      <c r="J1347" s="348"/>
      <c r="K1347" s="69"/>
      <c r="L1347" s="286"/>
      <c r="M1347" s="116"/>
      <c r="N1347" s="213"/>
    </row>
    <row r="1348" spans="2:14" ht="15" x14ac:dyDescent="0.25">
      <c r="B1348" s="65"/>
      <c r="C1348" s="78"/>
      <c r="D1348" s="109"/>
      <c r="E1348" s="68"/>
      <c r="F1348" s="68"/>
      <c r="G1348" s="215"/>
      <c r="H1348" s="216"/>
      <c r="I1348" s="294"/>
      <c r="J1348" s="349"/>
      <c r="K1348" s="69"/>
      <c r="L1348" s="286"/>
      <c r="M1348" s="116"/>
      <c r="N1348" s="213"/>
    </row>
    <row r="1349" spans="2:14" ht="15" x14ac:dyDescent="0.25">
      <c r="B1349" s="293"/>
      <c r="C1349" s="78"/>
      <c r="D1349" s="109"/>
      <c r="E1349" s="68"/>
      <c r="F1349" s="68"/>
      <c r="G1349" s="215"/>
      <c r="H1349" s="216"/>
      <c r="I1349" s="294"/>
      <c r="J1349" s="349"/>
      <c r="K1349" s="69"/>
      <c r="L1349" s="286"/>
      <c r="M1349" s="116"/>
      <c r="N1349" s="213"/>
    </row>
    <row r="1350" spans="2:14" ht="15" x14ac:dyDescent="0.25">
      <c r="B1350" s="293"/>
      <c r="C1350" s="78"/>
      <c r="D1350" s="109"/>
      <c r="E1350" s="68"/>
      <c r="F1350" s="68"/>
      <c r="G1350" s="285"/>
      <c r="H1350" s="216"/>
      <c r="I1350" s="294"/>
      <c r="J1350" s="349"/>
      <c r="K1350" s="69"/>
      <c r="L1350" s="286"/>
      <c r="M1350" s="116"/>
      <c r="N1350" s="213"/>
    </row>
    <row r="1351" spans="2:14" ht="15" x14ac:dyDescent="0.25">
      <c r="B1351" s="293"/>
      <c r="C1351" s="78"/>
      <c r="D1351" s="109"/>
      <c r="E1351" s="68"/>
      <c r="F1351" s="68"/>
      <c r="G1351" s="215"/>
      <c r="H1351" s="216"/>
      <c r="I1351" s="294"/>
      <c r="J1351" s="349"/>
      <c r="K1351" s="69"/>
      <c r="L1351" s="286"/>
      <c r="M1351" s="116"/>
      <c r="N1351" s="213"/>
    </row>
    <row r="1352" spans="2:14" ht="15" x14ac:dyDescent="0.25">
      <c r="B1352" s="293"/>
      <c r="C1352" s="78"/>
      <c r="D1352" s="109"/>
      <c r="E1352" s="68"/>
      <c r="F1352" s="68"/>
      <c r="G1352" s="289"/>
      <c r="H1352" s="216"/>
      <c r="I1352" s="294"/>
      <c r="J1352" s="349"/>
      <c r="K1352" s="69"/>
      <c r="L1352" s="286"/>
      <c r="M1352" s="116"/>
      <c r="N1352" s="213"/>
    </row>
    <row r="1353" spans="2:14" ht="15" x14ac:dyDescent="0.25">
      <c r="B1353" s="293"/>
      <c r="C1353" s="78"/>
      <c r="D1353" s="109"/>
      <c r="E1353" s="68"/>
      <c r="F1353" s="68"/>
      <c r="G1353" s="285"/>
      <c r="H1353" s="216"/>
      <c r="I1353" s="294"/>
      <c r="J1353" s="349"/>
      <c r="K1353" s="69"/>
      <c r="L1353" s="286"/>
      <c r="M1353" s="116"/>
      <c r="N1353" s="213"/>
    </row>
    <row r="1354" spans="2:14" ht="15" x14ac:dyDescent="0.25">
      <c r="B1354" s="293"/>
      <c r="C1354" s="78"/>
      <c r="D1354" s="109"/>
      <c r="E1354" s="68"/>
      <c r="F1354" s="68"/>
      <c r="G1354" s="285"/>
      <c r="H1354" s="216"/>
      <c r="I1354" s="294"/>
      <c r="J1354" s="349"/>
      <c r="K1354" s="69"/>
      <c r="L1354" s="286"/>
      <c r="M1354" s="116"/>
      <c r="N1354" s="213"/>
    </row>
    <row r="1355" spans="2:14" ht="15" x14ac:dyDescent="0.25">
      <c r="B1355" s="293"/>
      <c r="C1355" s="78"/>
      <c r="D1355" s="109"/>
      <c r="E1355" s="68"/>
      <c r="F1355" s="68"/>
      <c r="G1355" s="214"/>
      <c r="H1355" s="216"/>
      <c r="I1355" s="294"/>
      <c r="J1355" s="349"/>
      <c r="K1355" s="69"/>
      <c r="L1355" s="286"/>
      <c r="M1355" s="116"/>
      <c r="N1355" s="213"/>
    </row>
    <row r="1356" spans="2:14" x14ac:dyDescent="0.2">
      <c r="B1356" s="293"/>
      <c r="C1356" s="78"/>
      <c r="D1356" s="109"/>
      <c r="E1356" s="68"/>
      <c r="F1356" s="68"/>
      <c r="G1356" s="289"/>
      <c r="H1356" s="212"/>
      <c r="I1356" s="225"/>
      <c r="J1356" s="348"/>
      <c r="K1356" s="80"/>
      <c r="L1356" s="217"/>
      <c r="M1356" s="116"/>
      <c r="N1356" s="213"/>
    </row>
    <row r="1357" spans="2:14" ht="15" x14ac:dyDescent="0.25">
      <c r="B1357" s="293"/>
      <c r="C1357" s="78"/>
      <c r="D1357" s="109"/>
      <c r="E1357" s="68"/>
      <c r="F1357" s="68"/>
      <c r="G1357" s="289"/>
      <c r="H1357" s="216"/>
      <c r="I1357" s="294"/>
      <c r="J1357" s="349"/>
      <c r="K1357" s="69"/>
      <c r="L1357" s="286"/>
      <c r="M1357" s="116"/>
      <c r="N1357" s="213"/>
    </row>
    <row r="1358" spans="2:14" ht="15" x14ac:dyDescent="0.25">
      <c r="B1358" s="65"/>
      <c r="C1358" s="290"/>
      <c r="D1358" s="291"/>
      <c r="E1358" s="295"/>
      <c r="F1358" s="296"/>
      <c r="G1358" s="297"/>
      <c r="H1358" s="216"/>
      <c r="I1358" s="294"/>
      <c r="J1358" s="349"/>
      <c r="K1358" s="69"/>
      <c r="L1358" s="286"/>
      <c r="M1358" s="116"/>
      <c r="N1358" s="213"/>
    </row>
    <row r="1359" spans="2:14" ht="15" x14ac:dyDescent="0.25">
      <c r="B1359" s="65"/>
      <c r="C1359" s="78"/>
      <c r="D1359" s="109"/>
      <c r="E1359" s="68"/>
      <c r="F1359" s="77"/>
      <c r="G1359" s="285"/>
      <c r="H1359" s="216"/>
      <c r="I1359" s="294"/>
      <c r="J1359" s="349"/>
      <c r="K1359" s="69"/>
      <c r="L1359" s="286"/>
      <c r="M1359" s="116"/>
      <c r="N1359" s="213"/>
    </row>
    <row r="1360" spans="2:14" ht="15" x14ac:dyDescent="0.25">
      <c r="B1360" s="65"/>
      <c r="C1360" s="78"/>
      <c r="D1360" s="109"/>
      <c r="E1360" s="68"/>
      <c r="F1360" s="77"/>
      <c r="G1360" s="285"/>
      <c r="H1360" s="216"/>
      <c r="I1360" s="294"/>
      <c r="J1360" s="349"/>
      <c r="K1360" s="69"/>
      <c r="L1360" s="286"/>
      <c r="M1360" s="116"/>
      <c r="N1360" s="213"/>
    </row>
    <row r="1361" spans="2:14" ht="15" x14ac:dyDescent="0.25">
      <c r="B1361" s="293"/>
      <c r="C1361" s="78"/>
      <c r="D1361" s="109"/>
      <c r="E1361" s="298"/>
      <c r="F1361" s="299"/>
      <c r="G1361" s="300"/>
      <c r="H1361" s="301"/>
      <c r="I1361" s="302"/>
      <c r="J1361" s="350"/>
      <c r="K1361" s="69"/>
      <c r="L1361" s="286"/>
      <c r="M1361" s="116"/>
      <c r="N1361" s="213"/>
    </row>
    <row r="1362" spans="2:14" ht="15" x14ac:dyDescent="0.25">
      <c r="B1362" s="293"/>
      <c r="C1362" s="78"/>
      <c r="D1362" s="109"/>
      <c r="E1362" s="68"/>
      <c r="F1362" s="77"/>
      <c r="G1362" s="285"/>
      <c r="H1362" s="216"/>
      <c r="I1362" s="294"/>
      <c r="J1362" s="349"/>
      <c r="K1362" s="69"/>
      <c r="L1362" s="286"/>
      <c r="M1362" s="116"/>
      <c r="N1362" s="213"/>
    </row>
    <row r="1363" spans="2:14" ht="15" x14ac:dyDescent="0.25">
      <c r="B1363" s="293"/>
      <c r="C1363" s="78"/>
      <c r="D1363" s="109"/>
      <c r="E1363" s="68"/>
      <c r="F1363" s="77"/>
      <c r="G1363" s="285"/>
      <c r="H1363" s="216"/>
      <c r="I1363" s="294"/>
      <c r="J1363" s="349"/>
      <c r="K1363" s="69"/>
      <c r="L1363" s="286"/>
      <c r="M1363" s="116"/>
      <c r="N1363" s="213"/>
    </row>
    <row r="1364" spans="2:14" ht="15" x14ac:dyDescent="0.25">
      <c r="B1364" s="293"/>
      <c r="C1364" s="78"/>
      <c r="D1364" s="109"/>
      <c r="E1364" s="68"/>
      <c r="F1364" s="77"/>
      <c r="G1364" s="215"/>
      <c r="H1364" s="216"/>
      <c r="I1364" s="294"/>
      <c r="J1364" s="349"/>
      <c r="K1364" s="69"/>
      <c r="L1364" s="217"/>
      <c r="M1364" s="116"/>
      <c r="N1364" s="213"/>
    </row>
    <row r="1365" spans="2:14" ht="15" x14ac:dyDescent="0.25">
      <c r="B1365" s="293"/>
      <c r="C1365" s="78"/>
      <c r="D1365" s="109"/>
      <c r="E1365" s="68"/>
      <c r="F1365" s="77"/>
      <c r="G1365" s="285"/>
      <c r="H1365" s="216"/>
      <c r="I1365" s="294"/>
      <c r="J1365" s="349"/>
      <c r="K1365" s="69"/>
      <c r="L1365" s="286"/>
      <c r="M1365" s="116"/>
      <c r="N1365" s="213"/>
    </row>
    <row r="1366" spans="2:14" ht="15" x14ac:dyDescent="0.25">
      <c r="B1366" s="65"/>
      <c r="C1366" s="78"/>
      <c r="D1366" s="109"/>
      <c r="E1366" s="68"/>
      <c r="F1366" s="77"/>
      <c r="G1366" s="285"/>
      <c r="H1366" s="216"/>
      <c r="I1366" s="294"/>
      <c r="J1366" s="349"/>
      <c r="K1366" s="69"/>
      <c r="L1366" s="286"/>
      <c r="M1366" s="116"/>
      <c r="N1366" s="213"/>
    </row>
    <row r="1367" spans="2:14" ht="15" x14ac:dyDescent="0.25">
      <c r="B1367" s="65"/>
      <c r="C1367" s="290"/>
      <c r="D1367" s="291"/>
      <c r="E1367" s="292"/>
      <c r="F1367" s="285"/>
      <c r="G1367" s="285"/>
      <c r="H1367" s="216"/>
      <c r="I1367" s="294"/>
      <c r="J1367" s="349"/>
      <c r="K1367" s="69"/>
      <c r="L1367" s="286"/>
      <c r="M1367" s="116"/>
      <c r="N1367" s="213"/>
    </row>
    <row r="1368" spans="2:14" ht="15" x14ac:dyDescent="0.25">
      <c r="B1368" s="65"/>
      <c r="C1368" s="66"/>
      <c r="D1368" s="109"/>
      <c r="E1368" s="68"/>
      <c r="F1368" s="77"/>
      <c r="G1368" s="297"/>
      <c r="H1368" s="216"/>
      <c r="I1368" s="294"/>
      <c r="J1368" s="349"/>
      <c r="K1368" s="69"/>
      <c r="L1368" s="286"/>
      <c r="M1368" s="116"/>
      <c r="N1368" s="213"/>
    </row>
    <row r="1369" spans="2:14" ht="15" x14ac:dyDescent="0.25">
      <c r="B1369" s="65"/>
      <c r="C1369" s="78"/>
      <c r="D1369" s="109"/>
      <c r="E1369" s="68"/>
      <c r="F1369" s="77"/>
      <c r="G1369" s="285"/>
      <c r="H1369" s="216"/>
      <c r="I1369" s="294"/>
      <c r="J1369" s="349"/>
      <c r="K1369" s="69"/>
      <c r="L1369" s="286"/>
      <c r="M1369" s="116"/>
      <c r="N1369" s="213"/>
    </row>
    <row r="1370" spans="2:14" ht="15" x14ac:dyDescent="0.25">
      <c r="B1370" s="65"/>
      <c r="C1370" s="78"/>
      <c r="D1370" s="109"/>
      <c r="E1370" s="68"/>
      <c r="F1370" s="77"/>
      <c r="G1370" s="289"/>
      <c r="H1370" s="216"/>
      <c r="I1370" s="294"/>
      <c r="J1370" s="349"/>
      <c r="K1370" s="69"/>
      <c r="L1370" s="286"/>
      <c r="M1370" s="116"/>
      <c r="N1370" s="213"/>
    </row>
    <row r="1371" spans="2:14" ht="15" x14ac:dyDescent="0.25">
      <c r="B1371" s="65"/>
      <c r="C1371" s="78"/>
      <c r="D1371" s="109"/>
      <c r="E1371" s="68"/>
      <c r="F1371" s="77"/>
      <c r="G1371" s="289"/>
      <c r="H1371" s="216"/>
      <c r="I1371" s="294"/>
      <c r="J1371" s="349"/>
      <c r="K1371" s="69"/>
      <c r="L1371" s="286"/>
      <c r="M1371" s="116"/>
      <c r="N1371" s="213"/>
    </row>
    <row r="1372" spans="2:14" ht="15" x14ac:dyDescent="0.2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ht="15" x14ac:dyDescent="0.25">
      <c r="B1373" s="293"/>
      <c r="C1373" s="78"/>
      <c r="D1373" s="109"/>
      <c r="E1373" s="68"/>
      <c r="F1373" s="77"/>
      <c r="G1373" s="285"/>
      <c r="H1373" s="216"/>
      <c r="I1373" s="294"/>
      <c r="J1373" s="349"/>
      <c r="K1373" s="69"/>
      <c r="L1373" s="286"/>
      <c r="M1373" s="116"/>
      <c r="N1373" s="213"/>
    </row>
    <row r="1374" spans="2:14" ht="15" x14ac:dyDescent="0.25">
      <c r="B1374" s="293"/>
      <c r="C1374" s="78"/>
      <c r="D1374" s="109"/>
      <c r="E1374" s="68"/>
      <c r="F1374" s="77"/>
      <c r="G1374" s="285"/>
      <c r="H1374" s="216"/>
      <c r="I1374" s="294"/>
      <c r="J1374" s="349"/>
      <c r="K1374" s="69"/>
      <c r="L1374" s="286"/>
      <c r="M1374" s="116"/>
      <c r="N1374" s="213"/>
    </row>
    <row r="1375" spans="2:14" ht="15" x14ac:dyDescent="0.25">
      <c r="B1375" s="293"/>
      <c r="C1375" s="78"/>
      <c r="D1375" s="109"/>
      <c r="E1375" s="68"/>
      <c r="F1375" s="77"/>
      <c r="G1375" s="285"/>
      <c r="H1375" s="216"/>
      <c r="I1375" s="294"/>
      <c r="J1375" s="349"/>
      <c r="K1375" s="69"/>
      <c r="L1375" s="286"/>
      <c r="M1375" s="116"/>
      <c r="N1375" s="213"/>
    </row>
    <row r="1376" spans="2:14" ht="15" x14ac:dyDescent="0.25">
      <c r="B1376" s="293"/>
      <c r="C1376" s="66"/>
      <c r="D1376" s="109"/>
      <c r="E1376" s="68"/>
      <c r="F1376" s="77"/>
      <c r="G1376" s="297"/>
      <c r="H1376" s="216"/>
      <c r="I1376" s="294"/>
      <c r="J1376" s="349"/>
      <c r="K1376" s="69"/>
      <c r="L1376" s="286"/>
      <c r="M1376" s="116"/>
      <c r="N1376" s="213"/>
    </row>
    <row r="1377" spans="2:14" ht="15" x14ac:dyDescent="0.25">
      <c r="B1377" s="293"/>
      <c r="C1377" s="78"/>
      <c r="D1377" s="109"/>
      <c r="E1377" s="68"/>
      <c r="F1377" s="77"/>
      <c r="G1377" s="215"/>
      <c r="H1377" s="216"/>
      <c r="I1377" s="294"/>
      <c r="J1377" s="349"/>
      <c r="K1377" s="69"/>
      <c r="L1377" s="286"/>
      <c r="M1377" s="116"/>
      <c r="N1377" s="213"/>
    </row>
    <row r="1378" spans="2:14" ht="15" x14ac:dyDescent="0.25">
      <c r="B1378" s="293"/>
      <c r="C1378" s="78"/>
      <c r="D1378" s="109"/>
      <c r="E1378" s="68"/>
      <c r="F1378" s="77"/>
      <c r="G1378" s="285"/>
      <c r="H1378" s="216"/>
      <c r="I1378" s="294"/>
      <c r="J1378" s="349"/>
      <c r="K1378" s="69"/>
      <c r="L1378" s="286"/>
      <c r="M1378" s="116"/>
      <c r="N1378" s="213"/>
    </row>
    <row r="1379" spans="2:14" ht="15" x14ac:dyDescent="0.25">
      <c r="B1379" s="293"/>
      <c r="C1379" s="78"/>
      <c r="D1379" s="109"/>
      <c r="E1379" s="68"/>
      <c r="F1379" s="77"/>
      <c r="G1379" s="215"/>
      <c r="H1379" s="216"/>
      <c r="I1379" s="294"/>
      <c r="J1379" s="349"/>
      <c r="K1379" s="69"/>
      <c r="L1379" s="286"/>
      <c r="M1379" s="116"/>
      <c r="N1379" s="213"/>
    </row>
    <row r="1380" spans="2:14" ht="15" x14ac:dyDescent="0.25">
      <c r="B1380" s="293"/>
      <c r="C1380" s="78"/>
      <c r="D1380" s="109"/>
      <c r="E1380" s="68"/>
      <c r="F1380" s="77"/>
      <c r="G1380" s="285"/>
      <c r="H1380" s="216"/>
      <c r="I1380" s="294"/>
      <c r="J1380" s="349"/>
      <c r="K1380" s="69"/>
      <c r="L1380" s="286"/>
      <c r="M1380" s="116"/>
      <c r="N1380" s="213"/>
    </row>
    <row r="1381" spans="2:14" ht="15" x14ac:dyDescent="0.25">
      <c r="B1381" s="293"/>
      <c r="C1381" s="78"/>
      <c r="D1381" s="109"/>
      <c r="E1381" s="68"/>
      <c r="F1381" s="77"/>
      <c r="G1381" s="285"/>
      <c r="H1381" s="216"/>
      <c r="I1381" s="294"/>
      <c r="J1381" s="349"/>
      <c r="K1381" s="69"/>
      <c r="L1381" s="286"/>
      <c r="M1381" s="116"/>
      <c r="N1381" s="213"/>
    </row>
    <row r="1382" spans="2:14" ht="15" x14ac:dyDescent="0.25">
      <c r="B1382" s="293"/>
      <c r="C1382" s="78"/>
      <c r="D1382" s="109"/>
      <c r="E1382" s="68"/>
      <c r="F1382" s="77"/>
      <c r="G1382" s="289"/>
      <c r="H1382" s="216"/>
      <c r="I1382" s="294"/>
      <c r="J1382" s="349"/>
      <c r="K1382" s="69"/>
      <c r="L1382" s="286"/>
      <c r="M1382" s="116"/>
      <c r="N1382" s="213"/>
    </row>
    <row r="1383" spans="2:14" ht="15" x14ac:dyDescent="0.25">
      <c r="B1383" s="91"/>
      <c r="C1383" s="78"/>
      <c r="D1383" s="109"/>
      <c r="E1383" s="68"/>
      <c r="F1383" s="77"/>
      <c r="G1383" s="285"/>
      <c r="H1383" s="216"/>
      <c r="I1383" s="294"/>
      <c r="J1383" s="349"/>
      <c r="K1383" s="69"/>
      <c r="L1383" s="286"/>
      <c r="M1383" s="116"/>
      <c r="N1383" s="213"/>
    </row>
    <row r="1384" spans="2:14" ht="15" x14ac:dyDescent="0.25">
      <c r="B1384" s="91"/>
      <c r="C1384" s="78"/>
      <c r="D1384" s="109"/>
      <c r="E1384" s="68"/>
      <c r="F1384" s="77"/>
      <c r="G1384" s="285"/>
      <c r="H1384" s="216"/>
      <c r="I1384" s="294"/>
      <c r="J1384" s="349"/>
      <c r="K1384" s="69"/>
      <c r="L1384" s="286"/>
      <c r="M1384" s="116"/>
      <c r="N1384" s="213"/>
    </row>
    <row r="1385" spans="2:14" ht="15" x14ac:dyDescent="0.25">
      <c r="B1385" s="65"/>
      <c r="C1385" s="78"/>
      <c r="D1385" s="109"/>
      <c r="E1385" s="68"/>
      <c r="F1385" s="77"/>
      <c r="G1385" s="215"/>
      <c r="H1385" s="216"/>
      <c r="I1385" s="294"/>
      <c r="J1385" s="349"/>
      <c r="K1385" s="69"/>
      <c r="L1385" s="286"/>
      <c r="M1385" s="116"/>
      <c r="N1385" s="213"/>
    </row>
    <row r="1386" spans="2:14" ht="15" x14ac:dyDescent="0.25">
      <c r="B1386" s="65"/>
      <c r="C1386" s="78"/>
      <c r="D1386" s="109"/>
      <c r="E1386" s="68"/>
      <c r="F1386" s="77"/>
      <c r="G1386" s="285"/>
      <c r="H1386" s="216"/>
      <c r="I1386" s="294"/>
      <c r="J1386" s="349"/>
      <c r="K1386" s="69"/>
      <c r="L1386" s="286"/>
      <c r="M1386" s="116"/>
      <c r="N1386" s="213"/>
    </row>
    <row r="1387" spans="2:14" ht="15" x14ac:dyDescent="0.25">
      <c r="B1387" s="65"/>
      <c r="C1387" s="66"/>
      <c r="D1387" s="109"/>
      <c r="E1387" s="68"/>
      <c r="F1387" s="77"/>
      <c r="G1387" s="297"/>
      <c r="H1387" s="216"/>
      <c r="I1387" s="294"/>
      <c r="J1387" s="349"/>
      <c r="K1387" s="69"/>
      <c r="L1387" s="286"/>
      <c r="M1387" s="116"/>
      <c r="N1387" s="213"/>
    </row>
    <row r="1388" spans="2:14" ht="15" x14ac:dyDescent="0.25">
      <c r="B1388" s="65"/>
      <c r="C1388" s="66"/>
      <c r="D1388" s="109"/>
      <c r="E1388" s="68"/>
      <c r="F1388" s="68"/>
      <c r="G1388" s="297"/>
      <c r="H1388" s="216"/>
      <c r="I1388" s="294"/>
      <c r="J1388" s="349"/>
      <c r="K1388" s="69"/>
      <c r="L1388" s="286"/>
      <c r="M1388" s="116"/>
      <c r="N1388" s="213"/>
    </row>
    <row r="1389" spans="2:14" ht="15" x14ac:dyDescent="0.25">
      <c r="B1389" s="65"/>
      <c r="C1389" s="78"/>
      <c r="D1389" s="109"/>
      <c r="E1389" s="68"/>
      <c r="F1389" s="77"/>
      <c r="G1389" s="215"/>
      <c r="H1389" s="216"/>
      <c r="I1389" s="294"/>
      <c r="J1389" s="349"/>
      <c r="K1389" s="69"/>
      <c r="L1389" s="286"/>
      <c r="M1389" s="116"/>
      <c r="N1389" s="213"/>
    </row>
    <row r="1390" spans="2:14" x14ac:dyDescent="0.2">
      <c r="B1390" s="65"/>
      <c r="C1390" s="78"/>
      <c r="D1390" s="109"/>
      <c r="E1390" s="68"/>
      <c r="F1390" s="77"/>
      <c r="G1390" s="303"/>
      <c r="H1390" s="212"/>
      <c r="I1390" s="225"/>
      <c r="J1390" s="348"/>
      <c r="K1390" s="80"/>
      <c r="L1390" s="286"/>
      <c r="M1390" s="116"/>
      <c r="N1390" s="213"/>
    </row>
    <row r="1391" spans="2:14" ht="15" x14ac:dyDescent="0.25">
      <c r="B1391" s="65"/>
      <c r="C1391" s="78"/>
      <c r="D1391" s="109"/>
      <c r="E1391" s="68"/>
      <c r="F1391" s="77"/>
      <c r="G1391" s="285"/>
      <c r="H1391" s="216"/>
      <c r="I1391" s="294"/>
      <c r="J1391" s="349"/>
      <c r="K1391" s="69"/>
      <c r="L1391" s="286"/>
      <c r="M1391" s="116"/>
      <c r="N1391" s="213"/>
    </row>
    <row r="1392" spans="2:14" ht="15" x14ac:dyDescent="0.25">
      <c r="B1392" s="65"/>
      <c r="C1392" s="66"/>
      <c r="D1392" s="109"/>
      <c r="E1392" s="68"/>
      <c r="F1392" s="77"/>
      <c r="G1392" s="297"/>
      <c r="H1392" s="216"/>
      <c r="I1392" s="294"/>
      <c r="J1392" s="349"/>
      <c r="K1392" s="69"/>
      <c r="L1392" s="286"/>
      <c r="M1392" s="116"/>
      <c r="N1392" s="213"/>
    </row>
    <row r="1393" spans="2:14" ht="15" x14ac:dyDescent="0.25">
      <c r="B1393" s="65"/>
      <c r="C1393" s="78"/>
      <c r="D1393" s="109"/>
      <c r="E1393" s="68"/>
      <c r="F1393" s="77"/>
      <c r="G1393" s="285"/>
      <c r="H1393" s="216"/>
      <c r="I1393" s="294"/>
      <c r="J1393" s="349"/>
      <c r="K1393" s="69"/>
      <c r="L1393" s="286"/>
      <c r="M1393" s="116"/>
      <c r="N1393" s="213"/>
    </row>
    <row r="1394" spans="2:14" ht="15" x14ac:dyDescent="0.25">
      <c r="B1394" s="65"/>
      <c r="C1394" s="78"/>
      <c r="D1394" s="109"/>
      <c r="E1394" s="68"/>
      <c r="F1394" s="77"/>
      <c r="G1394" s="285"/>
      <c r="H1394" s="216"/>
      <c r="I1394" s="294"/>
      <c r="J1394" s="349"/>
      <c r="K1394" s="69"/>
      <c r="L1394" s="286"/>
      <c r="M1394" s="116"/>
      <c r="N1394" s="213"/>
    </row>
    <row r="1395" spans="2:14" ht="15" x14ac:dyDescent="0.25">
      <c r="B1395" s="65"/>
      <c r="C1395" s="66"/>
      <c r="D1395" s="109"/>
      <c r="E1395" s="68"/>
      <c r="F1395" s="77"/>
      <c r="G1395" s="297"/>
      <c r="H1395" s="216"/>
      <c r="I1395" s="294"/>
      <c r="J1395" s="349"/>
      <c r="K1395" s="69"/>
      <c r="L1395" s="286"/>
      <c r="M1395" s="116"/>
      <c r="N1395" s="213"/>
    </row>
    <row r="1396" spans="2:14" ht="15" x14ac:dyDescent="0.25">
      <c r="B1396" s="65"/>
      <c r="C1396" s="66"/>
      <c r="D1396" s="109"/>
      <c r="E1396" s="68"/>
      <c r="F1396" s="77"/>
      <c r="G1396" s="297"/>
      <c r="H1396" s="304"/>
      <c r="I1396" s="226"/>
      <c r="J1396" s="351"/>
      <c r="K1396" s="69"/>
      <c r="L1396" s="286"/>
      <c r="M1396" s="116"/>
      <c r="N1396" s="213"/>
    </row>
    <row r="1397" spans="2:14" ht="15" x14ac:dyDescent="0.25">
      <c r="B1397" s="65"/>
      <c r="C1397" s="290"/>
      <c r="D1397" s="291"/>
      <c r="E1397" s="292"/>
      <c r="F1397" s="305"/>
      <c r="G1397" s="285"/>
      <c r="H1397" s="304"/>
      <c r="I1397" s="226"/>
      <c r="J1397" s="351"/>
      <c r="K1397" s="69"/>
      <c r="L1397" s="286"/>
      <c r="M1397" s="116"/>
      <c r="N1397" s="213"/>
    </row>
    <row r="1398" spans="2:14" ht="15" x14ac:dyDescent="0.25">
      <c r="B1398" s="65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ht="15" x14ac:dyDescent="0.25">
      <c r="B1399" s="65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ht="15" x14ac:dyDescent="0.25">
      <c r="B1400" s="65"/>
      <c r="C1400" s="66"/>
      <c r="D1400" s="109"/>
      <c r="E1400" s="68"/>
      <c r="F1400" s="77"/>
      <c r="G1400" s="297"/>
      <c r="H1400" s="304"/>
      <c r="I1400" s="226"/>
      <c r="J1400" s="351"/>
      <c r="K1400" s="69"/>
      <c r="L1400" s="286"/>
      <c r="M1400" s="116"/>
      <c r="N1400" s="213"/>
    </row>
    <row r="1401" spans="2:14" ht="15" x14ac:dyDescent="0.25">
      <c r="B1401" s="91"/>
      <c r="C1401" s="66"/>
      <c r="D1401" s="109"/>
      <c r="E1401" s="68"/>
      <c r="F1401" s="77"/>
      <c r="G1401" s="297"/>
      <c r="H1401" s="304"/>
      <c r="I1401" s="226"/>
      <c r="J1401" s="351"/>
      <c r="K1401" s="69"/>
      <c r="L1401" s="286"/>
      <c r="M1401" s="116"/>
      <c r="N1401" s="213"/>
    </row>
    <row r="1402" spans="2:14" ht="15" x14ac:dyDescent="0.25">
      <c r="B1402" s="91"/>
      <c r="C1402" s="66"/>
      <c r="D1402" s="109"/>
      <c r="E1402" s="68"/>
      <c r="F1402" s="77"/>
      <c r="G1402" s="297"/>
      <c r="H1402" s="304"/>
      <c r="I1402" s="226"/>
      <c r="J1402" s="351"/>
      <c r="K1402" s="69"/>
      <c r="L1402" s="286"/>
      <c r="M1402" s="116"/>
      <c r="N1402" s="213"/>
    </row>
    <row r="1403" spans="2:14" ht="15" x14ac:dyDescent="0.25">
      <c r="B1403" s="91"/>
      <c r="C1403" s="78"/>
      <c r="D1403" s="109"/>
      <c r="E1403" s="68"/>
      <c r="F1403" s="68"/>
      <c r="G1403" s="215"/>
      <c r="H1403" s="216"/>
      <c r="I1403" s="294"/>
      <c r="J1403" s="349"/>
      <c r="K1403" s="69"/>
      <c r="L1403" s="286"/>
      <c r="M1403" s="116"/>
      <c r="N1403" s="213"/>
    </row>
    <row r="1404" spans="2:14" ht="15" x14ac:dyDescent="0.2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ht="15" x14ac:dyDescent="0.2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ht="15" x14ac:dyDescent="0.2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ht="15" x14ac:dyDescent="0.2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ht="15" x14ac:dyDescent="0.2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ht="15" x14ac:dyDescent="0.2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ht="15" x14ac:dyDescent="0.25">
      <c r="B1410" s="91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ht="15" x14ac:dyDescent="0.25">
      <c r="B1411" s="91"/>
      <c r="C1411" s="66"/>
      <c r="D1411" s="109"/>
      <c r="E1411" s="68"/>
      <c r="F1411" s="77"/>
      <c r="G1411" s="297"/>
      <c r="H1411" s="304"/>
      <c r="I1411" s="226"/>
      <c r="J1411" s="351"/>
      <c r="K1411" s="69"/>
      <c r="L1411" s="286"/>
      <c r="M1411" s="116"/>
      <c r="N1411" s="213"/>
    </row>
    <row r="1412" spans="2:14" ht="15" x14ac:dyDescent="0.25">
      <c r="B1412" s="91"/>
      <c r="C1412" s="66"/>
      <c r="D1412" s="109"/>
      <c r="E1412" s="68"/>
      <c r="F1412" s="77"/>
      <c r="G1412" s="297"/>
      <c r="H1412" s="304"/>
      <c r="I1412" s="226"/>
      <c r="J1412" s="351"/>
      <c r="K1412" s="69"/>
      <c r="L1412" s="286"/>
      <c r="M1412" s="116"/>
      <c r="N1412" s="213"/>
    </row>
    <row r="1413" spans="2:14" ht="15" x14ac:dyDescent="0.25">
      <c r="B1413" s="65"/>
      <c r="C1413" s="66"/>
      <c r="D1413" s="109"/>
      <c r="E1413" s="68"/>
      <c r="F1413" s="77"/>
      <c r="G1413" s="297"/>
      <c r="H1413" s="304"/>
      <c r="I1413" s="226"/>
      <c r="J1413" s="351"/>
      <c r="K1413" s="69"/>
      <c r="L1413" s="286"/>
      <c r="M1413" s="116"/>
      <c r="N1413" s="213"/>
    </row>
    <row r="1414" spans="2:14" ht="15" x14ac:dyDescent="0.25">
      <c r="B1414" s="65"/>
      <c r="C1414" s="290"/>
      <c r="D1414" s="291"/>
      <c r="E1414" s="292"/>
      <c r="F1414" s="305"/>
      <c r="G1414" s="285"/>
      <c r="H1414" s="304"/>
      <c r="I1414" s="226"/>
      <c r="J1414" s="351"/>
      <c r="K1414" s="69"/>
      <c r="L1414" s="286"/>
      <c r="M1414" s="116"/>
      <c r="N1414" s="213"/>
    </row>
    <row r="1415" spans="2:14" ht="15" x14ac:dyDescent="0.25">
      <c r="B1415" s="65"/>
      <c r="C1415" s="66"/>
      <c r="D1415" s="109"/>
      <c r="E1415" s="68"/>
      <c r="F1415" s="77"/>
      <c r="G1415" s="297"/>
      <c r="H1415" s="304"/>
      <c r="I1415" s="226"/>
      <c r="J1415" s="351"/>
      <c r="K1415" s="69"/>
      <c r="L1415" s="286"/>
      <c r="M1415" s="116"/>
      <c r="N1415" s="213"/>
    </row>
    <row r="1416" spans="2:14" ht="15" x14ac:dyDescent="0.25">
      <c r="B1416" s="65"/>
      <c r="C1416" s="78"/>
      <c r="D1416" s="109"/>
      <c r="E1416" s="68"/>
      <c r="F1416" s="77"/>
      <c r="G1416" s="215"/>
      <c r="H1416" s="304"/>
      <c r="I1416" s="226"/>
      <c r="J1416" s="351"/>
      <c r="K1416" s="69"/>
      <c r="L1416" s="286"/>
      <c r="M1416" s="116"/>
      <c r="N1416" s="213"/>
    </row>
    <row r="1417" spans="2:14" ht="15" x14ac:dyDescent="0.25">
      <c r="B1417" s="65"/>
      <c r="C1417" s="78"/>
      <c r="D1417" s="109"/>
      <c r="E1417" s="68"/>
      <c r="F1417" s="77"/>
      <c r="G1417" s="215"/>
      <c r="H1417" s="304"/>
      <c r="I1417" s="226"/>
      <c r="J1417" s="351"/>
      <c r="K1417" s="69"/>
      <c r="L1417" s="286"/>
      <c r="M1417" s="116"/>
      <c r="N1417" s="213"/>
    </row>
    <row r="1418" spans="2:14" ht="15" x14ac:dyDescent="0.2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ht="15" x14ac:dyDescent="0.2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ht="15" x14ac:dyDescent="0.2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ht="15" x14ac:dyDescent="0.25">
      <c r="B1421" s="91"/>
      <c r="C1421" s="66"/>
      <c r="D1421" s="109"/>
      <c r="E1421" s="68"/>
      <c r="F1421" s="77"/>
      <c r="G1421" s="297"/>
      <c r="H1421" s="304"/>
      <c r="I1421" s="226"/>
      <c r="J1421" s="351"/>
      <c r="K1421" s="69"/>
      <c r="L1421" s="286"/>
      <c r="M1421" s="116"/>
      <c r="N1421" s="213"/>
    </row>
    <row r="1422" spans="2:14" ht="15" x14ac:dyDescent="0.25">
      <c r="B1422" s="91"/>
      <c r="C1422" s="66"/>
      <c r="D1422" s="109"/>
      <c r="E1422" s="68"/>
      <c r="F1422" s="77"/>
      <c r="G1422" s="297"/>
      <c r="H1422" s="304"/>
      <c r="I1422" s="226"/>
      <c r="J1422" s="351"/>
      <c r="K1422" s="69"/>
      <c r="L1422" s="286"/>
      <c r="M1422" s="116"/>
      <c r="N1422" s="213"/>
    </row>
    <row r="1423" spans="2:14" ht="15" x14ac:dyDescent="0.25">
      <c r="B1423" s="91"/>
      <c r="C1423" s="66"/>
      <c r="D1423" s="109"/>
      <c r="E1423" s="68"/>
      <c r="F1423" s="77"/>
      <c r="G1423" s="297"/>
      <c r="H1423" s="304"/>
      <c r="I1423" s="226"/>
      <c r="J1423" s="351"/>
      <c r="K1423" s="69"/>
      <c r="L1423" s="286"/>
      <c r="M1423" s="116"/>
      <c r="N1423" s="213"/>
    </row>
    <row r="1424" spans="2:14" ht="15" x14ac:dyDescent="0.25">
      <c r="B1424" s="91"/>
      <c r="C1424" s="66"/>
      <c r="D1424" s="109"/>
      <c r="E1424" s="68"/>
      <c r="F1424" s="68"/>
      <c r="G1424" s="297"/>
      <c r="H1424" s="304"/>
      <c r="I1424" s="226"/>
      <c r="J1424" s="351"/>
      <c r="K1424" s="69"/>
      <c r="L1424" s="286"/>
      <c r="M1424" s="116"/>
      <c r="N1424" s="213"/>
    </row>
    <row r="1425" spans="2:14" ht="15" x14ac:dyDescent="0.25">
      <c r="B1425" s="91"/>
      <c r="C1425" s="66"/>
      <c r="D1425" s="109"/>
      <c r="E1425" s="68"/>
      <c r="F1425" s="68"/>
      <c r="G1425" s="297"/>
      <c r="H1425" s="304"/>
      <c r="I1425" s="226"/>
      <c r="J1425" s="351"/>
      <c r="K1425" s="69"/>
      <c r="L1425" s="286"/>
      <c r="M1425" s="116"/>
      <c r="N1425" s="213"/>
    </row>
    <row r="1426" spans="2:14" ht="15" x14ac:dyDescent="0.25">
      <c r="B1426" s="91"/>
      <c r="C1426" s="66"/>
      <c r="D1426" s="109"/>
      <c r="E1426" s="68"/>
      <c r="F1426" s="77"/>
      <c r="G1426" s="297"/>
      <c r="H1426" s="304"/>
      <c r="I1426" s="226"/>
      <c r="J1426" s="351"/>
      <c r="K1426" s="69"/>
      <c r="L1426" s="286"/>
      <c r="M1426" s="116"/>
      <c r="N1426" s="213"/>
    </row>
    <row r="1427" spans="2:14" ht="15" x14ac:dyDescent="0.25">
      <c r="B1427" s="91"/>
      <c r="C1427" s="66"/>
      <c r="D1427" s="109"/>
      <c r="E1427" s="68"/>
      <c r="F1427" s="68"/>
      <c r="G1427" s="297"/>
      <c r="H1427" s="304"/>
      <c r="I1427" s="226"/>
      <c r="J1427" s="351"/>
      <c r="K1427" s="69"/>
      <c r="L1427" s="286"/>
      <c r="M1427" s="116"/>
      <c r="N1427" s="213"/>
    </row>
    <row r="1428" spans="2:14" ht="15" x14ac:dyDescent="0.25">
      <c r="B1428" s="91"/>
      <c r="C1428" s="66"/>
      <c r="D1428" s="109"/>
      <c r="E1428" s="68"/>
      <c r="F1428" s="77"/>
      <c r="G1428" s="26"/>
      <c r="H1428" s="304"/>
      <c r="I1428" s="226"/>
      <c r="J1428" s="351"/>
      <c r="K1428" s="69"/>
      <c r="L1428" s="286"/>
      <c r="M1428" s="116"/>
      <c r="N1428" s="213"/>
    </row>
    <row r="1429" spans="2:14" ht="15" x14ac:dyDescent="0.25">
      <c r="B1429" s="65"/>
      <c r="C1429" s="66"/>
      <c r="D1429" s="109"/>
      <c r="E1429" s="68"/>
      <c r="F1429" s="77"/>
      <c r="G1429" s="297"/>
      <c r="H1429" s="304"/>
      <c r="I1429" s="226"/>
      <c r="J1429" s="351"/>
      <c r="K1429" s="69"/>
      <c r="L1429" s="286"/>
      <c r="M1429" s="116"/>
      <c r="N1429" s="213"/>
    </row>
    <row r="1430" spans="2:14" ht="15" x14ac:dyDescent="0.25">
      <c r="B1430" s="65"/>
      <c r="C1430" s="66"/>
      <c r="D1430" s="109"/>
      <c r="E1430" s="68"/>
      <c r="F1430" s="77"/>
      <c r="G1430" s="297"/>
      <c r="H1430" s="304"/>
      <c r="I1430" s="226"/>
      <c r="J1430" s="351"/>
      <c r="K1430" s="69"/>
      <c r="L1430" s="286"/>
      <c r="M1430" s="116"/>
      <c r="N1430" s="213"/>
    </row>
    <row r="1431" spans="2:14" ht="15" x14ac:dyDescent="0.25">
      <c r="B1431" s="65"/>
      <c r="C1431" s="78"/>
      <c r="D1431" s="109"/>
      <c r="E1431" s="68"/>
      <c r="F1431" s="77"/>
      <c r="G1431" s="215"/>
      <c r="H1431" s="304"/>
      <c r="I1431" s="226"/>
      <c r="J1431" s="351"/>
      <c r="K1431" s="69"/>
      <c r="L1431" s="286"/>
      <c r="M1431" s="116"/>
      <c r="N1431" s="213"/>
    </row>
    <row r="1432" spans="2:14" ht="15" x14ac:dyDescent="0.25">
      <c r="B1432" s="65"/>
      <c r="C1432" s="78"/>
      <c r="D1432" s="109"/>
      <c r="E1432" s="68"/>
      <c r="F1432" s="77"/>
      <c r="G1432" s="215"/>
      <c r="H1432" s="304"/>
      <c r="I1432" s="226"/>
      <c r="J1432" s="351"/>
      <c r="K1432" s="69"/>
      <c r="L1432" s="286"/>
      <c r="M1432" s="116"/>
      <c r="N1432" s="213"/>
    </row>
    <row r="1433" spans="2:14" ht="15" x14ac:dyDescent="0.25">
      <c r="B1433" s="65"/>
      <c r="C1433" s="66"/>
      <c r="D1433" s="109"/>
      <c r="E1433" s="68"/>
      <c r="F1433" s="77"/>
      <c r="G1433" s="297"/>
      <c r="H1433" s="304"/>
      <c r="I1433" s="226"/>
      <c r="J1433" s="351"/>
      <c r="K1433" s="69"/>
      <c r="L1433" s="286"/>
      <c r="M1433" s="116"/>
      <c r="N1433" s="213"/>
    </row>
    <row r="1434" spans="2:14" ht="15" x14ac:dyDescent="0.25">
      <c r="B1434" s="65"/>
      <c r="C1434" s="66"/>
      <c r="D1434" s="109"/>
      <c r="E1434" s="68"/>
      <c r="F1434" s="77"/>
      <c r="G1434" s="297"/>
      <c r="H1434" s="304"/>
      <c r="I1434" s="226"/>
      <c r="J1434" s="351"/>
      <c r="K1434" s="69"/>
      <c r="L1434" s="286"/>
      <c r="M1434" s="116"/>
      <c r="N1434" s="213"/>
    </row>
    <row r="1435" spans="2:14" ht="15" x14ac:dyDescent="0.25">
      <c r="B1435" s="65"/>
      <c r="C1435" s="23"/>
      <c r="D1435" s="37"/>
      <c r="E1435" s="60"/>
      <c r="F1435" s="26"/>
      <c r="G1435" s="26"/>
      <c r="H1435" s="304"/>
      <c r="I1435" s="226"/>
      <c r="J1435" s="351"/>
      <c r="K1435" s="69"/>
      <c r="L1435" s="286"/>
      <c r="M1435" s="116"/>
      <c r="N1435" s="213"/>
    </row>
    <row r="1436" spans="2:14" ht="15" x14ac:dyDescent="0.25">
      <c r="B1436" s="65"/>
      <c r="C1436" s="66"/>
      <c r="D1436" s="109"/>
      <c r="E1436" s="68"/>
      <c r="F1436" s="77"/>
      <c r="G1436" s="297"/>
      <c r="H1436" s="304"/>
      <c r="I1436" s="226"/>
      <c r="J1436" s="351"/>
      <c r="K1436" s="69"/>
      <c r="L1436" s="286"/>
      <c r="M1436" s="116"/>
      <c r="N1436" s="213"/>
    </row>
    <row r="1437" spans="2:14" ht="15" x14ac:dyDescent="0.25">
      <c r="B1437" s="65"/>
      <c r="C1437" s="78"/>
      <c r="D1437" s="109"/>
      <c r="E1437" s="68"/>
      <c r="F1437" s="77"/>
      <c r="G1437" s="306"/>
      <c r="H1437" s="216"/>
      <c r="I1437" s="294"/>
      <c r="J1437" s="349"/>
      <c r="K1437" s="69"/>
      <c r="L1437" s="217"/>
      <c r="M1437" s="116"/>
      <c r="N1437" s="213"/>
    </row>
    <row r="1438" spans="2:14" ht="15" x14ac:dyDescent="0.25">
      <c r="B1438" s="91"/>
      <c r="C1438" s="78"/>
      <c r="D1438" s="109"/>
      <c r="E1438" s="68"/>
      <c r="F1438" s="77"/>
      <c r="G1438" s="303"/>
      <c r="H1438" s="304"/>
      <c r="I1438" s="226"/>
      <c r="J1438" s="351"/>
      <c r="K1438" s="69"/>
      <c r="L1438" s="286"/>
      <c r="M1438" s="116"/>
      <c r="N1438" s="213"/>
    </row>
    <row r="1439" spans="2:14" ht="15" x14ac:dyDescent="0.25">
      <c r="B1439" s="91"/>
      <c r="C1439" s="66"/>
      <c r="D1439" s="109"/>
      <c r="E1439" s="68"/>
      <c r="F1439" s="77"/>
      <c r="G1439" s="297"/>
      <c r="H1439" s="304"/>
      <c r="I1439" s="226"/>
      <c r="J1439" s="351"/>
      <c r="K1439" s="69"/>
      <c r="L1439" s="286"/>
      <c r="M1439" s="116"/>
      <c r="N1439" s="213"/>
    </row>
    <row r="1440" spans="2:14" ht="15" x14ac:dyDescent="0.25">
      <c r="B1440" s="91"/>
      <c r="C1440" s="66"/>
      <c r="D1440" s="109"/>
      <c r="E1440" s="68"/>
      <c r="F1440" s="77"/>
      <c r="G1440" s="297"/>
      <c r="H1440" s="304"/>
      <c r="I1440" s="226"/>
      <c r="J1440" s="351"/>
      <c r="K1440" s="69"/>
      <c r="L1440" s="286"/>
      <c r="M1440" s="116"/>
      <c r="N1440" s="213"/>
    </row>
    <row r="1441" spans="2:14" ht="15" x14ac:dyDescent="0.25">
      <c r="B1441" s="91"/>
      <c r="C1441" s="78"/>
      <c r="D1441" s="109"/>
      <c r="E1441" s="68"/>
      <c r="F1441" s="77"/>
      <c r="G1441" s="215"/>
      <c r="H1441" s="304"/>
      <c r="I1441" s="226"/>
      <c r="J1441" s="351"/>
      <c r="K1441" s="69"/>
      <c r="L1441" s="286"/>
      <c r="M1441" s="116"/>
      <c r="N1441" s="213"/>
    </row>
    <row r="1442" spans="2:14" ht="15" x14ac:dyDescent="0.25">
      <c r="B1442" s="91"/>
      <c r="C1442" s="78"/>
      <c r="D1442" s="109"/>
      <c r="E1442" s="68"/>
      <c r="F1442" s="77"/>
      <c r="G1442" s="215"/>
      <c r="H1442" s="304"/>
      <c r="I1442" s="226"/>
      <c r="J1442" s="351"/>
      <c r="K1442" s="69"/>
      <c r="L1442" s="286"/>
      <c r="M1442" s="116"/>
      <c r="N1442" s="213"/>
    </row>
    <row r="1443" spans="2:14" ht="15" x14ac:dyDescent="0.25">
      <c r="B1443" s="91"/>
      <c r="C1443" s="66"/>
      <c r="D1443" s="109"/>
      <c r="E1443" s="68"/>
      <c r="F1443" s="77"/>
      <c r="G1443" s="297"/>
      <c r="H1443" s="304"/>
      <c r="I1443" s="226"/>
      <c r="J1443" s="351"/>
      <c r="K1443" s="69"/>
      <c r="L1443" s="286"/>
      <c r="M1443" s="116"/>
      <c r="N1443" s="213"/>
    </row>
    <row r="1444" spans="2:14" ht="15" x14ac:dyDescent="0.25">
      <c r="B1444" s="91"/>
      <c r="C1444" s="66"/>
      <c r="D1444" s="109"/>
      <c r="E1444" s="68"/>
      <c r="F1444" s="77"/>
      <c r="G1444" s="297"/>
      <c r="H1444" s="304"/>
      <c r="I1444" s="226"/>
      <c r="J1444" s="351"/>
      <c r="K1444" s="69"/>
      <c r="L1444" s="286"/>
      <c r="M1444" s="116"/>
      <c r="N1444" s="213"/>
    </row>
    <row r="1445" spans="2:14" ht="15" x14ac:dyDescent="0.25">
      <c r="B1445" s="91"/>
      <c r="C1445" s="23"/>
      <c r="D1445" s="37"/>
      <c r="E1445" s="60"/>
      <c r="F1445" s="26"/>
      <c r="G1445" s="104"/>
      <c r="H1445" s="304"/>
      <c r="I1445" s="226"/>
      <c r="J1445" s="351"/>
      <c r="K1445" s="69"/>
      <c r="L1445" s="286"/>
      <c r="M1445" s="116"/>
      <c r="N1445" s="213"/>
    </row>
    <row r="1446" spans="2:14" ht="15" x14ac:dyDescent="0.25">
      <c r="B1446" s="65"/>
      <c r="C1446" s="66"/>
      <c r="D1446" s="109"/>
      <c r="E1446" s="68"/>
      <c r="F1446" s="77"/>
      <c r="G1446" s="297"/>
      <c r="H1446" s="304"/>
      <c r="I1446" s="226"/>
      <c r="J1446" s="351"/>
      <c r="K1446" s="69"/>
      <c r="L1446" s="286"/>
      <c r="M1446" s="116"/>
      <c r="N1446" s="213"/>
    </row>
    <row r="1447" spans="2:14" ht="15" x14ac:dyDescent="0.25">
      <c r="B1447" s="65"/>
      <c r="C1447" s="66"/>
      <c r="D1447" s="109"/>
      <c r="E1447" s="68"/>
      <c r="F1447" s="77"/>
      <c r="G1447" s="297"/>
      <c r="H1447" s="304"/>
      <c r="I1447" s="226"/>
      <c r="J1447" s="351"/>
      <c r="K1447" s="69"/>
      <c r="L1447" s="286"/>
      <c r="M1447" s="116"/>
      <c r="N1447" s="213"/>
    </row>
    <row r="1448" spans="2:14" ht="15" x14ac:dyDescent="0.25">
      <c r="B1448" s="65"/>
      <c r="C1448" s="23"/>
      <c r="D1448" s="291"/>
      <c r="E1448" s="292"/>
      <c r="F1448" s="305"/>
      <c r="G1448" s="285"/>
      <c r="H1448" s="304"/>
      <c r="I1448" s="226"/>
      <c r="J1448" s="351"/>
      <c r="K1448" s="69"/>
      <c r="L1448" s="286"/>
      <c r="M1448" s="116"/>
      <c r="N1448" s="213"/>
    </row>
    <row r="1449" spans="2:14" ht="15" x14ac:dyDescent="0.25">
      <c r="B1449" s="91"/>
      <c r="C1449" s="66"/>
      <c r="D1449" s="109"/>
      <c r="E1449" s="68"/>
      <c r="F1449" s="77"/>
      <c r="G1449" s="297"/>
      <c r="H1449" s="304"/>
      <c r="I1449" s="226"/>
      <c r="J1449" s="351"/>
      <c r="K1449" s="69"/>
      <c r="L1449" s="286"/>
      <c r="M1449" s="116"/>
      <c r="N1449" s="213"/>
    </row>
    <row r="1450" spans="2:14" ht="15" x14ac:dyDescent="0.25">
      <c r="B1450" s="91"/>
      <c r="C1450" s="66"/>
      <c r="D1450" s="109"/>
      <c r="E1450" s="68"/>
      <c r="F1450" s="77"/>
      <c r="G1450" s="297"/>
      <c r="H1450" s="304"/>
      <c r="I1450" s="226"/>
      <c r="J1450" s="351"/>
      <c r="K1450" s="69"/>
      <c r="L1450" s="286"/>
      <c r="M1450" s="116"/>
      <c r="N1450" s="213"/>
    </row>
    <row r="1451" spans="2:14" ht="15" x14ac:dyDescent="0.25">
      <c r="B1451" s="91"/>
      <c r="C1451" s="66"/>
      <c r="D1451" s="109"/>
      <c r="E1451" s="68"/>
      <c r="F1451" s="77"/>
      <c r="G1451" s="297"/>
      <c r="H1451" s="304"/>
      <c r="I1451" s="226"/>
      <c r="J1451" s="351"/>
      <c r="K1451" s="80"/>
      <c r="L1451" s="286"/>
      <c r="M1451" s="116"/>
      <c r="N1451" s="213"/>
    </row>
    <row r="1452" spans="2:14" ht="15" x14ac:dyDescent="0.25">
      <c r="B1452" s="91"/>
      <c r="C1452" s="23"/>
      <c r="D1452" s="37"/>
      <c r="E1452" s="60"/>
      <c r="F1452" s="26"/>
      <c r="G1452" s="104"/>
      <c r="H1452" s="304"/>
      <c r="I1452" s="226"/>
      <c r="J1452" s="351"/>
      <c r="K1452" s="69"/>
      <c r="L1452" s="286"/>
      <c r="M1452" s="116"/>
      <c r="N1452" s="213"/>
    </row>
    <row r="1453" spans="2:14" ht="15" x14ac:dyDescent="0.25">
      <c r="B1453" s="91"/>
      <c r="C1453" s="66"/>
      <c r="D1453" s="109"/>
      <c r="E1453" s="68"/>
      <c r="F1453" s="77"/>
      <c r="G1453" s="297"/>
      <c r="H1453" s="304"/>
      <c r="I1453" s="226"/>
      <c r="J1453" s="351"/>
      <c r="K1453" s="27"/>
      <c r="L1453" s="286"/>
      <c r="M1453" s="116"/>
      <c r="N1453" s="213"/>
    </row>
    <row r="1454" spans="2:14" ht="15" x14ac:dyDescent="0.25">
      <c r="B1454" s="91"/>
      <c r="C1454" s="66"/>
      <c r="D1454" s="109"/>
      <c r="E1454" s="68"/>
      <c r="F1454" s="77"/>
      <c r="G1454" s="297"/>
      <c r="H1454" s="304"/>
      <c r="I1454" s="226"/>
      <c r="J1454" s="351"/>
      <c r="K1454" s="69"/>
      <c r="L1454" s="286"/>
      <c r="M1454" s="116"/>
      <c r="N1454" s="213"/>
    </row>
    <row r="1455" spans="2:14" ht="15" x14ac:dyDescent="0.25">
      <c r="B1455" s="91"/>
      <c r="C1455" s="78"/>
      <c r="D1455" s="109"/>
      <c r="E1455" s="68"/>
      <c r="F1455" s="77"/>
      <c r="G1455" s="215"/>
      <c r="H1455" s="304"/>
      <c r="I1455" s="226"/>
      <c r="J1455" s="351"/>
      <c r="K1455" s="69"/>
      <c r="L1455" s="286"/>
      <c r="M1455" s="116"/>
      <c r="N1455" s="213"/>
    </row>
    <row r="1456" spans="2:14" ht="15" x14ac:dyDescent="0.25">
      <c r="B1456" s="91"/>
      <c r="C1456" s="66"/>
      <c r="D1456" s="109"/>
      <c r="E1456" s="68"/>
      <c r="F1456" s="77"/>
      <c r="G1456" s="297"/>
      <c r="H1456" s="304"/>
      <c r="I1456" s="226"/>
      <c r="J1456" s="351"/>
      <c r="K1456" s="69"/>
      <c r="L1456" s="286"/>
      <c r="M1456" s="116"/>
      <c r="N1456" s="213"/>
    </row>
    <row r="1457" spans="2:14" ht="15" x14ac:dyDescent="0.25">
      <c r="B1457" s="91"/>
      <c r="C1457" s="66"/>
      <c r="D1457" s="109"/>
      <c r="E1457" s="68"/>
      <c r="F1457" s="77"/>
      <c r="G1457" s="26"/>
      <c r="H1457" s="304"/>
      <c r="I1457" s="226"/>
      <c r="J1457" s="351"/>
      <c r="K1457" s="69"/>
      <c r="L1457" s="286"/>
      <c r="M1457" s="116"/>
      <c r="N1457" s="213"/>
    </row>
    <row r="1458" spans="2:14" ht="15" x14ac:dyDescent="0.25">
      <c r="B1458" s="91"/>
      <c r="C1458" s="78"/>
      <c r="D1458" s="109"/>
      <c r="E1458" s="68"/>
      <c r="F1458" s="77"/>
      <c r="G1458" s="215"/>
      <c r="H1458" s="304"/>
      <c r="I1458" s="226"/>
      <c r="J1458" s="351"/>
      <c r="K1458" s="69"/>
      <c r="L1458" s="286"/>
      <c r="M1458" s="116"/>
      <c r="N1458" s="213"/>
    </row>
    <row r="1459" spans="2:14" ht="15" x14ac:dyDescent="0.25">
      <c r="B1459" s="91"/>
      <c r="C1459" s="66"/>
      <c r="D1459" s="109"/>
      <c r="E1459" s="68"/>
      <c r="F1459" s="77"/>
      <c r="G1459" s="297"/>
      <c r="H1459" s="304"/>
      <c r="I1459" s="226"/>
      <c r="J1459" s="351"/>
      <c r="K1459" s="69"/>
      <c r="L1459" s="286"/>
      <c r="M1459" s="116"/>
      <c r="N1459" s="213"/>
    </row>
    <row r="1460" spans="2:14" ht="15" x14ac:dyDescent="0.25">
      <c r="B1460" s="91"/>
      <c r="C1460" s="66"/>
      <c r="D1460" s="109"/>
      <c r="E1460" s="68"/>
      <c r="F1460" s="77"/>
      <c r="G1460" s="297"/>
      <c r="H1460" s="304"/>
      <c r="I1460" s="226"/>
      <c r="J1460" s="351"/>
      <c r="K1460" s="291"/>
      <c r="L1460" s="286"/>
      <c r="M1460" s="116"/>
      <c r="N1460" s="213"/>
    </row>
    <row r="1461" spans="2:14" ht="15" x14ac:dyDescent="0.25">
      <c r="B1461" s="65"/>
      <c r="C1461" s="66"/>
      <c r="D1461" s="109"/>
      <c r="E1461" s="68"/>
      <c r="F1461" s="77"/>
      <c r="G1461" s="104"/>
      <c r="H1461" s="304"/>
      <c r="I1461" s="226"/>
      <c r="J1461" s="351"/>
      <c r="K1461" s="69"/>
      <c r="L1461" s="286"/>
      <c r="M1461" s="116"/>
      <c r="N1461" s="213"/>
    </row>
    <row r="1462" spans="2:14" ht="15" x14ac:dyDescent="0.25">
      <c r="B1462" s="65"/>
      <c r="C1462" s="66"/>
      <c r="D1462" s="109"/>
      <c r="E1462" s="68"/>
      <c r="F1462" s="77"/>
      <c r="G1462" s="297"/>
      <c r="H1462" s="304"/>
      <c r="I1462" s="226"/>
      <c r="J1462" s="351"/>
      <c r="K1462" s="69"/>
      <c r="L1462" s="286"/>
      <c r="M1462" s="116"/>
      <c r="N1462" s="213"/>
    </row>
    <row r="1463" spans="2:14" ht="15" x14ac:dyDescent="0.25">
      <c r="B1463" s="65"/>
      <c r="C1463" s="287"/>
      <c r="D1463" s="287"/>
      <c r="E1463" s="307"/>
      <c r="F1463" s="308"/>
      <c r="G1463" s="308"/>
      <c r="H1463" s="304"/>
      <c r="I1463" s="226"/>
      <c r="J1463" s="351"/>
      <c r="K1463" s="69"/>
      <c r="L1463" s="286"/>
      <c r="M1463" s="116"/>
      <c r="N1463" s="213"/>
    </row>
    <row r="1464" spans="2:14" ht="15" x14ac:dyDescent="0.25">
      <c r="B1464" s="65"/>
      <c r="C1464" s="78"/>
      <c r="D1464" s="109"/>
      <c r="E1464" s="68"/>
      <c r="F1464" s="77"/>
      <c r="G1464" s="215"/>
      <c r="H1464" s="216"/>
      <c r="I1464" s="294"/>
      <c r="J1464" s="349"/>
      <c r="K1464" s="69"/>
      <c r="L1464" s="286"/>
      <c r="M1464" s="116"/>
      <c r="N1464" s="213"/>
    </row>
    <row r="1465" spans="2:14" ht="15" x14ac:dyDescent="0.2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ht="15" x14ac:dyDescent="0.2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ht="15" x14ac:dyDescent="0.2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ht="15" x14ac:dyDescent="0.2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ht="15" x14ac:dyDescent="0.2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ht="15" x14ac:dyDescent="0.25">
      <c r="B1470" s="65"/>
      <c r="C1470" s="66"/>
      <c r="D1470" s="109"/>
      <c r="E1470" s="68"/>
      <c r="F1470" s="77"/>
      <c r="G1470" s="297"/>
      <c r="H1470" s="304"/>
      <c r="I1470" s="226"/>
      <c r="J1470" s="351"/>
      <c r="K1470" s="69"/>
      <c r="L1470" s="286"/>
      <c r="M1470" s="116"/>
      <c r="N1470" s="213"/>
    </row>
    <row r="1471" spans="2:14" ht="15" x14ac:dyDescent="0.25">
      <c r="B1471" s="65"/>
      <c r="C1471" s="66"/>
      <c r="D1471" s="109"/>
      <c r="E1471" s="68"/>
      <c r="F1471" s="77"/>
      <c r="G1471" s="297"/>
      <c r="H1471" s="304"/>
      <c r="I1471" s="226"/>
      <c r="J1471" s="351"/>
      <c r="K1471" s="69"/>
      <c r="L1471" s="286"/>
      <c r="M1471" s="116"/>
      <c r="N1471" s="213"/>
    </row>
    <row r="1472" spans="2:14" ht="15" x14ac:dyDescent="0.25">
      <c r="B1472" s="65"/>
      <c r="C1472" s="66"/>
      <c r="D1472" s="109"/>
      <c r="E1472" s="68"/>
      <c r="F1472" s="77"/>
      <c r="G1472" s="297"/>
      <c r="H1472" s="304"/>
      <c r="I1472" s="226"/>
      <c r="J1472" s="351"/>
      <c r="K1472" s="69"/>
      <c r="L1472" s="286"/>
      <c r="M1472" s="116"/>
      <c r="N1472" s="213"/>
    </row>
    <row r="1473" spans="2:14" ht="15" x14ac:dyDescent="0.25">
      <c r="B1473" s="65"/>
      <c r="C1473" s="78"/>
      <c r="D1473" s="109"/>
      <c r="E1473" s="68"/>
      <c r="F1473" s="77"/>
      <c r="G1473" s="309"/>
      <c r="H1473" s="216"/>
      <c r="I1473" s="294"/>
      <c r="J1473" s="349"/>
      <c r="K1473" s="69"/>
      <c r="L1473" s="217"/>
      <c r="M1473" s="116"/>
      <c r="N1473" s="213"/>
    </row>
    <row r="1474" spans="2:14" ht="15" x14ac:dyDescent="0.25">
      <c r="B1474" s="65"/>
      <c r="C1474" s="66"/>
      <c r="D1474" s="109"/>
      <c r="E1474" s="68"/>
      <c r="F1474" s="77"/>
      <c r="G1474" s="310"/>
      <c r="H1474" s="304"/>
      <c r="I1474" s="226"/>
      <c r="J1474" s="351"/>
      <c r="K1474" s="69"/>
      <c r="L1474" s="286"/>
      <c r="M1474" s="116"/>
      <c r="N1474" s="213"/>
    </row>
    <row r="1475" spans="2:14" ht="15" x14ac:dyDescent="0.25">
      <c r="B1475" s="65"/>
      <c r="C1475" s="66"/>
      <c r="D1475" s="109"/>
      <c r="E1475" s="68"/>
      <c r="F1475" s="77"/>
      <c r="G1475" s="310"/>
      <c r="H1475" s="304"/>
      <c r="I1475" s="226"/>
      <c r="J1475" s="351"/>
      <c r="K1475" s="69"/>
      <c r="L1475" s="286"/>
      <c r="M1475" s="116"/>
      <c r="N1475" s="213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2"/>
      <c r="K1476" s="69"/>
      <c r="L1476" s="286"/>
      <c r="M1476" s="116"/>
      <c r="N1476" s="213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2"/>
      <c r="K1477" s="69"/>
      <c r="L1477" s="286"/>
      <c r="M1477" s="116"/>
      <c r="N1477" s="213"/>
    </row>
    <row r="1478" spans="2:14" ht="15" x14ac:dyDescent="0.25">
      <c r="B1478" s="65"/>
      <c r="C1478" s="66"/>
      <c r="D1478" s="109"/>
      <c r="E1478" s="68"/>
      <c r="F1478" s="77"/>
      <c r="G1478" s="311"/>
      <c r="H1478" s="121"/>
      <c r="I1478" s="107"/>
      <c r="J1478" s="352"/>
      <c r="K1478" s="69"/>
      <c r="L1478" s="286"/>
      <c r="M1478" s="116"/>
      <c r="N1478" s="213"/>
    </row>
    <row r="1479" spans="2:14" ht="15" x14ac:dyDescent="0.25">
      <c r="B1479" s="65"/>
      <c r="C1479" s="66"/>
      <c r="D1479" s="109"/>
      <c r="E1479" s="68"/>
      <c r="F1479" s="77"/>
      <c r="G1479" s="297"/>
      <c r="H1479" s="121"/>
      <c r="I1479" s="107"/>
      <c r="J1479" s="352"/>
      <c r="K1479" s="69"/>
      <c r="L1479" s="286"/>
      <c r="M1479" s="116"/>
      <c r="N1479" s="213"/>
    </row>
    <row r="1480" spans="2:14" ht="15" x14ac:dyDescent="0.25">
      <c r="B1480" s="65"/>
      <c r="C1480" s="66"/>
      <c r="D1480" s="109"/>
      <c r="E1480" s="68"/>
      <c r="F1480" s="77"/>
      <c r="G1480" s="104"/>
      <c r="H1480" s="121"/>
      <c r="I1480" s="107"/>
      <c r="J1480" s="352"/>
      <c r="K1480" s="69"/>
      <c r="L1480" s="286"/>
      <c r="M1480" s="116"/>
      <c r="N1480" s="213"/>
    </row>
    <row r="1481" spans="2:14" ht="15" x14ac:dyDescent="0.25">
      <c r="B1481" s="65"/>
      <c r="C1481" s="66"/>
      <c r="D1481" s="109"/>
      <c r="E1481" s="68"/>
      <c r="F1481" s="77"/>
      <c r="G1481" s="297"/>
      <c r="H1481" s="121"/>
      <c r="I1481" s="107"/>
      <c r="J1481" s="352"/>
      <c r="K1481" s="69"/>
      <c r="L1481" s="286"/>
      <c r="M1481" s="116"/>
      <c r="N1481" s="213"/>
    </row>
    <row r="1482" spans="2:14" ht="15" x14ac:dyDescent="0.25">
      <c r="B1482" s="91"/>
      <c r="C1482" s="78"/>
      <c r="D1482" s="109"/>
      <c r="E1482" s="68"/>
      <c r="F1482" s="77"/>
      <c r="G1482" s="312"/>
      <c r="H1482" s="121"/>
      <c r="I1482" s="107"/>
      <c r="J1482" s="352"/>
      <c r="K1482" s="69"/>
      <c r="L1482" s="286"/>
      <c r="M1482" s="116"/>
      <c r="N1482" s="213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2"/>
      <c r="K1483" s="69"/>
      <c r="L1483" s="286"/>
      <c r="M1483" s="116"/>
      <c r="N1483" s="213"/>
    </row>
    <row r="1484" spans="2:14" ht="15" x14ac:dyDescent="0.25">
      <c r="B1484" s="91"/>
      <c r="C1484" s="66"/>
      <c r="D1484" s="109"/>
      <c r="E1484" s="68"/>
      <c r="F1484" s="68"/>
      <c r="G1484" s="104"/>
      <c r="H1484" s="121"/>
      <c r="I1484" s="107"/>
      <c r="J1484" s="352"/>
      <c r="K1484" s="69"/>
      <c r="L1484" s="286"/>
      <c r="M1484" s="116"/>
      <c r="N1484" s="213"/>
    </row>
    <row r="1485" spans="2:14" ht="15" x14ac:dyDescent="0.25">
      <c r="B1485" s="91"/>
      <c r="C1485" s="66"/>
      <c r="D1485" s="109"/>
      <c r="E1485" s="68"/>
      <c r="F1485" s="77"/>
      <c r="G1485" s="297"/>
      <c r="H1485" s="121"/>
      <c r="I1485" s="107"/>
      <c r="J1485" s="352"/>
      <c r="K1485" s="69"/>
      <c r="L1485" s="286"/>
      <c r="M1485" s="116"/>
      <c r="N1485" s="213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2"/>
      <c r="K1486" s="69"/>
      <c r="L1486" s="286"/>
      <c r="M1486" s="116"/>
      <c r="N1486" s="213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2"/>
      <c r="K1487" s="69"/>
      <c r="L1487" s="286"/>
      <c r="M1487" s="116"/>
      <c r="N1487" s="213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2"/>
      <c r="K1488" s="69"/>
      <c r="L1488" s="286"/>
      <c r="M1488" s="116"/>
      <c r="N1488" s="213"/>
    </row>
    <row r="1489" spans="2:14" ht="15" x14ac:dyDescent="0.25">
      <c r="B1489" s="65"/>
      <c r="C1489" s="78"/>
      <c r="D1489" s="109"/>
      <c r="E1489" s="68"/>
      <c r="F1489" s="77"/>
      <c r="G1489" s="312"/>
      <c r="H1489" s="313"/>
      <c r="I1489" s="314"/>
      <c r="J1489" s="353"/>
      <c r="K1489" s="69"/>
      <c r="L1489" s="286"/>
      <c r="M1489" s="116"/>
      <c r="N1489" s="213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2"/>
      <c r="K1492" s="69"/>
      <c r="L1492" s="286"/>
      <c r="M1492" s="116"/>
      <c r="N1492" s="213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2"/>
      <c r="K1493" s="69"/>
      <c r="L1493" s="286"/>
      <c r="M1493" s="116"/>
      <c r="N1493" s="213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2"/>
      <c r="K1494" s="69"/>
      <c r="L1494" s="286"/>
      <c r="M1494" s="116"/>
      <c r="N1494" s="213"/>
    </row>
    <row r="1495" spans="2:14" ht="15" x14ac:dyDescent="0.25">
      <c r="B1495" s="91"/>
      <c r="C1495" s="78"/>
      <c r="D1495" s="109"/>
      <c r="E1495" s="68"/>
      <c r="F1495" s="77"/>
      <c r="G1495" s="312"/>
      <c r="H1495" s="313"/>
      <c r="I1495" s="314"/>
      <c r="J1495" s="353"/>
      <c r="K1495" s="69"/>
      <c r="L1495" s="286"/>
      <c r="M1495" s="116"/>
      <c r="N1495" s="213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2"/>
      <c r="K1496" s="69"/>
      <c r="L1496" s="286"/>
      <c r="M1496" s="116"/>
      <c r="N1496" s="213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2"/>
      <c r="K1497" s="69"/>
      <c r="L1497" s="286"/>
      <c r="M1497" s="116"/>
      <c r="N1497" s="213"/>
    </row>
    <row r="1498" spans="2:14" ht="15" x14ac:dyDescent="0.25">
      <c r="B1498" s="91"/>
      <c r="C1498" s="78"/>
      <c r="D1498" s="109"/>
      <c r="E1498" s="68"/>
      <c r="F1498" s="77"/>
      <c r="G1498" s="312"/>
      <c r="H1498" s="121"/>
      <c r="I1498" s="107"/>
      <c r="J1498" s="352"/>
      <c r="K1498" s="69"/>
      <c r="L1498" s="286"/>
      <c r="M1498" s="116"/>
      <c r="N1498" s="213"/>
    </row>
    <row r="1499" spans="2:14" ht="15" x14ac:dyDescent="0.25">
      <c r="B1499" s="91"/>
      <c r="C1499" s="66"/>
      <c r="D1499" s="109"/>
      <c r="E1499" s="68"/>
      <c r="F1499" s="77"/>
      <c r="G1499" s="104"/>
      <c r="H1499" s="121"/>
      <c r="I1499" s="107"/>
      <c r="J1499" s="352"/>
      <c r="K1499" s="69"/>
      <c r="L1499" s="286"/>
      <c r="M1499" s="116"/>
      <c r="N1499" s="213"/>
    </row>
    <row r="1500" spans="2:14" ht="15" x14ac:dyDescent="0.25">
      <c r="B1500" s="91"/>
      <c r="C1500" s="78"/>
      <c r="D1500" s="109"/>
      <c r="E1500" s="68"/>
      <c r="F1500" s="77"/>
      <c r="G1500" s="312"/>
      <c r="H1500" s="121"/>
      <c r="I1500" s="107"/>
      <c r="J1500" s="352"/>
      <c r="K1500" s="69"/>
      <c r="L1500" s="286"/>
      <c r="M1500" s="116"/>
      <c r="N1500" s="213"/>
    </row>
    <row r="1501" spans="2:14" ht="15" x14ac:dyDescent="0.25">
      <c r="B1501" s="65"/>
      <c r="C1501" s="78"/>
      <c r="D1501" s="109"/>
      <c r="E1501" s="68"/>
      <c r="F1501" s="77"/>
      <c r="G1501" s="312"/>
      <c r="H1501" s="313"/>
      <c r="I1501" s="314"/>
      <c r="J1501" s="353"/>
      <c r="K1501" s="69"/>
      <c r="L1501" s="217"/>
      <c r="M1501" s="116"/>
      <c r="N1501" s="213"/>
    </row>
    <row r="1502" spans="2:14" ht="15.75" x14ac:dyDescent="0.25">
      <c r="B1502" s="315"/>
      <c r="C1502" s="78"/>
      <c r="D1502" s="109"/>
      <c r="E1502" s="68"/>
      <c r="F1502" s="77"/>
      <c r="G1502" s="312"/>
      <c r="H1502" s="313"/>
      <c r="I1502" s="314"/>
      <c r="J1502" s="353"/>
      <c r="K1502" s="69"/>
      <c r="L1502" s="217"/>
      <c r="M1502" s="116"/>
      <c r="N1502" s="213"/>
    </row>
    <row r="1503" spans="2:14" ht="15.75" x14ac:dyDescent="0.25">
      <c r="B1503" s="316"/>
      <c r="C1503" s="66"/>
      <c r="D1503" s="109"/>
      <c r="E1503" s="68"/>
      <c r="F1503" s="77"/>
      <c r="G1503" s="104"/>
      <c r="H1503" s="121"/>
      <c r="I1503" s="107"/>
      <c r="J1503" s="352"/>
      <c r="K1503" s="69"/>
      <c r="L1503" s="126"/>
      <c r="M1503" s="116"/>
      <c r="N1503" s="218"/>
    </row>
    <row r="1504" spans="2:14" ht="15.75" x14ac:dyDescent="0.25">
      <c r="B1504" s="316"/>
      <c r="C1504" s="78"/>
      <c r="D1504" s="109"/>
      <c r="E1504" s="68"/>
      <c r="F1504" s="77"/>
      <c r="G1504" s="312"/>
      <c r="H1504" s="313"/>
      <c r="I1504" s="314"/>
      <c r="J1504" s="353"/>
      <c r="K1504" s="69"/>
      <c r="L1504" s="126"/>
      <c r="M1504" s="116"/>
      <c r="N1504" s="218"/>
    </row>
    <row r="1505" spans="2:14" ht="15.75" x14ac:dyDescent="0.25">
      <c r="B1505" s="315"/>
      <c r="C1505" s="78"/>
      <c r="D1505" s="109"/>
      <c r="E1505" s="68"/>
      <c r="F1505" s="77"/>
      <c r="G1505" s="312"/>
      <c r="H1505" s="313"/>
      <c r="I1505" s="314"/>
      <c r="J1505" s="353"/>
      <c r="K1505" s="69"/>
      <c r="L1505" s="217"/>
      <c r="M1505" s="116"/>
      <c r="N1505" s="213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2"/>
      <c r="K1506" s="69"/>
      <c r="L1506" s="126"/>
      <c r="M1506" s="116"/>
      <c r="N1506" s="218"/>
    </row>
    <row r="1507" spans="2:14" ht="15" x14ac:dyDescent="0.25">
      <c r="B1507" s="91"/>
      <c r="C1507" s="317"/>
      <c r="D1507" s="65"/>
      <c r="E1507" s="68"/>
      <c r="F1507" s="117"/>
      <c r="G1507" s="117"/>
      <c r="H1507" s="121"/>
      <c r="I1507" s="107"/>
      <c r="J1507" s="352"/>
      <c r="K1507" s="69"/>
      <c r="L1507" s="126"/>
      <c r="M1507" s="116"/>
      <c r="N1507" s="218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ht="15" x14ac:dyDescent="0.25">
      <c r="B1509" s="91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2"/>
      <c r="K1510" s="69"/>
      <c r="L1510" s="126"/>
      <c r="M1510" s="116"/>
      <c r="N1510" s="213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2"/>
      <c r="K1511" s="69"/>
      <c r="L1511" s="126"/>
      <c r="M1511" s="116"/>
      <c r="N1511" s="213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2"/>
      <c r="K1512" s="69"/>
      <c r="L1512" s="126"/>
      <c r="M1512" s="116"/>
      <c r="N1512" s="213"/>
    </row>
    <row r="1513" spans="2:14" ht="15" x14ac:dyDescent="0.25">
      <c r="B1513" s="65"/>
      <c r="C1513" s="78"/>
      <c r="D1513" s="109"/>
      <c r="E1513" s="68"/>
      <c r="F1513" s="77"/>
      <c r="G1513" s="312"/>
      <c r="H1513" s="313"/>
      <c r="I1513" s="107"/>
      <c r="J1513" s="352"/>
      <c r="K1513" s="69"/>
      <c r="L1513" s="126"/>
      <c r="M1513" s="116"/>
      <c r="N1513" s="213"/>
    </row>
    <row r="1514" spans="2:14" ht="15" x14ac:dyDescent="0.25">
      <c r="B1514" s="65"/>
      <c r="C1514" s="78"/>
      <c r="D1514" s="109"/>
      <c r="E1514" s="68"/>
      <c r="F1514" s="77"/>
      <c r="G1514" s="312"/>
      <c r="H1514" s="313"/>
      <c r="I1514" s="314"/>
      <c r="J1514" s="353"/>
      <c r="K1514" s="69"/>
      <c r="L1514" s="126"/>
      <c r="M1514" s="116"/>
      <c r="N1514" s="213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2"/>
      <c r="K1515" s="69"/>
      <c r="L1515" s="126"/>
      <c r="M1515" s="116"/>
      <c r="N1515" s="213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2"/>
      <c r="K1516" s="69"/>
      <c r="L1516" s="126"/>
      <c r="M1516" s="116"/>
      <c r="N1516" s="213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2"/>
      <c r="K1517" s="69"/>
      <c r="L1517" s="217"/>
      <c r="M1517" s="116"/>
      <c r="N1517" s="213"/>
    </row>
    <row r="1518" spans="2:14" ht="15" x14ac:dyDescent="0.25">
      <c r="B1518" s="65"/>
      <c r="C1518" s="78"/>
      <c r="D1518" s="109"/>
      <c r="E1518" s="68"/>
      <c r="F1518" s="77"/>
      <c r="G1518" s="312"/>
      <c r="H1518" s="313"/>
      <c r="I1518" s="314"/>
      <c r="J1518" s="353"/>
      <c r="K1518" s="69"/>
      <c r="L1518" s="217"/>
      <c r="M1518" s="116"/>
      <c r="N1518" s="213"/>
    </row>
    <row r="1519" spans="2:14" ht="15" x14ac:dyDescent="0.25">
      <c r="B1519" s="65"/>
      <c r="C1519" s="66"/>
      <c r="D1519" s="109"/>
      <c r="E1519" s="68"/>
      <c r="F1519" s="77"/>
      <c r="G1519" s="104"/>
      <c r="H1519" s="121"/>
      <c r="I1519" s="107"/>
      <c r="J1519" s="352"/>
      <c r="K1519" s="69"/>
      <c r="L1519" s="217"/>
      <c r="M1519" s="116"/>
      <c r="N1519" s="213"/>
    </row>
    <row r="1520" spans="2:14" ht="15" x14ac:dyDescent="0.25">
      <c r="B1520" s="65"/>
      <c r="C1520" s="78"/>
      <c r="D1520" s="109"/>
      <c r="E1520" s="68"/>
      <c r="F1520" s="77"/>
      <c r="G1520" s="312"/>
      <c r="H1520" s="313"/>
      <c r="I1520" s="107"/>
      <c r="J1520" s="352"/>
      <c r="K1520" s="69"/>
      <c r="L1520" s="286"/>
      <c r="M1520" s="116"/>
      <c r="N1520" s="213"/>
    </row>
    <row r="1521" spans="2:14" ht="15" x14ac:dyDescent="0.2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ht="15" x14ac:dyDescent="0.2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ht="15" x14ac:dyDescent="0.2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ht="15" x14ac:dyDescent="0.25">
      <c r="B1524" s="65"/>
      <c r="C1524" s="78"/>
      <c r="D1524" s="109"/>
      <c r="E1524" s="68"/>
      <c r="F1524" s="77"/>
      <c r="G1524" s="312"/>
      <c r="H1524" s="313"/>
      <c r="I1524" s="314"/>
      <c r="J1524" s="353"/>
      <c r="K1524" s="69"/>
      <c r="L1524" s="217"/>
      <c r="M1524" s="116"/>
      <c r="N1524" s="213"/>
    </row>
    <row r="1525" spans="2:14" ht="15" x14ac:dyDescent="0.25">
      <c r="B1525" s="65"/>
      <c r="C1525" s="78"/>
      <c r="D1525" s="109"/>
      <c r="E1525" s="68"/>
      <c r="F1525" s="77"/>
      <c r="G1525" s="312"/>
      <c r="H1525" s="313"/>
      <c r="I1525" s="314"/>
      <c r="J1525" s="353"/>
      <c r="K1525" s="69"/>
      <c r="L1525" s="217"/>
      <c r="M1525" s="116"/>
      <c r="N1525" s="213"/>
    </row>
    <row r="1526" spans="2:14" ht="15" x14ac:dyDescent="0.25">
      <c r="B1526" s="65"/>
      <c r="C1526" s="78"/>
      <c r="D1526" s="109"/>
      <c r="E1526" s="68"/>
      <c r="F1526" s="77"/>
      <c r="G1526" s="312"/>
      <c r="H1526" s="313"/>
      <c r="I1526" s="314"/>
      <c r="J1526" s="353"/>
      <c r="K1526" s="69"/>
      <c r="L1526" s="217"/>
      <c r="M1526" s="116"/>
      <c r="N1526" s="213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2"/>
      <c r="K1527" s="69"/>
      <c r="L1527" s="126"/>
      <c r="M1527" s="116"/>
      <c r="N1527" s="218"/>
    </row>
    <row r="1528" spans="2:14" ht="15" x14ac:dyDescent="0.25">
      <c r="B1528" s="91"/>
      <c r="C1528" s="66"/>
      <c r="D1528" s="109"/>
      <c r="E1528" s="68"/>
      <c r="F1528" s="77"/>
      <c r="G1528" s="104"/>
      <c r="H1528" s="123"/>
      <c r="I1528" s="107"/>
      <c r="J1528" s="352"/>
      <c r="K1528" s="69"/>
      <c r="L1528" s="126"/>
      <c r="M1528" s="116"/>
      <c r="N1528" s="218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2"/>
      <c r="K1529" s="80"/>
      <c r="L1529" s="126"/>
      <c r="M1529" s="117"/>
      <c r="N1529" s="218"/>
    </row>
    <row r="1530" spans="2:14" ht="15" x14ac:dyDescent="0.25">
      <c r="B1530" s="37"/>
      <c r="C1530" s="66"/>
      <c r="D1530" s="109"/>
      <c r="E1530" s="68"/>
      <c r="F1530" s="77"/>
      <c r="G1530" s="104"/>
      <c r="H1530" s="123"/>
      <c r="I1530" s="107"/>
      <c r="J1530" s="352"/>
      <c r="K1530" s="80"/>
      <c r="L1530" s="126"/>
      <c r="M1530" s="116"/>
      <c r="N1530" s="218"/>
    </row>
    <row r="1531" spans="2:14" ht="15" x14ac:dyDescent="0.25">
      <c r="B1531" s="37"/>
      <c r="C1531" s="66"/>
      <c r="D1531" s="109"/>
      <c r="E1531" s="68"/>
      <c r="F1531" s="68"/>
      <c r="G1531" s="104"/>
      <c r="H1531" s="121"/>
      <c r="I1531" s="107"/>
      <c r="J1531" s="352"/>
      <c r="K1531" s="69"/>
      <c r="L1531" s="126"/>
      <c r="M1531" s="116"/>
      <c r="N1531" s="218"/>
    </row>
    <row r="1532" spans="2:14" ht="15" x14ac:dyDescent="0.25">
      <c r="B1532" s="37"/>
      <c r="C1532" s="317"/>
      <c r="D1532" s="65"/>
      <c r="E1532" s="68"/>
      <c r="F1532" s="117"/>
      <c r="G1532" s="117"/>
      <c r="H1532" s="121"/>
      <c r="I1532" s="107"/>
      <c r="J1532" s="352"/>
      <c r="K1532" s="69"/>
      <c r="L1532" s="126"/>
      <c r="M1532" s="116"/>
      <c r="N1532" s="218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2"/>
      <c r="K1536" s="69"/>
      <c r="L1536" s="126"/>
      <c r="M1536" s="116"/>
      <c r="N1536" s="218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2"/>
      <c r="K1537" s="69"/>
      <c r="L1537" s="126"/>
      <c r="M1537" s="116"/>
      <c r="N1537" s="218"/>
    </row>
    <row r="1538" spans="2:14" ht="15" x14ac:dyDescent="0.25">
      <c r="B1538" s="37"/>
      <c r="C1538" s="66"/>
      <c r="D1538" s="109"/>
      <c r="E1538" s="68"/>
      <c r="F1538" s="77"/>
      <c r="G1538" s="104"/>
      <c r="H1538" s="121"/>
      <c r="I1538" s="107"/>
      <c r="J1538" s="352"/>
      <c r="K1538" s="69"/>
      <c r="L1538" s="126"/>
      <c r="M1538" s="116"/>
      <c r="N1538" s="218"/>
    </row>
    <row r="1539" spans="2:14" ht="15" x14ac:dyDescent="0.25">
      <c r="B1539" s="65"/>
      <c r="C1539" s="78"/>
      <c r="D1539" s="109"/>
      <c r="E1539" s="68"/>
      <c r="F1539" s="77"/>
      <c r="G1539" s="312"/>
      <c r="H1539" s="313"/>
      <c r="I1539" s="314"/>
      <c r="J1539" s="353"/>
      <c r="K1539" s="69"/>
      <c r="L1539" s="217"/>
      <c r="M1539" s="116"/>
      <c r="N1539" s="213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2"/>
      <c r="K1540" s="69"/>
      <c r="L1540" s="126"/>
      <c r="M1540" s="116"/>
      <c r="N1540" s="218"/>
    </row>
    <row r="1541" spans="2:14" ht="15" x14ac:dyDescent="0.25">
      <c r="B1541" s="65"/>
      <c r="C1541" s="78"/>
      <c r="D1541" s="109"/>
      <c r="E1541" s="68"/>
      <c r="F1541" s="77"/>
      <c r="G1541" s="312"/>
      <c r="H1541" s="313"/>
      <c r="I1541" s="314"/>
      <c r="J1541" s="353"/>
      <c r="K1541" s="69"/>
      <c r="L1541" s="217"/>
      <c r="M1541" s="116"/>
      <c r="N1541" s="213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2"/>
      <c r="K1542" s="69"/>
      <c r="L1542" s="126"/>
      <c r="M1542" s="116"/>
      <c r="N1542" s="218"/>
    </row>
    <row r="1543" spans="2:14" ht="15" x14ac:dyDescent="0.25">
      <c r="B1543" s="91"/>
      <c r="C1543" s="66"/>
      <c r="D1543" s="109"/>
      <c r="E1543" s="68"/>
      <c r="F1543" s="77"/>
      <c r="G1543" s="104"/>
      <c r="H1543" s="121"/>
      <c r="I1543" s="107"/>
      <c r="J1543" s="352"/>
      <c r="K1543" s="69"/>
      <c r="L1543" s="126"/>
      <c r="M1543" s="116"/>
      <c r="N1543" s="218"/>
    </row>
    <row r="1544" spans="2:14" ht="15" x14ac:dyDescent="0.25">
      <c r="B1544" s="91"/>
      <c r="C1544" s="78"/>
      <c r="D1544" s="109"/>
      <c r="E1544" s="68"/>
      <c r="F1544" s="77"/>
      <c r="G1544" s="312"/>
      <c r="H1544" s="313"/>
      <c r="I1544" s="107"/>
      <c r="J1544" s="352"/>
      <c r="K1544" s="69"/>
      <c r="L1544" s="126"/>
      <c r="M1544" s="116"/>
      <c r="N1544" s="218"/>
    </row>
    <row r="1545" spans="2:14" ht="15" x14ac:dyDescent="0.2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ht="15" x14ac:dyDescent="0.2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ht="15" x14ac:dyDescent="0.25">
      <c r="B1547" s="65"/>
      <c r="C1547" s="78"/>
      <c r="D1547" s="109"/>
      <c r="E1547" s="68"/>
      <c r="F1547" s="77"/>
      <c r="G1547" s="312"/>
      <c r="H1547" s="313"/>
      <c r="I1547" s="314"/>
      <c r="J1547" s="353"/>
      <c r="K1547" s="69"/>
      <c r="L1547" s="217"/>
      <c r="M1547" s="116"/>
      <c r="N1547" s="213"/>
    </row>
    <row r="1548" spans="2:14" ht="15" x14ac:dyDescent="0.25">
      <c r="B1548" s="65"/>
      <c r="C1548" s="78"/>
      <c r="D1548" s="109"/>
      <c r="E1548" s="68"/>
      <c r="F1548" s="77"/>
      <c r="G1548" s="312"/>
      <c r="H1548" s="313"/>
      <c r="I1548" s="314"/>
      <c r="J1548" s="353"/>
      <c r="K1548" s="69"/>
      <c r="L1548" s="217"/>
      <c r="M1548" s="116"/>
      <c r="N1548" s="213"/>
    </row>
    <row r="1549" spans="2:14" ht="15" x14ac:dyDescent="0.25">
      <c r="B1549" s="65"/>
      <c r="C1549" s="78"/>
      <c r="D1549" s="109"/>
      <c r="E1549" s="68"/>
      <c r="F1549" s="77"/>
      <c r="G1549" s="312"/>
      <c r="H1549" s="313"/>
      <c r="I1549" s="314"/>
      <c r="J1549" s="353"/>
      <c r="K1549" s="69"/>
      <c r="L1549" s="217"/>
      <c r="M1549" s="116"/>
      <c r="N1549" s="213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2"/>
      <c r="K1551" s="69"/>
      <c r="L1551" s="126"/>
      <c r="M1551" s="116"/>
      <c r="N1551" s="218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2"/>
      <c r="K1552" s="69"/>
      <c r="L1552" s="126"/>
      <c r="M1552" s="116"/>
      <c r="N1552" s="218"/>
    </row>
    <row r="1553" spans="2:14" ht="15" x14ac:dyDescent="0.25">
      <c r="B1553" s="91"/>
      <c r="C1553" s="66"/>
      <c r="D1553" s="109"/>
      <c r="E1553" s="68"/>
      <c r="F1553" s="77"/>
      <c r="G1553" s="104"/>
      <c r="H1553" s="121"/>
      <c r="I1553" s="107"/>
      <c r="J1553" s="352"/>
      <c r="K1553" s="69"/>
      <c r="L1553" s="126"/>
      <c r="M1553" s="116"/>
      <c r="N1553" s="218"/>
    </row>
    <row r="1554" spans="2:14" ht="15" x14ac:dyDescent="0.25">
      <c r="B1554" s="65"/>
      <c r="C1554" s="78"/>
      <c r="D1554" s="109"/>
      <c r="E1554" s="68"/>
      <c r="F1554" s="77"/>
      <c r="G1554" s="312"/>
      <c r="H1554" s="313"/>
      <c r="I1554" s="107"/>
      <c r="J1554" s="352"/>
      <c r="K1554" s="69"/>
      <c r="L1554" s="126"/>
      <c r="M1554" s="116"/>
      <c r="N1554" s="218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2"/>
      <c r="K1556" s="69"/>
      <c r="L1556" s="126"/>
      <c r="M1556" s="116"/>
      <c r="N1556" s="218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2"/>
      <c r="K1557" s="69"/>
      <c r="L1557" s="126"/>
      <c r="M1557" s="116"/>
      <c r="N1557" s="218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2"/>
      <c r="K1558" s="69"/>
      <c r="L1558" s="126"/>
      <c r="M1558" s="116"/>
      <c r="N1558" s="218"/>
    </row>
    <row r="1559" spans="2:14" ht="15" x14ac:dyDescent="0.25">
      <c r="B1559" s="65"/>
      <c r="C1559" s="66"/>
      <c r="D1559" s="109"/>
      <c r="E1559" s="68"/>
      <c r="F1559" s="68"/>
      <c r="G1559" s="104"/>
      <c r="H1559" s="121"/>
      <c r="I1559" s="107"/>
      <c r="J1559" s="352"/>
      <c r="K1559" s="69"/>
      <c r="L1559" s="126"/>
      <c r="M1559" s="116"/>
      <c r="N1559" s="218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2"/>
      <c r="K1560" s="69"/>
      <c r="L1560" s="126"/>
      <c r="M1560" s="116"/>
      <c r="N1560" s="218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2"/>
      <c r="K1561" s="69"/>
      <c r="L1561" s="126"/>
      <c r="M1561" s="116"/>
      <c r="N1561" s="218"/>
    </row>
    <row r="1562" spans="2:14" ht="15" x14ac:dyDescent="0.25">
      <c r="B1562" s="65"/>
      <c r="C1562" s="78"/>
      <c r="D1562" s="109"/>
      <c r="E1562" s="68"/>
      <c r="F1562" s="77"/>
      <c r="G1562" s="312"/>
      <c r="H1562" s="123"/>
      <c r="I1562" s="107"/>
      <c r="J1562" s="352"/>
      <c r="K1562" s="69"/>
      <c r="L1562" s="126"/>
      <c r="M1562" s="116"/>
      <c r="N1562" s="218"/>
    </row>
    <row r="1563" spans="2:14" ht="15" x14ac:dyDescent="0.25">
      <c r="B1563" s="65"/>
      <c r="C1563" s="78"/>
      <c r="D1563" s="109"/>
      <c r="E1563" s="68"/>
      <c r="F1563" s="77"/>
      <c r="G1563" s="312"/>
      <c r="H1563" s="313"/>
      <c r="I1563" s="314"/>
      <c r="J1563" s="353"/>
      <c r="K1563" s="69"/>
      <c r="L1563" s="217"/>
      <c r="M1563" s="116"/>
      <c r="N1563" s="213"/>
    </row>
    <row r="1564" spans="2:14" x14ac:dyDescent="0.2">
      <c r="B1564" s="91"/>
      <c r="C1564" s="66"/>
      <c r="D1564" s="109"/>
      <c r="E1564" s="68"/>
      <c r="F1564" s="77"/>
      <c r="G1564" s="104"/>
      <c r="H1564" s="121"/>
      <c r="I1564" s="129"/>
      <c r="J1564" s="354"/>
      <c r="K1564" s="80"/>
      <c r="L1564" s="126"/>
      <c r="M1564" s="116"/>
      <c r="N1564" s="218"/>
    </row>
    <row r="1565" spans="2:14" ht="15" x14ac:dyDescent="0.25">
      <c r="B1565" s="65"/>
      <c r="C1565" s="78"/>
      <c r="D1565" s="109"/>
      <c r="E1565" s="68"/>
      <c r="F1565" s="77"/>
      <c r="G1565" s="312"/>
      <c r="H1565" s="313"/>
      <c r="I1565" s="314"/>
      <c r="J1565" s="353"/>
      <c r="K1565" s="69"/>
      <c r="L1565" s="217"/>
      <c r="M1565" s="116"/>
      <c r="N1565" s="213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2"/>
      <c r="K1566" s="69"/>
      <c r="L1566" s="126"/>
      <c r="M1566" s="116"/>
      <c r="N1566" s="318"/>
    </row>
    <row r="1567" spans="2:14" ht="15" x14ac:dyDescent="0.25">
      <c r="B1567" s="65"/>
      <c r="C1567" s="78"/>
      <c r="D1567" s="109"/>
      <c r="E1567" s="68"/>
      <c r="F1567" s="77"/>
      <c r="G1567" s="312"/>
      <c r="H1567" s="313"/>
      <c r="I1567" s="314"/>
      <c r="J1567" s="353"/>
      <c r="K1567" s="69"/>
      <c r="L1567" s="217"/>
      <c r="M1567" s="116"/>
      <c r="N1567" s="318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2"/>
      <c r="K1569" s="69"/>
      <c r="L1569" s="126"/>
      <c r="M1569" s="116"/>
      <c r="N1569" s="213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2"/>
      <c r="K1570" s="69"/>
      <c r="L1570" s="126"/>
      <c r="M1570" s="116"/>
      <c r="N1570" s="213"/>
    </row>
    <row r="1571" spans="2:14" ht="15" x14ac:dyDescent="0.25">
      <c r="B1571" s="65"/>
      <c r="C1571" s="66"/>
      <c r="D1571" s="109"/>
      <c r="E1571" s="68"/>
      <c r="F1571" s="77"/>
      <c r="G1571" s="104"/>
      <c r="H1571" s="121"/>
      <c r="I1571" s="107"/>
      <c r="J1571" s="352"/>
      <c r="K1571" s="69"/>
      <c r="L1571" s="126"/>
      <c r="M1571" s="116"/>
      <c r="N1571" s="213"/>
    </row>
    <row r="1572" spans="2:14" ht="15" x14ac:dyDescent="0.2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ht="15" x14ac:dyDescent="0.25">
      <c r="B1573" s="65"/>
      <c r="C1573" s="78"/>
      <c r="D1573" s="109"/>
      <c r="E1573" s="68"/>
      <c r="F1573" s="77"/>
      <c r="G1573" s="312"/>
      <c r="H1573" s="313"/>
      <c r="I1573" s="314"/>
      <c r="J1573" s="353"/>
      <c r="K1573" s="69"/>
      <c r="L1573" s="217"/>
      <c r="M1573" s="116"/>
      <c r="N1573" s="213"/>
    </row>
    <row r="1574" spans="2:14" ht="15" x14ac:dyDescent="0.25">
      <c r="B1574" s="65"/>
      <c r="C1574" s="78"/>
      <c r="D1574" s="109"/>
      <c r="E1574" s="68"/>
      <c r="F1574" s="77"/>
      <c r="G1574" s="312"/>
      <c r="H1574" s="313"/>
      <c r="I1574" s="314"/>
      <c r="J1574" s="353"/>
      <c r="K1574" s="69"/>
      <c r="L1574" s="217"/>
      <c r="M1574" s="116"/>
      <c r="N1574" s="213"/>
    </row>
    <row r="1575" spans="2:14" ht="15" x14ac:dyDescent="0.25">
      <c r="B1575" s="65"/>
      <c r="C1575" s="78"/>
      <c r="D1575" s="109"/>
      <c r="E1575" s="68"/>
      <c r="F1575" s="77"/>
      <c r="G1575" s="312"/>
      <c r="H1575" s="313"/>
      <c r="I1575" s="314"/>
      <c r="J1575" s="353"/>
      <c r="K1575" s="69"/>
      <c r="L1575" s="217"/>
      <c r="M1575" s="116"/>
      <c r="N1575" s="213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69"/>
      <c r="L1576" s="126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79"/>
      <c r="L1577" s="126"/>
      <c r="M1577" s="115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2"/>
      <c r="K1578" s="69"/>
      <c r="L1578" s="126"/>
      <c r="M1578" s="116"/>
      <c r="N1578" s="218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2"/>
      <c r="K1579" s="69"/>
      <c r="L1579" s="126"/>
      <c r="M1579" s="116"/>
      <c r="N1579" s="218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2"/>
      <c r="K1580" s="79"/>
      <c r="L1580" s="126"/>
      <c r="M1580" s="115"/>
      <c r="N1580" s="2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2"/>
      <c r="K1583" s="69"/>
      <c r="L1583" s="126"/>
      <c r="M1583" s="116"/>
      <c r="N1583" s="218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2"/>
      <c r="K1584" s="69"/>
      <c r="L1584" s="126"/>
      <c r="M1584" s="116"/>
      <c r="N1584" s="218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2"/>
      <c r="K1585" s="69"/>
      <c r="L1585" s="126"/>
      <c r="M1585" s="116"/>
      <c r="N1585" s="218"/>
    </row>
    <row r="1586" spans="2:14" ht="15" x14ac:dyDescent="0.25">
      <c r="B1586" s="65"/>
      <c r="C1586" s="78"/>
      <c r="D1586" s="109"/>
      <c r="E1586" s="68"/>
      <c r="F1586" s="77"/>
      <c r="G1586" s="312"/>
      <c r="H1586" s="313"/>
      <c r="I1586" s="107"/>
      <c r="J1586" s="352"/>
      <c r="K1586" s="69"/>
      <c r="L1586" s="126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2"/>
      <c r="K1587" s="69"/>
      <c r="L1587" s="126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3"/>
      <c r="I1588" s="107"/>
      <c r="J1588" s="352"/>
      <c r="K1588" s="69"/>
      <c r="L1588" s="126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2"/>
      <c r="K1589" s="69"/>
      <c r="L1589" s="126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2"/>
      <c r="K1590" s="69"/>
      <c r="L1590" s="126"/>
      <c r="M1590" s="116"/>
      <c r="N1590" s="218"/>
    </row>
    <row r="1591" spans="2:14" ht="15" x14ac:dyDescent="0.25">
      <c r="B1591" s="65"/>
      <c r="C1591" s="78"/>
      <c r="D1591" s="109"/>
      <c r="E1591" s="68"/>
      <c r="F1591" s="77"/>
      <c r="G1591" s="312"/>
      <c r="H1591" s="313"/>
      <c r="I1591" s="107"/>
      <c r="J1591" s="352"/>
      <c r="K1591" s="69"/>
      <c r="L1591" s="126"/>
      <c r="M1591" s="116"/>
      <c r="N1591" s="218"/>
    </row>
    <row r="1592" spans="2:14" ht="15" x14ac:dyDescent="0.25">
      <c r="B1592" s="65"/>
      <c r="C1592" s="78"/>
      <c r="D1592" s="109"/>
      <c r="E1592" s="68"/>
      <c r="F1592" s="77"/>
      <c r="G1592" s="312"/>
      <c r="H1592" s="313"/>
      <c r="I1592" s="314"/>
      <c r="J1592" s="353"/>
      <c r="K1592" s="69"/>
      <c r="L1592" s="217"/>
      <c r="M1592" s="116"/>
      <c r="N1592" s="213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2"/>
      <c r="K1593" s="69"/>
      <c r="L1593" s="126"/>
      <c r="M1593" s="116"/>
      <c r="N1593" s="218"/>
    </row>
    <row r="1594" spans="2:14" ht="15" x14ac:dyDescent="0.25">
      <c r="B1594" s="65"/>
      <c r="C1594" s="78"/>
      <c r="D1594" s="109"/>
      <c r="E1594" s="68"/>
      <c r="F1594" s="77"/>
      <c r="G1594" s="312"/>
      <c r="H1594" s="313"/>
      <c r="I1594" s="314"/>
      <c r="J1594" s="353"/>
      <c r="K1594" s="69"/>
      <c r="L1594" s="217"/>
      <c r="M1594" s="116"/>
      <c r="N1594" s="213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2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2"/>
      <c r="K1596" s="69"/>
      <c r="L1596" s="120"/>
      <c r="M1596" s="116"/>
      <c r="N1596" s="219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2"/>
      <c r="K1597" s="69"/>
      <c r="L1597" s="120"/>
      <c r="M1597" s="116"/>
      <c r="N1597" s="219"/>
    </row>
    <row r="1598" spans="2:14" ht="15" x14ac:dyDescent="0.25">
      <c r="B1598" s="91"/>
      <c r="C1598" s="66"/>
      <c r="D1598" s="109"/>
      <c r="E1598" s="68"/>
      <c r="F1598" s="68"/>
      <c r="G1598" s="104"/>
      <c r="H1598" s="121"/>
      <c r="I1598" s="107"/>
      <c r="J1598" s="352"/>
      <c r="K1598" s="69"/>
      <c r="L1598" s="120"/>
      <c r="M1598" s="116"/>
      <c r="N1598" s="219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2"/>
      <c r="K1599" s="69"/>
      <c r="L1599" s="120"/>
      <c r="M1599" s="116"/>
      <c r="N1599" s="219"/>
    </row>
    <row r="1600" spans="2:14" ht="15" x14ac:dyDescent="0.25">
      <c r="B1600" s="65"/>
      <c r="C1600" s="78"/>
      <c r="D1600" s="109"/>
      <c r="E1600" s="68"/>
      <c r="F1600" s="77"/>
      <c r="G1600" s="312"/>
      <c r="H1600" s="313"/>
      <c r="I1600" s="314"/>
      <c r="J1600" s="353"/>
      <c r="K1600" s="69"/>
      <c r="L1600" s="319"/>
      <c r="M1600" s="116"/>
      <c r="N1600" s="319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2"/>
      <c r="K1601" s="69"/>
      <c r="L1601" s="120"/>
      <c r="M1601" s="116"/>
      <c r="N1601" s="219"/>
    </row>
    <row r="1602" spans="2:14" ht="15" x14ac:dyDescent="0.25">
      <c r="B1602" s="65"/>
      <c r="C1602" s="78"/>
      <c r="D1602" s="109"/>
      <c r="E1602" s="68"/>
      <c r="F1602" s="77"/>
      <c r="G1602" s="312"/>
      <c r="H1602" s="313"/>
      <c r="I1602" s="314"/>
      <c r="J1602" s="353"/>
      <c r="K1602" s="69"/>
      <c r="L1602" s="319"/>
      <c r="M1602" s="116"/>
      <c r="N1602" s="319"/>
    </row>
    <row r="1603" spans="2:14" ht="15" x14ac:dyDescent="0.25">
      <c r="B1603" s="65"/>
      <c r="C1603" s="78"/>
      <c r="D1603" s="109"/>
      <c r="E1603" s="68"/>
      <c r="F1603" s="77"/>
      <c r="G1603" s="312"/>
      <c r="H1603" s="313"/>
      <c r="I1603" s="314"/>
      <c r="J1603" s="353"/>
      <c r="K1603" s="69"/>
      <c r="L1603" s="118"/>
      <c r="M1603" s="116"/>
      <c r="N1603" s="319"/>
    </row>
    <row r="1604" spans="2:14" ht="15" x14ac:dyDescent="0.25">
      <c r="B1604" s="65"/>
      <c r="C1604" s="66"/>
      <c r="D1604" s="109"/>
      <c r="E1604" s="68"/>
      <c r="F1604" s="77"/>
      <c r="G1604" s="104"/>
      <c r="H1604" s="121"/>
      <c r="I1604" s="107"/>
      <c r="J1604" s="352"/>
      <c r="K1604" s="69"/>
      <c r="L1604" s="118"/>
      <c r="M1604" s="116"/>
      <c r="N1604" s="319"/>
    </row>
    <row r="1605" spans="2:14" ht="15" x14ac:dyDescent="0.25">
      <c r="B1605" s="65"/>
      <c r="C1605" s="78"/>
      <c r="D1605" s="109"/>
      <c r="E1605" s="68"/>
      <c r="F1605" s="77"/>
      <c r="G1605" s="312"/>
      <c r="H1605" s="313"/>
      <c r="I1605" s="314"/>
      <c r="J1605" s="353"/>
      <c r="K1605" s="69"/>
      <c r="L1605" s="319"/>
      <c r="M1605" s="116"/>
      <c r="N1605" s="319"/>
    </row>
    <row r="1606" spans="2:14" ht="15" x14ac:dyDescent="0.25">
      <c r="B1606" s="65"/>
      <c r="C1606" s="78"/>
      <c r="D1606" s="109"/>
      <c r="E1606" s="68"/>
      <c r="F1606" s="77"/>
      <c r="G1606" s="312"/>
      <c r="H1606" s="313"/>
      <c r="I1606" s="314"/>
      <c r="J1606" s="353"/>
      <c r="K1606" s="69"/>
      <c r="L1606" s="319"/>
      <c r="M1606" s="116"/>
      <c r="N1606" s="319"/>
    </row>
    <row r="1607" spans="2:14" ht="15" x14ac:dyDescent="0.25">
      <c r="B1607" s="65"/>
      <c r="C1607" s="78"/>
      <c r="D1607" s="109"/>
      <c r="E1607" s="68"/>
      <c r="F1607" s="77"/>
      <c r="G1607" s="312"/>
      <c r="H1607" s="313"/>
      <c r="I1607" s="314"/>
      <c r="J1607" s="353"/>
      <c r="K1607" s="69"/>
      <c r="L1607" s="319"/>
      <c r="M1607" s="116"/>
      <c r="N1607" s="319"/>
    </row>
    <row r="1608" spans="2:14" ht="15" x14ac:dyDescent="0.25">
      <c r="B1608" s="65"/>
      <c r="C1608" s="66"/>
      <c r="D1608" s="109"/>
      <c r="E1608" s="68"/>
      <c r="F1608" s="68"/>
      <c r="G1608" s="104"/>
      <c r="H1608" s="121"/>
      <c r="I1608" s="107"/>
      <c r="J1608" s="352"/>
      <c r="K1608" s="69"/>
      <c r="L1608" s="120"/>
      <c r="M1608" s="116"/>
      <c r="N1608" s="219"/>
    </row>
    <row r="1609" spans="2:14" ht="15" x14ac:dyDescent="0.25">
      <c r="B1609" s="65"/>
      <c r="C1609" s="78"/>
      <c r="D1609" s="109"/>
      <c r="E1609" s="68"/>
      <c r="F1609" s="77"/>
      <c r="G1609" s="312"/>
      <c r="H1609" s="313"/>
      <c r="I1609" s="314"/>
      <c r="J1609" s="353"/>
      <c r="K1609" s="69"/>
      <c r="L1609" s="120"/>
      <c r="M1609" s="116"/>
      <c r="N1609" s="219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2"/>
      <c r="K1610" s="69"/>
      <c r="L1610" s="120"/>
      <c r="M1610" s="116"/>
      <c r="N1610" s="219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2"/>
      <c r="K1611" s="69"/>
      <c r="L1611" s="120"/>
      <c r="M1611" s="116"/>
      <c r="N1611" s="219"/>
    </row>
    <row r="1612" spans="2:14" ht="15" x14ac:dyDescent="0.25">
      <c r="B1612" s="65"/>
      <c r="C1612" s="66"/>
      <c r="D1612" s="109"/>
      <c r="E1612" s="68"/>
      <c r="F1612" s="77"/>
      <c r="G1612" s="104"/>
      <c r="H1612" s="121"/>
      <c r="I1612" s="107"/>
      <c r="J1612" s="352"/>
      <c r="K1612" s="69"/>
      <c r="L1612" s="120"/>
      <c r="M1612" s="116"/>
      <c r="N1612" s="219"/>
    </row>
    <row r="1613" spans="2:14" ht="15" x14ac:dyDescent="0.25">
      <c r="B1613" s="65"/>
      <c r="C1613" s="66"/>
      <c r="D1613" s="109"/>
      <c r="E1613" s="68"/>
      <c r="F1613" s="77"/>
      <c r="G1613" s="104"/>
      <c r="H1613" s="123"/>
      <c r="I1613" s="107"/>
      <c r="J1613" s="352"/>
      <c r="K1613" s="69"/>
      <c r="L1613" s="120"/>
      <c r="M1613" s="116"/>
      <c r="N1613" s="219"/>
    </row>
    <row r="1614" spans="2:14" ht="15" x14ac:dyDescent="0.25">
      <c r="B1614" s="65"/>
      <c r="C1614" s="66"/>
      <c r="D1614" s="109"/>
      <c r="E1614" s="68"/>
      <c r="F1614" s="77"/>
      <c r="G1614" s="312"/>
      <c r="H1614" s="123"/>
      <c r="I1614" s="107"/>
      <c r="J1614" s="352"/>
      <c r="K1614" s="69"/>
      <c r="L1614" s="120"/>
      <c r="M1614" s="116"/>
      <c r="N1614" s="219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2"/>
      <c r="K1615" s="69"/>
      <c r="L1615" s="120"/>
      <c r="M1615" s="116"/>
      <c r="N1615" s="219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2"/>
      <c r="K1616" s="69"/>
      <c r="L1616" s="120"/>
      <c r="M1616" s="116"/>
      <c r="N1616" s="219"/>
    </row>
    <row r="1617" spans="2:14" ht="15" x14ac:dyDescent="0.25">
      <c r="B1617" s="91"/>
      <c r="C1617" s="78"/>
      <c r="D1617" s="109"/>
      <c r="E1617" s="68"/>
      <c r="F1617" s="77"/>
      <c r="G1617" s="312"/>
      <c r="H1617" s="313"/>
      <c r="I1617" s="314"/>
      <c r="J1617" s="353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2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2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2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2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2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2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1"/>
      <c r="I1624" s="107"/>
      <c r="J1624" s="352"/>
      <c r="K1624" s="69"/>
      <c r="L1624" s="319"/>
      <c r="M1624" s="116"/>
      <c r="N1624" s="319"/>
    </row>
    <row r="1625" spans="2:14" ht="15" x14ac:dyDescent="0.25">
      <c r="B1625" s="91"/>
      <c r="C1625" s="66"/>
      <c r="D1625" s="109"/>
      <c r="E1625" s="68"/>
      <c r="F1625" s="68"/>
      <c r="G1625" s="104"/>
      <c r="H1625" s="121"/>
      <c r="I1625" s="107"/>
      <c r="J1625" s="352"/>
      <c r="K1625" s="69"/>
      <c r="L1625" s="118"/>
      <c r="M1625" s="116"/>
      <c r="N1625" s="319"/>
    </row>
    <row r="1626" spans="2:14" ht="15" x14ac:dyDescent="0.25">
      <c r="B1626" s="65"/>
      <c r="C1626" s="78"/>
      <c r="D1626" s="109"/>
      <c r="E1626" s="68"/>
      <c r="F1626" s="77"/>
      <c r="G1626" s="312"/>
      <c r="H1626" s="313"/>
      <c r="I1626" s="314"/>
      <c r="J1626" s="353"/>
      <c r="K1626" s="69"/>
      <c r="L1626" s="319"/>
      <c r="M1626" s="116"/>
      <c r="N1626" s="319"/>
    </row>
    <row r="1627" spans="2:14" ht="15" x14ac:dyDescent="0.25">
      <c r="B1627" s="65"/>
      <c r="C1627" s="78"/>
      <c r="D1627" s="109"/>
      <c r="E1627" s="68"/>
      <c r="F1627" s="77"/>
      <c r="G1627" s="312"/>
      <c r="H1627" s="313"/>
      <c r="I1627" s="314"/>
      <c r="J1627" s="353"/>
      <c r="K1627" s="69"/>
      <c r="L1627" s="319"/>
      <c r="M1627" s="116"/>
      <c r="N1627" s="319"/>
    </row>
    <row r="1628" spans="2:14" ht="15" x14ac:dyDescent="0.25">
      <c r="B1628" s="65"/>
      <c r="C1628" s="66"/>
      <c r="D1628" s="109"/>
      <c r="E1628" s="68"/>
      <c r="F1628" s="77"/>
      <c r="G1628" s="104"/>
      <c r="H1628" s="121"/>
      <c r="I1628" s="107"/>
      <c r="J1628" s="352"/>
      <c r="K1628" s="69"/>
      <c r="L1628" s="319"/>
      <c r="M1628" s="116"/>
      <c r="N1628" s="319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2"/>
      <c r="K1629" s="69"/>
      <c r="L1629" s="118"/>
      <c r="M1629" s="116"/>
      <c r="N1629" s="319"/>
    </row>
    <row r="1630" spans="2:14" ht="15" x14ac:dyDescent="0.25">
      <c r="B1630" s="65"/>
      <c r="C1630" s="66"/>
      <c r="D1630" s="109"/>
      <c r="E1630" s="68"/>
      <c r="F1630" s="77"/>
      <c r="G1630" s="104"/>
      <c r="H1630" s="123"/>
      <c r="I1630" s="107"/>
      <c r="J1630" s="352"/>
      <c r="K1630" s="69"/>
      <c r="L1630" s="118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2"/>
      <c r="H1631" s="313"/>
      <c r="I1631" s="314"/>
      <c r="J1631" s="353"/>
      <c r="K1631" s="69"/>
      <c r="L1631" s="319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2"/>
      <c r="H1632" s="313"/>
      <c r="I1632" s="314"/>
      <c r="J1632" s="353"/>
      <c r="K1632" s="69"/>
      <c r="L1632" s="319"/>
      <c r="M1632" s="116"/>
      <c r="N1632" s="320"/>
    </row>
    <row r="1633" spans="2:14" ht="15" x14ac:dyDescent="0.25">
      <c r="B1633" s="91"/>
      <c r="C1633" s="66"/>
      <c r="D1633" s="109"/>
      <c r="E1633" s="68"/>
      <c r="F1633" s="68"/>
      <c r="G1633" s="104"/>
      <c r="H1633" s="123"/>
      <c r="I1633" s="107"/>
      <c r="J1633" s="352"/>
      <c r="K1633" s="69"/>
      <c r="L1633" s="120"/>
      <c r="M1633" s="116"/>
      <c r="N1633" s="320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52"/>
      <c r="K1634" s="69"/>
      <c r="L1634" s="120"/>
      <c r="M1634" s="116"/>
      <c r="N1634" s="320"/>
    </row>
    <row r="1635" spans="2:14" ht="15" x14ac:dyDescent="0.25">
      <c r="B1635" s="91"/>
      <c r="C1635" s="78"/>
      <c r="D1635" s="109"/>
      <c r="E1635" s="68"/>
      <c r="F1635" s="77"/>
      <c r="G1635" s="312"/>
      <c r="H1635" s="123"/>
      <c r="I1635" s="107"/>
      <c r="J1635" s="352"/>
      <c r="K1635" s="69"/>
      <c r="L1635" s="120"/>
      <c r="M1635" s="116"/>
      <c r="N1635" s="320"/>
    </row>
    <row r="1636" spans="2:14" ht="15" x14ac:dyDescent="0.25">
      <c r="B1636" s="65"/>
      <c r="C1636" s="78"/>
      <c r="D1636" s="109"/>
      <c r="E1636" s="68"/>
      <c r="F1636" s="77"/>
      <c r="G1636" s="312"/>
      <c r="H1636" s="313"/>
      <c r="I1636" s="314"/>
      <c r="J1636" s="353"/>
      <c r="K1636" s="69"/>
      <c r="L1636" s="319"/>
      <c r="M1636" s="116"/>
      <c r="N1636" s="320"/>
    </row>
    <row r="1637" spans="2:14" ht="15" x14ac:dyDescent="0.25">
      <c r="B1637" s="65"/>
      <c r="C1637" s="78"/>
      <c r="D1637" s="109"/>
      <c r="E1637" s="68"/>
      <c r="F1637" s="77"/>
      <c r="G1637" s="312"/>
      <c r="H1637" s="313"/>
      <c r="I1637" s="314"/>
      <c r="J1637" s="353"/>
      <c r="K1637" s="69"/>
      <c r="L1637" s="319"/>
      <c r="M1637" s="116"/>
      <c r="N1637" s="320"/>
    </row>
    <row r="1638" spans="2:14" ht="15" x14ac:dyDescent="0.25">
      <c r="B1638" s="65"/>
      <c r="C1638" s="78"/>
      <c r="D1638" s="109"/>
      <c r="E1638" s="68"/>
      <c r="F1638" s="77"/>
      <c r="G1638" s="312"/>
      <c r="H1638" s="313"/>
      <c r="I1638" s="314"/>
      <c r="J1638" s="353"/>
      <c r="K1638" s="69"/>
      <c r="L1638" s="319"/>
      <c r="M1638" s="116"/>
      <c r="N1638" s="320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2"/>
      <c r="K1639" s="69"/>
      <c r="L1639" s="120"/>
      <c r="M1639" s="116"/>
      <c r="N1639" s="220"/>
    </row>
    <row r="1640" spans="2:14" ht="15" x14ac:dyDescent="0.25">
      <c r="B1640" s="91"/>
      <c r="C1640" s="66"/>
      <c r="D1640" s="109"/>
      <c r="E1640" s="68"/>
      <c r="F1640" s="77"/>
      <c r="G1640" s="312"/>
      <c r="H1640" s="123"/>
      <c r="I1640" s="107"/>
      <c r="J1640" s="352"/>
      <c r="K1640" s="69"/>
      <c r="L1640" s="120"/>
      <c r="M1640" s="116"/>
      <c r="N1640" s="220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2"/>
      <c r="K1643" s="69"/>
      <c r="L1643" s="120"/>
      <c r="M1643" s="116"/>
      <c r="N1643" s="220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2"/>
      <c r="K1644" s="69"/>
      <c r="L1644" s="120"/>
      <c r="M1644" s="116"/>
      <c r="N1644" s="220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2"/>
      <c r="K1645" s="69"/>
      <c r="L1645" s="120"/>
      <c r="M1645" s="116"/>
      <c r="N1645" s="220"/>
    </row>
    <row r="1646" spans="2:14" ht="15" x14ac:dyDescent="0.25">
      <c r="B1646" s="91"/>
      <c r="C1646" s="66"/>
      <c r="D1646" s="109"/>
      <c r="E1646" s="68"/>
      <c r="F1646" s="77"/>
      <c r="G1646" s="104"/>
      <c r="H1646" s="121"/>
      <c r="I1646" s="107"/>
      <c r="J1646" s="352"/>
      <c r="K1646" s="69"/>
      <c r="L1646" s="120"/>
      <c r="M1646" s="116"/>
      <c r="N1646" s="220"/>
    </row>
    <row r="1647" spans="2:14" ht="15" x14ac:dyDescent="0.25">
      <c r="B1647" s="91"/>
      <c r="C1647" s="66"/>
      <c r="D1647" s="109"/>
      <c r="E1647" s="68"/>
      <c r="F1647" s="77"/>
      <c r="G1647" s="104"/>
      <c r="H1647" s="123"/>
      <c r="I1647" s="107"/>
      <c r="J1647" s="352"/>
      <c r="K1647" s="69"/>
      <c r="L1647" s="120"/>
      <c r="M1647" s="116"/>
      <c r="N1647" s="220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2"/>
      <c r="K1648" s="69"/>
      <c r="L1648" s="120"/>
      <c r="M1648" s="116"/>
      <c r="N1648" s="220"/>
    </row>
    <row r="1649" spans="2:14" ht="15" x14ac:dyDescent="0.25">
      <c r="B1649" s="37"/>
      <c r="C1649" s="66"/>
      <c r="D1649" s="109"/>
      <c r="E1649" s="68"/>
      <c r="F1649" s="77"/>
      <c r="G1649" s="312"/>
      <c r="H1649" s="123"/>
      <c r="I1649" s="107"/>
      <c r="J1649" s="352"/>
      <c r="K1649" s="69"/>
      <c r="L1649" s="120"/>
      <c r="M1649" s="116"/>
      <c r="N1649" s="220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2"/>
      <c r="K1650" s="69"/>
      <c r="L1650" s="120"/>
      <c r="M1650" s="116"/>
      <c r="N1650" s="220"/>
    </row>
    <row r="1651" spans="2:14" ht="15" x14ac:dyDescent="0.25">
      <c r="B1651" s="37"/>
      <c r="C1651" s="78"/>
      <c r="D1651" s="109"/>
      <c r="E1651" s="68"/>
      <c r="F1651" s="77"/>
      <c r="G1651" s="312"/>
      <c r="H1651" s="313"/>
      <c r="I1651" s="314"/>
      <c r="J1651" s="353"/>
      <c r="K1651" s="69"/>
      <c r="L1651" s="120"/>
      <c r="M1651" s="116"/>
      <c r="N1651" s="220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2"/>
      <c r="K1652" s="69"/>
      <c r="L1652" s="120"/>
      <c r="M1652" s="116"/>
      <c r="N1652" s="220"/>
    </row>
    <row r="1653" spans="2:14" ht="15" x14ac:dyDescent="0.25">
      <c r="B1653" s="37"/>
      <c r="C1653" s="66"/>
      <c r="D1653" s="109"/>
      <c r="E1653" s="68"/>
      <c r="F1653" s="68"/>
      <c r="G1653" s="312"/>
      <c r="H1653" s="123"/>
      <c r="I1653" s="107"/>
      <c r="J1653" s="352"/>
      <c r="K1653" s="69"/>
      <c r="L1653" s="120"/>
      <c r="M1653" s="116"/>
      <c r="N1653" s="220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2"/>
      <c r="K1654" s="69"/>
      <c r="L1654" s="120"/>
      <c r="M1654" s="116"/>
      <c r="N1654" s="220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2"/>
      <c r="K1655" s="69"/>
      <c r="L1655" s="319"/>
      <c r="M1655" s="116"/>
      <c r="N1655" s="320"/>
    </row>
    <row r="1656" spans="2:14" ht="15" x14ac:dyDescent="0.25">
      <c r="B1656" s="37"/>
      <c r="C1656" s="78"/>
      <c r="D1656" s="109"/>
      <c r="E1656" s="68"/>
      <c r="F1656" s="77"/>
      <c r="G1656" s="312"/>
      <c r="H1656" s="123"/>
      <c r="I1656" s="107"/>
      <c r="J1656" s="352"/>
      <c r="K1656" s="69"/>
      <c r="L1656" s="118"/>
      <c r="M1656" s="116"/>
      <c r="N1656" s="320"/>
    </row>
    <row r="1657" spans="2:14" ht="15" x14ac:dyDescent="0.25">
      <c r="B1657" s="37"/>
      <c r="C1657" s="78"/>
      <c r="D1657" s="109"/>
      <c r="E1657" s="68"/>
      <c r="F1657" s="77"/>
      <c r="G1657" s="312"/>
      <c r="H1657" s="313"/>
      <c r="I1657" s="314"/>
      <c r="J1657" s="353"/>
      <c r="K1657" s="69"/>
      <c r="L1657" s="319"/>
      <c r="M1657" s="116"/>
      <c r="N1657" s="320"/>
    </row>
    <row r="1658" spans="2:14" ht="15" x14ac:dyDescent="0.25">
      <c r="B1658" s="37"/>
      <c r="C1658" s="66"/>
      <c r="D1658" s="109"/>
      <c r="E1658" s="68"/>
      <c r="F1658" s="77"/>
      <c r="G1658" s="104"/>
      <c r="H1658" s="123"/>
      <c r="I1658" s="107"/>
      <c r="J1658" s="352"/>
      <c r="K1658" s="69"/>
      <c r="L1658" s="118"/>
      <c r="M1658" s="116"/>
      <c r="N1658" s="320"/>
    </row>
    <row r="1659" spans="2:14" ht="15" x14ac:dyDescent="0.25">
      <c r="B1659" s="65"/>
      <c r="C1659" s="78"/>
      <c r="D1659" s="109"/>
      <c r="E1659" s="68"/>
      <c r="F1659" s="77"/>
      <c r="G1659" s="312"/>
      <c r="H1659" s="313"/>
      <c r="I1659" s="314"/>
      <c r="J1659" s="353"/>
      <c r="K1659" s="69"/>
      <c r="L1659" s="319"/>
      <c r="M1659" s="116"/>
      <c r="N1659" s="320"/>
    </row>
    <row r="1660" spans="2:14" ht="15" x14ac:dyDescent="0.25">
      <c r="B1660" s="65"/>
      <c r="C1660" s="78"/>
      <c r="D1660" s="109"/>
      <c r="E1660" s="68"/>
      <c r="F1660" s="77"/>
      <c r="G1660" s="312"/>
      <c r="H1660" s="313"/>
      <c r="I1660" s="314"/>
      <c r="J1660" s="353"/>
      <c r="K1660" s="69"/>
      <c r="L1660" s="319"/>
      <c r="M1660" s="116"/>
      <c r="N1660" s="320"/>
    </row>
    <row r="1661" spans="2:14" ht="15" x14ac:dyDescent="0.25">
      <c r="B1661" s="65"/>
      <c r="C1661" s="78"/>
      <c r="D1661" s="109"/>
      <c r="E1661" s="68"/>
      <c r="F1661" s="77"/>
      <c r="G1661" s="312"/>
      <c r="H1661" s="313"/>
      <c r="I1661" s="314"/>
      <c r="J1661" s="353"/>
      <c r="K1661" s="69"/>
      <c r="L1661" s="319"/>
      <c r="M1661" s="116"/>
      <c r="N1661" s="320"/>
    </row>
    <row r="1662" spans="2:14" ht="15" x14ac:dyDescent="0.25">
      <c r="B1662" s="91"/>
      <c r="C1662" s="66"/>
      <c r="D1662" s="109"/>
      <c r="E1662" s="68"/>
      <c r="F1662" s="77"/>
      <c r="G1662" s="104"/>
      <c r="H1662" s="123"/>
      <c r="I1662" s="107"/>
      <c r="J1662" s="352"/>
      <c r="K1662" s="69"/>
      <c r="L1662" s="120"/>
      <c r="M1662" s="116"/>
      <c r="N1662" s="220"/>
    </row>
    <row r="1663" spans="2:14" ht="15" x14ac:dyDescent="0.25">
      <c r="B1663" s="65"/>
      <c r="C1663" s="78"/>
      <c r="D1663" s="109"/>
      <c r="E1663" s="68"/>
      <c r="F1663" s="77"/>
      <c r="G1663" s="312"/>
      <c r="H1663" s="313"/>
      <c r="I1663" s="314"/>
      <c r="J1663" s="353"/>
      <c r="K1663" s="69"/>
      <c r="L1663" s="319"/>
      <c r="M1663" s="116"/>
      <c r="N1663" s="320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2"/>
      <c r="K1664" s="69"/>
      <c r="L1664" s="120"/>
      <c r="M1664" s="116"/>
      <c r="N1664" s="220"/>
    </row>
    <row r="1665" spans="2:14" ht="15" x14ac:dyDescent="0.25">
      <c r="B1665" s="37"/>
      <c r="C1665" s="66"/>
      <c r="D1665" s="109"/>
      <c r="E1665" s="68"/>
      <c r="F1665" s="77"/>
      <c r="G1665" s="104"/>
      <c r="H1665" s="121"/>
      <c r="I1665" s="107"/>
      <c r="J1665" s="352"/>
      <c r="K1665" s="69"/>
      <c r="L1665" s="120"/>
      <c r="M1665" s="116"/>
      <c r="N1665" s="220"/>
    </row>
    <row r="1666" spans="2:14" ht="15" x14ac:dyDescent="0.25">
      <c r="B1666" s="37"/>
      <c r="C1666" s="66"/>
      <c r="D1666" s="109"/>
      <c r="E1666" s="68"/>
      <c r="F1666" s="68"/>
      <c r="G1666" s="104"/>
      <c r="H1666" s="121"/>
      <c r="I1666" s="107"/>
      <c r="J1666" s="352"/>
      <c r="K1666" s="69"/>
      <c r="L1666" s="319"/>
      <c r="M1666" s="116"/>
      <c r="N1666" s="320"/>
    </row>
    <row r="1667" spans="2:14" ht="15" x14ac:dyDescent="0.2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ht="15" x14ac:dyDescent="0.2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ht="15" x14ac:dyDescent="0.2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ht="15" x14ac:dyDescent="0.25">
      <c r="B1670" s="65"/>
      <c r="C1670" s="78"/>
      <c r="D1670" s="109"/>
      <c r="E1670" s="68"/>
      <c r="F1670" s="77"/>
      <c r="G1670" s="312"/>
      <c r="H1670" s="313"/>
      <c r="I1670" s="314"/>
      <c r="J1670" s="353"/>
      <c r="K1670" s="69"/>
      <c r="L1670" s="319"/>
      <c r="M1670" s="116"/>
      <c r="N1670" s="320"/>
    </row>
    <row r="1671" spans="2:14" ht="15" x14ac:dyDescent="0.25">
      <c r="B1671" s="65"/>
      <c r="C1671" s="78"/>
      <c r="D1671" s="109"/>
      <c r="E1671" s="68"/>
      <c r="F1671" s="77"/>
      <c r="G1671" s="312"/>
      <c r="H1671" s="313"/>
      <c r="I1671" s="314"/>
      <c r="J1671" s="353"/>
      <c r="K1671" s="69"/>
      <c r="L1671" s="319"/>
      <c r="M1671" s="116"/>
      <c r="N1671" s="320"/>
    </row>
    <row r="1672" spans="2:14" ht="15" x14ac:dyDescent="0.25">
      <c r="B1672" s="65"/>
      <c r="C1672" s="78"/>
      <c r="D1672" s="109"/>
      <c r="E1672" s="68"/>
      <c r="F1672" s="77"/>
      <c r="G1672" s="312"/>
      <c r="H1672" s="313"/>
      <c r="I1672" s="314"/>
      <c r="J1672" s="353"/>
      <c r="K1672" s="69"/>
      <c r="L1672" s="319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79"/>
      <c r="L1673" s="120"/>
      <c r="M1673" s="115"/>
      <c r="N1673" s="2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69"/>
      <c r="L1674" s="118"/>
      <c r="M1674" s="116"/>
      <c r="N1674" s="321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2"/>
      <c r="K1675" s="69"/>
      <c r="L1675" s="118"/>
      <c r="M1675" s="116"/>
      <c r="N1675" s="321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2"/>
      <c r="K1676" s="114"/>
      <c r="L1676" s="118"/>
      <c r="M1676" s="117"/>
      <c r="N1676" s="321"/>
    </row>
    <row r="1677" spans="2:14" ht="15" x14ac:dyDescent="0.25">
      <c r="B1677" s="37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1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1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118"/>
      <c r="M1681" s="116"/>
      <c r="N1681" s="320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2"/>
      <c r="K1682" s="69"/>
      <c r="L1682" s="118"/>
      <c r="M1682" s="116"/>
      <c r="N1682" s="320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2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2"/>
      <c r="K1684" s="69"/>
      <c r="L1684" s="319"/>
      <c r="M1684" s="116"/>
      <c r="N1684" s="320"/>
    </row>
    <row r="1685" spans="2:14" ht="15" x14ac:dyDescent="0.25">
      <c r="B1685" s="91"/>
      <c r="C1685" s="78"/>
      <c r="D1685" s="109"/>
      <c r="E1685" s="68"/>
      <c r="F1685" s="77"/>
      <c r="G1685" s="312"/>
      <c r="H1685" s="313"/>
      <c r="I1685" s="314"/>
      <c r="J1685" s="353"/>
      <c r="K1685" s="69"/>
      <c r="L1685" s="319"/>
      <c r="M1685" s="116"/>
      <c r="N1685" s="320"/>
    </row>
    <row r="1686" spans="2:14" ht="15" x14ac:dyDescent="0.25">
      <c r="B1686" s="91"/>
      <c r="C1686" s="78"/>
      <c r="D1686" s="109"/>
      <c r="E1686" s="68"/>
      <c r="F1686" s="77"/>
      <c r="G1686" s="312"/>
      <c r="H1686" s="313"/>
      <c r="I1686" s="314"/>
      <c r="J1686" s="353"/>
      <c r="K1686" s="69"/>
      <c r="L1686" s="319"/>
      <c r="M1686" s="116"/>
      <c r="N1686" s="320"/>
    </row>
    <row r="1687" spans="2:14" ht="15" x14ac:dyDescent="0.25">
      <c r="B1687" s="91"/>
      <c r="C1687" s="66"/>
      <c r="D1687" s="109"/>
      <c r="E1687" s="68"/>
      <c r="F1687" s="68"/>
      <c r="G1687" s="104"/>
      <c r="H1687" s="121"/>
      <c r="I1687" s="107"/>
      <c r="J1687" s="352"/>
      <c r="K1687" s="69"/>
      <c r="L1687" s="118"/>
      <c r="M1687" s="116"/>
      <c r="N1687" s="321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2"/>
      <c r="K1688" s="69"/>
      <c r="L1688" s="118"/>
      <c r="M1688" s="116"/>
      <c r="N1688" s="320"/>
    </row>
    <row r="1689" spans="2:14" ht="15" x14ac:dyDescent="0.25">
      <c r="B1689" s="91"/>
      <c r="C1689" s="66"/>
      <c r="D1689" s="109"/>
      <c r="E1689" s="68"/>
      <c r="F1689" s="77"/>
      <c r="G1689" s="104"/>
      <c r="H1689" s="121"/>
      <c r="I1689" s="107"/>
      <c r="J1689" s="352"/>
      <c r="K1689" s="69"/>
      <c r="L1689" s="118"/>
      <c r="M1689" s="116"/>
      <c r="N1689" s="320"/>
    </row>
    <row r="1690" spans="2:14" ht="15" x14ac:dyDescent="0.2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319"/>
      <c r="M1690" s="116"/>
      <c r="N1690" s="320"/>
    </row>
    <row r="1691" spans="2:14" ht="15" x14ac:dyDescent="0.25">
      <c r="B1691" s="65"/>
      <c r="C1691" s="78"/>
      <c r="D1691" s="109"/>
      <c r="E1691" s="68"/>
      <c r="F1691" s="77"/>
      <c r="G1691" s="312"/>
      <c r="H1691" s="313"/>
      <c r="I1691" s="314"/>
      <c r="J1691" s="353"/>
      <c r="K1691" s="69"/>
      <c r="L1691" s="319"/>
      <c r="M1691" s="116"/>
      <c r="N1691" s="320"/>
    </row>
    <row r="1692" spans="2:14" ht="15" x14ac:dyDescent="0.25">
      <c r="B1692" s="65"/>
      <c r="C1692" s="78"/>
      <c r="D1692" s="109"/>
      <c r="E1692" s="68"/>
      <c r="F1692" s="77"/>
      <c r="G1692" s="312"/>
      <c r="H1692" s="313"/>
      <c r="I1692" s="314"/>
      <c r="J1692" s="353"/>
      <c r="K1692" s="69"/>
      <c r="L1692" s="217"/>
      <c r="M1692" s="116"/>
      <c r="N1692" s="320"/>
    </row>
    <row r="1693" spans="2:14" ht="15" x14ac:dyDescent="0.25">
      <c r="B1693" s="65"/>
      <c r="C1693" s="78"/>
      <c r="D1693" s="109"/>
      <c r="E1693" s="68"/>
      <c r="F1693" s="77"/>
      <c r="G1693" s="312"/>
      <c r="H1693" s="313"/>
      <c r="I1693" s="314"/>
      <c r="J1693" s="353"/>
      <c r="K1693" s="69"/>
      <c r="L1693" s="217"/>
      <c r="M1693" s="82"/>
      <c r="N1693" s="320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2"/>
      <c r="K1696" s="69"/>
      <c r="L1696" s="84"/>
      <c r="M1696" s="82"/>
      <c r="N1696" s="320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2"/>
      <c r="K1697" s="69"/>
      <c r="L1697" s="84"/>
      <c r="M1697" s="82"/>
      <c r="N1697" s="320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2"/>
      <c r="K1698" s="69"/>
      <c r="L1698" s="84"/>
      <c r="M1698" s="82"/>
      <c r="N1698" s="320"/>
    </row>
    <row r="1699" spans="2:14" ht="15" x14ac:dyDescent="0.25">
      <c r="B1699" s="91"/>
      <c r="C1699" s="78"/>
      <c r="D1699" s="100"/>
      <c r="E1699" s="101"/>
      <c r="F1699" s="77"/>
      <c r="G1699" s="312"/>
      <c r="H1699" s="322"/>
      <c r="I1699" s="107"/>
      <c r="J1699" s="352"/>
      <c r="K1699" s="69"/>
      <c r="L1699" s="84"/>
      <c r="M1699" s="82"/>
      <c r="N1699" s="320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2"/>
      <c r="K1700" s="69"/>
      <c r="L1700" s="84"/>
      <c r="M1700" s="82"/>
      <c r="N1700" s="320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2"/>
      <c r="K1701" s="69"/>
      <c r="L1701" s="84"/>
      <c r="M1701" s="82"/>
      <c r="N1701" s="320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2"/>
      <c r="K1702" s="69"/>
      <c r="L1702" s="84"/>
      <c r="M1702" s="82"/>
      <c r="N1702" s="320"/>
    </row>
    <row r="1703" spans="2:14" ht="15" x14ac:dyDescent="0.25">
      <c r="B1703" s="65"/>
      <c r="C1703" s="78"/>
      <c r="D1703" s="100"/>
      <c r="E1703" s="101"/>
      <c r="F1703" s="77"/>
      <c r="G1703" s="312"/>
      <c r="H1703" s="322"/>
      <c r="I1703" s="314"/>
      <c r="J1703" s="353"/>
      <c r="K1703" s="69"/>
      <c r="L1703" s="84"/>
      <c r="M1703" s="82"/>
      <c r="N1703" s="320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2"/>
      <c r="K1704" s="69"/>
      <c r="L1704" s="84"/>
      <c r="M1704" s="82"/>
      <c r="N1704" s="320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2"/>
      <c r="K1705" s="69"/>
      <c r="L1705" s="84"/>
      <c r="M1705" s="82"/>
      <c r="N1705" s="320"/>
    </row>
    <row r="1706" spans="2:14" ht="15" x14ac:dyDescent="0.25">
      <c r="B1706" s="65"/>
      <c r="C1706" s="78"/>
      <c r="D1706" s="100"/>
      <c r="E1706" s="101"/>
      <c r="F1706" s="77"/>
      <c r="G1706" s="312"/>
      <c r="H1706" s="322"/>
      <c r="I1706" s="314"/>
      <c r="J1706" s="353"/>
      <c r="K1706" s="69"/>
      <c r="L1706" s="84"/>
      <c r="M1706" s="82"/>
      <c r="N1706" s="320"/>
    </row>
    <row r="1707" spans="2:14" ht="15" x14ac:dyDescent="0.25">
      <c r="B1707" s="65"/>
      <c r="C1707" s="66"/>
      <c r="D1707" s="109"/>
      <c r="E1707" s="101"/>
      <c r="F1707" s="77"/>
      <c r="G1707" s="104"/>
      <c r="H1707" s="106"/>
      <c r="I1707" s="107"/>
      <c r="J1707" s="352"/>
      <c r="K1707" s="69"/>
      <c r="L1707" s="323"/>
      <c r="M1707" s="82"/>
      <c r="N1707" s="320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2"/>
      <c r="K1708" s="69"/>
      <c r="L1708" s="84"/>
      <c r="M1708" s="82"/>
      <c r="N1708" s="320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2"/>
      <c r="K1709" s="69"/>
      <c r="L1709" s="323"/>
      <c r="M1709" s="82"/>
      <c r="N1709" s="320"/>
    </row>
    <row r="1710" spans="2:14" ht="15" x14ac:dyDescent="0.2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0"/>
    </row>
    <row r="1711" spans="2:14" ht="15" x14ac:dyDescent="0.25">
      <c r="B1711" s="65"/>
      <c r="C1711" s="78"/>
      <c r="D1711" s="100"/>
      <c r="E1711" s="101"/>
      <c r="F1711" s="77"/>
      <c r="G1711" s="312"/>
      <c r="H1711" s="322"/>
      <c r="I1711" s="314"/>
      <c r="J1711" s="353"/>
      <c r="K1711" s="69"/>
      <c r="L1711" s="323"/>
      <c r="M1711" s="82"/>
      <c r="N1711" s="324"/>
    </row>
    <row r="1712" spans="2:14" ht="15" x14ac:dyDescent="0.25">
      <c r="B1712" s="65"/>
      <c r="C1712" s="78"/>
      <c r="D1712" s="100"/>
      <c r="E1712" s="101"/>
      <c r="F1712" s="77"/>
      <c r="G1712" s="312"/>
      <c r="H1712" s="322"/>
      <c r="I1712" s="314"/>
      <c r="J1712" s="353"/>
      <c r="K1712" s="69"/>
      <c r="L1712" s="323"/>
      <c r="M1712" s="82"/>
      <c r="N1712" s="324"/>
    </row>
    <row r="1713" spans="2:14" ht="15" x14ac:dyDescent="0.25">
      <c r="B1713" s="65"/>
      <c r="C1713" s="78"/>
      <c r="D1713" s="100"/>
      <c r="E1713" s="101"/>
      <c r="F1713" s="77"/>
      <c r="G1713" s="312"/>
      <c r="H1713" s="322"/>
      <c r="I1713" s="314"/>
      <c r="J1713" s="353"/>
      <c r="K1713" s="69"/>
      <c r="L1713" s="323"/>
      <c r="M1713" s="82"/>
      <c r="N1713" s="324"/>
    </row>
    <row r="1714" spans="2:14" ht="15" x14ac:dyDescent="0.25">
      <c r="B1714" s="65"/>
      <c r="C1714" s="78"/>
      <c r="D1714" s="100"/>
      <c r="E1714" s="101"/>
      <c r="F1714" s="77"/>
      <c r="G1714" s="312"/>
      <c r="H1714" s="322"/>
      <c r="I1714" s="107"/>
      <c r="J1714" s="352"/>
      <c r="K1714" s="69"/>
      <c r="L1714" s="84"/>
      <c r="M1714" s="82"/>
      <c r="N1714" s="324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2"/>
      <c r="K1717" s="69"/>
      <c r="L1717" s="84"/>
      <c r="M1717" s="82"/>
      <c r="N1717" s="324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2"/>
      <c r="K1718" s="69"/>
      <c r="L1718" s="84"/>
      <c r="M1718" s="82"/>
      <c r="N1718" s="324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2"/>
      <c r="K1719" s="69"/>
      <c r="L1719" s="84"/>
      <c r="M1719" s="82"/>
      <c r="N1719" s="324"/>
    </row>
    <row r="1720" spans="2:14" ht="15" x14ac:dyDescent="0.25">
      <c r="B1720" s="91"/>
      <c r="C1720" s="66"/>
      <c r="D1720" s="100"/>
      <c r="E1720" s="101"/>
      <c r="F1720" s="68"/>
      <c r="G1720" s="104"/>
      <c r="H1720" s="106"/>
      <c r="I1720" s="107"/>
      <c r="J1720" s="352"/>
      <c r="K1720" s="69"/>
      <c r="L1720" s="84"/>
      <c r="M1720" s="82"/>
      <c r="N1720" s="324"/>
    </row>
    <row r="1721" spans="2:14" ht="15" x14ac:dyDescent="0.25">
      <c r="B1721" s="91"/>
      <c r="C1721" s="78"/>
      <c r="D1721" s="100"/>
      <c r="E1721" s="101"/>
      <c r="F1721" s="77"/>
      <c r="G1721" s="312"/>
      <c r="H1721" s="322"/>
      <c r="I1721" s="107"/>
      <c r="J1721" s="352"/>
      <c r="K1721" s="69"/>
      <c r="L1721" s="84"/>
      <c r="M1721" s="82"/>
      <c r="N1721" s="324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2"/>
      <c r="K1722" s="69"/>
      <c r="L1722" s="84"/>
      <c r="M1722" s="82"/>
      <c r="N1722" s="324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2"/>
      <c r="K1723" s="70"/>
      <c r="L1723" s="84"/>
      <c r="M1723" s="82"/>
      <c r="N1723" s="324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2"/>
      <c r="K1724" s="69"/>
      <c r="L1724" s="84"/>
      <c r="M1724" s="82"/>
      <c r="N1724" s="324"/>
    </row>
    <row r="1725" spans="2:14" ht="15" x14ac:dyDescent="0.25">
      <c r="B1725" s="91"/>
      <c r="C1725" s="78"/>
      <c r="D1725" s="100"/>
      <c r="E1725" s="101"/>
      <c r="F1725" s="68"/>
      <c r="G1725" s="312"/>
      <c r="H1725" s="322"/>
      <c r="I1725" s="107"/>
      <c r="J1725" s="352"/>
      <c r="K1725" s="69"/>
      <c r="L1725" s="84"/>
      <c r="M1725" s="82"/>
      <c r="N1725" s="324"/>
    </row>
    <row r="1726" spans="2:14" ht="15" x14ac:dyDescent="0.25">
      <c r="B1726" s="91"/>
      <c r="C1726" s="66"/>
      <c r="D1726" s="100"/>
      <c r="E1726" s="101"/>
      <c r="F1726" s="77"/>
      <c r="G1726" s="104"/>
      <c r="H1726" s="106"/>
      <c r="I1726" s="107"/>
      <c r="J1726" s="352"/>
      <c r="K1726" s="69"/>
      <c r="L1726" s="323"/>
      <c r="M1726" s="82"/>
      <c r="N1726" s="324"/>
    </row>
    <row r="1727" spans="2:14" ht="15" x14ac:dyDescent="0.25">
      <c r="B1727" s="65"/>
      <c r="C1727" s="78"/>
      <c r="D1727" s="100"/>
      <c r="E1727" s="101"/>
      <c r="F1727" s="77"/>
      <c r="G1727" s="312"/>
      <c r="H1727" s="322"/>
      <c r="I1727" s="314"/>
      <c r="J1727" s="353"/>
      <c r="K1727" s="69"/>
      <c r="L1727" s="323"/>
      <c r="M1727" s="82"/>
      <c r="N1727" s="324"/>
    </row>
    <row r="1728" spans="2:14" ht="15" x14ac:dyDescent="0.25">
      <c r="B1728" s="65"/>
      <c r="C1728" s="66"/>
      <c r="D1728" s="100"/>
      <c r="E1728" s="101"/>
      <c r="F1728" s="68"/>
      <c r="G1728" s="104"/>
      <c r="H1728" s="106"/>
      <c r="I1728" s="107"/>
      <c r="J1728" s="352"/>
      <c r="K1728" s="69"/>
      <c r="L1728" s="84"/>
      <c r="M1728" s="82"/>
      <c r="N1728" s="324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2"/>
      <c r="K1729" s="69"/>
      <c r="L1729" s="84"/>
      <c r="M1729" s="82"/>
      <c r="N1729" s="324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2"/>
      <c r="K1730" s="69"/>
      <c r="L1730" s="323"/>
      <c r="M1730" s="82"/>
      <c r="N1730" s="324"/>
    </row>
    <row r="1731" spans="2:14" ht="15" x14ac:dyDescent="0.25">
      <c r="B1731" s="65"/>
      <c r="C1731" s="66"/>
      <c r="D1731" s="100"/>
      <c r="E1731" s="101"/>
      <c r="F1731" s="77"/>
      <c r="G1731" s="104"/>
      <c r="H1731" s="106"/>
      <c r="I1731" s="107"/>
      <c r="J1731" s="352"/>
      <c r="K1731" s="69"/>
      <c r="L1731" s="323"/>
      <c r="M1731" s="82"/>
      <c r="N1731" s="324"/>
    </row>
    <row r="1732" spans="2:14" x14ac:dyDescent="0.2">
      <c r="B1732" s="65"/>
      <c r="C1732" s="78"/>
      <c r="D1732" s="100"/>
      <c r="E1732" s="101"/>
      <c r="F1732" s="77"/>
      <c r="G1732" s="312"/>
      <c r="H1732" s="322"/>
      <c r="I1732" s="325"/>
      <c r="J1732" s="355"/>
      <c r="K1732" s="69"/>
      <c r="L1732" s="84"/>
      <c r="M1732" s="82"/>
      <c r="N1732" s="324"/>
    </row>
    <row r="1733" spans="2:14" x14ac:dyDescent="0.2">
      <c r="B1733" s="65"/>
      <c r="C1733" s="78"/>
      <c r="D1733" s="100"/>
      <c r="E1733" s="101"/>
      <c r="F1733" s="77"/>
      <c r="G1733" s="312"/>
      <c r="H1733" s="322"/>
      <c r="I1733" s="325"/>
      <c r="J1733" s="355"/>
      <c r="K1733" s="69"/>
      <c r="L1733" s="84"/>
      <c r="M1733" s="82"/>
      <c r="N1733" s="324"/>
    </row>
    <row r="1734" spans="2:14" ht="15" x14ac:dyDescent="0.25">
      <c r="B1734" s="65"/>
      <c r="C1734" s="78"/>
      <c r="D1734" s="100"/>
      <c r="E1734" s="101"/>
      <c r="F1734" s="77"/>
      <c r="G1734" s="312"/>
      <c r="H1734" s="322"/>
      <c r="I1734" s="314"/>
      <c r="J1734" s="353"/>
      <c r="K1734" s="69"/>
      <c r="L1734" s="323"/>
      <c r="M1734" s="82"/>
      <c r="N1734" s="324"/>
    </row>
    <row r="1735" spans="2:14" ht="15" x14ac:dyDescent="0.25">
      <c r="B1735" s="65"/>
      <c r="C1735" s="78"/>
      <c r="D1735" s="100"/>
      <c r="E1735" s="102"/>
      <c r="F1735" s="77"/>
      <c r="G1735" s="326"/>
      <c r="H1735" s="322"/>
      <c r="I1735" s="314"/>
      <c r="J1735" s="353"/>
      <c r="K1735" s="69"/>
      <c r="L1735" s="323"/>
      <c r="M1735" s="82"/>
      <c r="N1735" s="324"/>
    </row>
    <row r="1736" spans="2:14" ht="15" x14ac:dyDescent="0.25">
      <c r="B1736" s="65"/>
      <c r="C1736" s="78"/>
      <c r="D1736" s="97"/>
      <c r="E1736" s="67"/>
      <c r="F1736" s="77"/>
      <c r="G1736" s="326"/>
      <c r="H1736" s="322"/>
      <c r="I1736" s="314"/>
      <c r="J1736" s="353"/>
      <c r="K1736" s="69"/>
      <c r="L1736" s="323"/>
      <c r="M1736" s="82"/>
      <c r="N1736" s="324"/>
    </row>
    <row r="1737" spans="2:14" ht="15" x14ac:dyDescent="0.25">
      <c r="B1737" s="65"/>
      <c r="C1737" s="78"/>
      <c r="D1737" s="97"/>
      <c r="E1737" s="67"/>
      <c r="F1737" s="77"/>
      <c r="G1737" s="326"/>
      <c r="H1737" s="322"/>
      <c r="I1737" s="314"/>
      <c r="J1737" s="353"/>
      <c r="K1737" s="69"/>
      <c r="L1737" s="323"/>
      <c r="M1737" s="82"/>
      <c r="N1737" s="324"/>
    </row>
    <row r="1738" spans="2:14" ht="15" x14ac:dyDescent="0.25">
      <c r="B1738" s="65"/>
      <c r="C1738" s="78"/>
      <c r="D1738" s="97"/>
      <c r="E1738" s="67"/>
      <c r="F1738" s="77"/>
      <c r="G1738" s="326"/>
      <c r="H1738" s="322"/>
      <c r="I1738" s="327"/>
      <c r="J1738" s="356"/>
      <c r="K1738" s="69"/>
      <c r="L1738" s="323"/>
      <c r="M1738" s="82"/>
      <c r="N1738" s="324"/>
    </row>
    <row r="1739" spans="2:14" ht="15" x14ac:dyDescent="0.25">
      <c r="B1739" s="65"/>
      <c r="C1739" s="78"/>
      <c r="D1739" s="97"/>
      <c r="E1739" s="67"/>
      <c r="F1739" s="77"/>
      <c r="G1739" s="326"/>
      <c r="H1739" s="322"/>
      <c r="I1739" s="327"/>
      <c r="J1739" s="356"/>
      <c r="K1739" s="69"/>
      <c r="L1739" s="323"/>
      <c r="M1739" s="82"/>
      <c r="N1739" s="324"/>
    </row>
    <row r="1740" spans="2:14" x14ac:dyDescent="0.2">
      <c r="B1740" s="65"/>
      <c r="C1740" s="66"/>
      <c r="D1740" s="90"/>
      <c r="E1740" s="67"/>
      <c r="F1740" s="77"/>
      <c r="G1740" s="77"/>
      <c r="H1740" s="106"/>
      <c r="I1740" s="94"/>
      <c r="J1740" s="357"/>
      <c r="K1740" s="80"/>
      <c r="L1740" s="84"/>
      <c r="M1740" s="82"/>
      <c r="N1740" s="328"/>
    </row>
    <row r="1741" spans="2:14" ht="15" x14ac:dyDescent="0.25">
      <c r="B1741" s="65"/>
      <c r="C1741" s="78"/>
      <c r="D1741" s="90"/>
      <c r="E1741" s="67"/>
      <c r="F1741" s="77"/>
      <c r="G1741" s="329"/>
      <c r="H1741" s="322"/>
      <c r="I1741" s="327"/>
      <c r="J1741" s="356"/>
      <c r="K1741" s="69"/>
      <c r="L1741" s="323"/>
      <c r="M1741" s="82"/>
      <c r="N1741" s="328"/>
    </row>
    <row r="1742" spans="2:14" ht="15" x14ac:dyDescent="0.25">
      <c r="B1742" s="65"/>
      <c r="C1742" s="66"/>
      <c r="D1742" s="90"/>
      <c r="E1742" s="67"/>
      <c r="F1742" s="77"/>
      <c r="G1742" s="77"/>
      <c r="H1742" s="106"/>
      <c r="I1742" s="95"/>
      <c r="J1742" s="358"/>
      <c r="K1742" s="80"/>
      <c r="L1742" s="84"/>
      <c r="M1742" s="82"/>
      <c r="N1742" s="328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8"/>
      <c r="K1743" s="69"/>
      <c r="L1743" s="84"/>
      <c r="M1743" s="82"/>
      <c r="N1743" s="328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7"/>
      <c r="K1744" s="69"/>
      <c r="L1744" s="84"/>
      <c r="M1744" s="82"/>
      <c r="N1744" s="328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7"/>
      <c r="K1745" s="69"/>
      <c r="L1745" s="84"/>
      <c r="M1745" s="82"/>
      <c r="N1745" s="328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8"/>
      <c r="K1746" s="80"/>
      <c r="L1746" s="84"/>
      <c r="M1746" s="82"/>
      <c r="N1746" s="328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8"/>
      <c r="K1747" s="69"/>
      <c r="L1747" s="84"/>
      <c r="M1747" s="82"/>
      <c r="N1747" s="328"/>
    </row>
    <row r="1748" spans="2:14" ht="15" x14ac:dyDescent="0.25">
      <c r="B1748" s="91"/>
      <c r="C1748" s="78"/>
      <c r="D1748" s="90"/>
      <c r="E1748" s="67"/>
      <c r="F1748" s="77"/>
      <c r="G1748" s="329"/>
      <c r="H1748" s="322"/>
      <c r="I1748" s="327"/>
      <c r="J1748" s="356"/>
      <c r="K1748" s="69"/>
      <c r="L1748" s="84"/>
      <c r="M1748" s="82"/>
      <c r="N1748" s="328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7"/>
      <c r="K1749" s="69"/>
      <c r="L1749" s="84"/>
      <c r="M1749" s="82"/>
      <c r="N1749" s="328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8"/>
      <c r="K1750" s="69"/>
      <c r="L1750" s="84"/>
      <c r="M1750" s="82"/>
      <c r="N1750" s="328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8"/>
      <c r="K1751" s="80"/>
      <c r="L1751" s="84"/>
      <c r="M1751" s="82"/>
      <c r="N1751" s="328"/>
    </row>
    <row r="1752" spans="2:14" x14ac:dyDescent="0.2">
      <c r="B1752" s="91"/>
      <c r="C1752" s="66"/>
      <c r="D1752" s="90"/>
      <c r="E1752" s="67"/>
      <c r="F1752" s="77"/>
      <c r="G1752" s="77"/>
      <c r="H1752" s="106"/>
      <c r="I1752" s="94"/>
      <c r="J1752" s="357"/>
      <c r="K1752" s="69"/>
      <c r="L1752" s="84"/>
      <c r="M1752" s="82"/>
      <c r="N1752" s="324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8"/>
      <c r="K1753" s="69"/>
      <c r="L1753" s="323"/>
      <c r="M1753" s="82"/>
      <c r="N1753" s="324"/>
    </row>
    <row r="1754" spans="2:14" ht="15" x14ac:dyDescent="0.25">
      <c r="B1754" s="91"/>
      <c r="C1754" s="66"/>
      <c r="D1754" s="90"/>
      <c r="E1754" s="67"/>
      <c r="F1754" s="77"/>
      <c r="G1754" s="77"/>
      <c r="H1754" s="106"/>
      <c r="I1754" s="95"/>
      <c r="J1754" s="358"/>
      <c r="K1754" s="69"/>
      <c r="L1754" s="84"/>
      <c r="M1754" s="82"/>
      <c r="N1754" s="324"/>
    </row>
    <row r="1755" spans="2:14" ht="15" x14ac:dyDescent="0.25">
      <c r="B1755" s="65"/>
      <c r="C1755" s="78"/>
      <c r="D1755" s="90"/>
      <c r="E1755" s="67"/>
      <c r="F1755" s="77"/>
      <c r="G1755" s="329"/>
      <c r="H1755" s="322"/>
      <c r="I1755" s="327"/>
      <c r="J1755" s="356"/>
      <c r="K1755" s="69"/>
      <c r="L1755" s="323"/>
      <c r="M1755" s="82"/>
      <c r="N1755" s="324"/>
    </row>
    <row r="1756" spans="2:14" ht="15" x14ac:dyDescent="0.25">
      <c r="B1756" s="37"/>
      <c r="C1756" s="52"/>
      <c r="D1756" s="24"/>
      <c r="E1756" s="25"/>
      <c r="F1756" s="26"/>
      <c r="G1756" s="26"/>
      <c r="H1756" s="330"/>
      <c r="I1756" s="41"/>
      <c r="J1756" s="359"/>
      <c r="K1756" s="27"/>
      <c r="L1756" s="331"/>
      <c r="M1756" s="34"/>
      <c r="N1756" s="332"/>
    </row>
    <row r="1757" spans="2:14" ht="15" x14ac:dyDescent="0.2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"/>
      <c r="M1757" s="34"/>
      <c r="N1757" s="332"/>
    </row>
    <row r="1758" spans="2:14" ht="15" x14ac:dyDescent="0.25">
      <c r="B1758" s="37"/>
      <c r="C1758" s="53"/>
      <c r="D1758" s="24"/>
      <c r="E1758" s="25"/>
      <c r="F1758" s="26"/>
      <c r="G1758" s="326"/>
      <c r="H1758" s="333"/>
      <c r="I1758" s="334"/>
      <c r="J1758" s="360"/>
      <c r="K1758" s="27"/>
      <c r="L1758" s="331"/>
      <c r="M1758" s="34"/>
      <c r="N1758" s="332"/>
    </row>
    <row r="1759" spans="2:14" ht="15" x14ac:dyDescent="0.25">
      <c r="B1759" s="37"/>
      <c r="C1759" s="53"/>
      <c r="D1759" s="24"/>
      <c r="E1759" s="25"/>
      <c r="F1759" s="26"/>
      <c r="G1759" s="326"/>
      <c r="H1759" s="333"/>
      <c r="I1759" s="334"/>
      <c r="J1759" s="360"/>
      <c r="K1759" s="27"/>
      <c r="L1759" s="331"/>
      <c r="M1759" s="34"/>
      <c r="N1759" s="332"/>
    </row>
    <row r="1760" spans="2:14" ht="15" x14ac:dyDescent="0.25">
      <c r="B1760" s="37"/>
      <c r="C1760" s="53"/>
      <c r="D1760" s="24"/>
      <c r="E1760" s="25"/>
      <c r="F1760" s="26"/>
      <c r="G1760" s="326"/>
      <c r="H1760" s="333"/>
      <c r="I1760" s="334"/>
      <c r="J1760" s="360"/>
      <c r="K1760" s="27"/>
      <c r="L1760" s="331"/>
      <c r="M1760" s="34"/>
      <c r="N1760" s="332"/>
    </row>
    <row r="1761" spans="2:14" ht="15" x14ac:dyDescent="0.25">
      <c r="B1761" s="30"/>
      <c r="C1761" s="52"/>
      <c r="D1761" s="24"/>
      <c r="E1761" s="25"/>
      <c r="F1761" s="26"/>
      <c r="G1761" s="26"/>
      <c r="H1761" s="330"/>
      <c r="I1761" s="41"/>
      <c r="J1761" s="359"/>
      <c r="K1761" s="27"/>
      <c r="L1761" s="331"/>
      <c r="M1761" s="34"/>
      <c r="N1761" s="332"/>
    </row>
    <row r="1762" spans="2:14" ht="15" x14ac:dyDescent="0.25">
      <c r="B1762" s="37"/>
      <c r="C1762" s="5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32"/>
    </row>
    <row r="1763" spans="2:14" ht="15" x14ac:dyDescent="0.25">
      <c r="B1763" s="37"/>
      <c r="C1763" s="53"/>
      <c r="D1763" s="24"/>
      <c r="E1763" s="25"/>
      <c r="F1763" s="26"/>
      <c r="G1763" s="326"/>
      <c r="H1763" s="333"/>
      <c r="I1763" s="334"/>
      <c r="J1763" s="360"/>
      <c r="K1763" s="27"/>
      <c r="L1763" s="331"/>
      <c r="M1763" s="34"/>
      <c r="N1763" s="332"/>
    </row>
    <row r="1764" spans="2:14" ht="15" x14ac:dyDescent="0.25">
      <c r="B1764" s="37"/>
      <c r="C1764" s="53"/>
      <c r="D1764" s="24"/>
      <c r="E1764" s="25"/>
      <c r="F1764" s="26"/>
      <c r="G1764" s="326"/>
      <c r="H1764" s="333"/>
      <c r="I1764" s="334"/>
      <c r="J1764" s="360"/>
      <c r="K1764" s="27"/>
      <c r="L1764" s="331"/>
      <c r="M1764" s="34"/>
      <c r="N1764" s="35"/>
    </row>
    <row r="1765" spans="2:14" ht="15" x14ac:dyDescent="0.25">
      <c r="B1765" s="30"/>
      <c r="C1765" s="23"/>
      <c r="D1765" s="24"/>
      <c r="E1765" s="25"/>
      <c r="F1765" s="26"/>
      <c r="G1765" s="326"/>
      <c r="H1765" s="333"/>
      <c r="I1765" s="334"/>
      <c r="J1765" s="360"/>
      <c r="K1765" s="27"/>
      <c r="L1765" s="331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30"/>
      <c r="I1766" s="41"/>
      <c r="J1766" s="359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30"/>
      <c r="I1767" s="41"/>
      <c r="J1767" s="359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60"/>
      <c r="G1768" s="26"/>
      <c r="H1768" s="330"/>
      <c r="I1768" s="41"/>
      <c r="J1768" s="359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30"/>
      <c r="I1773" s="41"/>
      <c r="J1773" s="359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30"/>
      <c r="I1774" s="41"/>
      <c r="J1774" s="359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30"/>
      <c r="I1775" s="41"/>
      <c r="J1775" s="359"/>
      <c r="K1775" s="27"/>
      <c r="L1775" s="331"/>
      <c r="M1775" s="34"/>
      <c r="N1775" s="35"/>
    </row>
    <row r="1776" spans="2:14" x14ac:dyDescent="0.2">
      <c r="B1776" s="37"/>
      <c r="C1776" s="23"/>
      <c r="D1776" s="24"/>
      <c r="E1776" s="25"/>
      <c r="F1776" s="60"/>
      <c r="G1776" s="26"/>
      <c r="H1776" s="330"/>
      <c r="I1776" s="42"/>
      <c r="J1776" s="361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26"/>
      <c r="G1777" s="26"/>
      <c r="H1777" s="330"/>
      <c r="I1777" s="41"/>
      <c r="J1777" s="359"/>
      <c r="K1777" s="27"/>
      <c r="L1777" s="33"/>
      <c r="M1777" s="34"/>
      <c r="N1777" s="35"/>
    </row>
    <row r="1778" spans="2:14" ht="15" x14ac:dyDescent="0.25">
      <c r="B1778" s="37"/>
      <c r="C1778" s="52"/>
      <c r="D1778" s="24"/>
      <c r="E1778" s="25"/>
      <c r="F1778" s="60"/>
      <c r="G1778" s="26"/>
      <c r="H1778" s="330"/>
      <c r="I1778" s="41"/>
      <c r="J1778" s="359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6"/>
      <c r="H1779" s="333"/>
      <c r="I1779" s="334"/>
      <c r="J1779" s="360"/>
      <c r="K1779" s="27"/>
      <c r="L1779" s="331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30"/>
      <c r="I1780" s="41"/>
      <c r="J1780" s="359"/>
      <c r="K1780" s="27"/>
      <c r="L1780" s="33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6"/>
      <c r="H1781" s="333"/>
      <c r="I1781" s="334"/>
      <c r="J1781" s="360"/>
      <c r="K1781" s="27"/>
      <c r="L1781" s="331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6"/>
      <c r="H1782" s="333"/>
      <c r="I1782" s="334"/>
      <c r="J1782" s="360"/>
      <c r="K1782" s="27"/>
      <c r="L1782" s="331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6"/>
      <c r="H1783" s="333"/>
      <c r="I1783" s="334"/>
      <c r="J1783" s="360"/>
      <c r="K1783" s="27"/>
      <c r="L1783" s="331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30"/>
      <c r="I1784" s="41"/>
      <c r="J1784" s="359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30"/>
      <c r="I1785" s="41"/>
      <c r="J1785" s="359"/>
      <c r="K1785" s="27"/>
      <c r="L1785" s="33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30"/>
      <c r="I1786" s="41"/>
      <c r="J1786" s="359"/>
      <c r="K1786" s="27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6"/>
      <c r="H1787" s="333"/>
      <c r="I1787" s="334"/>
      <c r="J1787" s="360"/>
      <c r="K1787" s="27"/>
      <c r="L1787" s="331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6"/>
      <c r="H1788" s="333"/>
      <c r="I1788" s="334"/>
      <c r="J1788" s="360"/>
      <c r="K1788" s="27"/>
      <c r="L1788" s="331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6"/>
      <c r="H1789" s="333"/>
      <c r="I1789" s="334"/>
      <c r="J1789" s="360"/>
      <c r="K1789" s="27"/>
      <c r="L1789" s="331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30"/>
      <c r="I1790" s="41"/>
      <c r="J1790" s="359"/>
      <c r="K1790" s="27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26"/>
      <c r="H1791" s="330"/>
      <c r="I1791" s="41"/>
      <c r="J1791" s="359"/>
      <c r="K1791" s="36"/>
      <c r="L1791" s="33"/>
      <c r="M1791" s="34"/>
      <c r="N1791" s="35"/>
    </row>
    <row r="1792" spans="2:14" ht="15" x14ac:dyDescent="0.25">
      <c r="B1792" s="30"/>
      <c r="C1792" s="23"/>
      <c r="D1792" s="24"/>
      <c r="E1792" s="25"/>
      <c r="F1792" s="26"/>
      <c r="G1792" s="326"/>
      <c r="H1792" s="333"/>
      <c r="I1792" s="334"/>
      <c r="J1792" s="360"/>
      <c r="K1792" s="27"/>
      <c r="L1792" s="33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30"/>
      <c r="I1793" s="41"/>
      <c r="J1793" s="359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30"/>
      <c r="I1794" s="42"/>
      <c r="J1794" s="361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60"/>
      <c r="G1795" s="26"/>
      <c r="H1795" s="330"/>
      <c r="I1795" s="41"/>
      <c r="J1795" s="359"/>
      <c r="K1795" s="27"/>
      <c r="L1795" s="33"/>
      <c r="M1795" s="34"/>
      <c r="N1795" s="35"/>
    </row>
    <row r="1796" spans="2:14" ht="15" x14ac:dyDescent="0.25">
      <c r="B1796" s="37"/>
      <c r="C1796" s="52"/>
      <c r="D1796" s="24"/>
      <c r="E1796" s="25"/>
      <c r="F1796" s="26"/>
      <c r="G1796" s="26"/>
      <c r="H1796" s="330"/>
      <c r="I1796" s="41"/>
      <c r="J1796" s="359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30"/>
      <c r="I1797" s="42"/>
      <c r="J1797" s="361"/>
      <c r="K1797" s="27"/>
      <c r="L1797" s="33"/>
      <c r="M1797" s="34"/>
      <c r="N1797" s="35"/>
    </row>
    <row r="1798" spans="2:14" ht="15" x14ac:dyDescent="0.25">
      <c r="B1798" s="37"/>
      <c r="C1798" s="53"/>
      <c r="D1798" s="24"/>
      <c r="E1798" s="25"/>
      <c r="F1798" s="26"/>
      <c r="G1798" s="326"/>
      <c r="H1798" s="333"/>
      <c r="I1798" s="334"/>
      <c r="J1798" s="360"/>
      <c r="K1798" s="27"/>
      <c r="L1798" s="331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30"/>
      <c r="I1799" s="42"/>
      <c r="J1799" s="361"/>
      <c r="K1799" s="27"/>
      <c r="L1799" s="33"/>
      <c r="M1799" s="34"/>
      <c r="N1799" s="35"/>
    </row>
    <row r="1800" spans="2:14" x14ac:dyDescent="0.2">
      <c r="B1800" s="37"/>
      <c r="C1800" s="23"/>
      <c r="D1800" s="24"/>
      <c r="E1800" s="25"/>
      <c r="F1800" s="26"/>
      <c r="G1800" s="326"/>
      <c r="H1800" s="333"/>
      <c r="I1800" s="335"/>
      <c r="J1800" s="362"/>
      <c r="K1800" s="27"/>
      <c r="L1800" s="33"/>
      <c r="M1800" s="34"/>
      <c r="N1800" s="35"/>
    </row>
    <row r="1801" spans="2:14" x14ac:dyDescent="0.2">
      <c r="B1801" s="37"/>
      <c r="C1801" s="52"/>
      <c r="D1801" s="24"/>
      <c r="E1801" s="25"/>
      <c r="F1801" s="26"/>
      <c r="G1801" s="26"/>
      <c r="H1801" s="330"/>
      <c r="I1801" s="42"/>
      <c r="J1801" s="361"/>
      <c r="K1801" s="36"/>
      <c r="L1801" s="33"/>
      <c r="M1801" s="34"/>
      <c r="N1801" s="35"/>
    </row>
    <row r="1802" spans="2:14" x14ac:dyDescent="0.2">
      <c r="B1802" s="37"/>
      <c r="C1802" s="53"/>
      <c r="D1802" s="24"/>
      <c r="E1802" s="25"/>
      <c r="F1802" s="26"/>
      <c r="G1802" s="26"/>
      <c r="H1802" s="330"/>
      <c r="I1802" s="335"/>
      <c r="J1802" s="362"/>
      <c r="K1802" s="36"/>
      <c r="L1802" s="331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30"/>
      <c r="I1803" s="41"/>
      <c r="J1803" s="359"/>
      <c r="K1803" s="27"/>
      <c r="L1803" s="331"/>
      <c r="M1803" s="34"/>
      <c r="N1803" s="35"/>
    </row>
    <row r="1804" spans="2:14" ht="15" x14ac:dyDescent="0.25">
      <c r="B1804" s="37"/>
      <c r="C1804" s="52"/>
      <c r="D1804" s="24"/>
      <c r="E1804" s="25"/>
      <c r="F1804" s="26"/>
      <c r="G1804" s="26"/>
      <c r="H1804" s="330"/>
      <c r="I1804" s="41"/>
      <c r="J1804" s="359"/>
      <c r="K1804" s="27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26"/>
      <c r="H1805" s="330"/>
      <c r="I1805" s="334"/>
      <c r="J1805" s="360"/>
      <c r="K1805" s="36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6"/>
      <c r="H1806" s="333"/>
      <c r="I1806" s="334"/>
      <c r="J1806" s="360"/>
      <c r="K1806" s="27"/>
      <c r="L1806" s="331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6"/>
      <c r="H1807" s="333"/>
      <c r="I1807" s="334"/>
      <c r="J1807" s="360"/>
      <c r="K1807" s="27"/>
      <c r="L1807" s="331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6"/>
      <c r="H1808" s="333"/>
      <c r="I1808" s="334"/>
      <c r="J1808" s="360"/>
      <c r="K1808" s="27"/>
      <c r="L1808" s="331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30"/>
      <c r="I1809" s="41"/>
      <c r="J1809" s="359"/>
      <c r="K1809" s="27"/>
      <c r="L1809" s="33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6"/>
      <c r="H1811" s="333"/>
      <c r="I1811" s="334"/>
      <c r="J1811" s="360"/>
      <c r="K1811" s="27"/>
      <c r="L1811" s="331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6"/>
      <c r="H1812" s="333"/>
      <c r="I1812" s="334"/>
      <c r="J1812" s="360"/>
      <c r="K1812" s="27"/>
      <c r="L1812" s="331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6"/>
      <c r="H1813" s="333"/>
      <c r="I1813" s="334"/>
      <c r="J1813" s="360"/>
      <c r="K1813" s="27"/>
      <c r="L1813" s="331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30"/>
      <c r="I1814" s="41"/>
      <c r="J1814" s="359"/>
      <c r="K1814" s="36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30"/>
      <c r="I1815" s="41"/>
      <c r="J1815" s="359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30"/>
      <c r="I1816" s="41"/>
      <c r="J1816" s="359"/>
      <c r="K1816" s="36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30"/>
      <c r="I1818" s="41"/>
      <c r="J1818" s="359"/>
      <c r="K1818" s="27"/>
      <c r="L1818" s="33"/>
      <c r="M1818" s="34"/>
      <c r="N1818" s="35"/>
    </row>
    <row r="1819" spans="2:14" ht="15" x14ac:dyDescent="0.25">
      <c r="B1819" s="30"/>
      <c r="C1819" s="23"/>
      <c r="D1819" s="24"/>
      <c r="E1819" s="25"/>
      <c r="F1819" s="26"/>
      <c r="G1819" s="26"/>
      <c r="H1819" s="330"/>
      <c r="I1819" s="41"/>
      <c r="J1819" s="359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30"/>
      <c r="I1820" s="41"/>
      <c r="J1820" s="359"/>
      <c r="K1820" s="27"/>
      <c r="L1820" s="33"/>
      <c r="M1820" s="34"/>
      <c r="N1820" s="35"/>
    </row>
    <row r="1821" spans="2:14" ht="15" x14ac:dyDescent="0.25">
      <c r="B1821" s="30"/>
      <c r="C1821" s="53"/>
      <c r="D1821" s="24"/>
      <c r="E1821" s="25"/>
      <c r="F1821" s="26"/>
      <c r="G1821" s="326"/>
      <c r="H1821" s="333"/>
      <c r="I1821" s="334"/>
      <c r="J1821" s="360"/>
      <c r="K1821" s="36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30"/>
      <c r="I1822" s="41"/>
      <c r="J1822" s="359"/>
      <c r="K1822" s="27"/>
      <c r="L1822" s="33"/>
      <c r="M1822" s="34"/>
      <c r="N1822" s="35"/>
    </row>
    <row r="1823" spans="2:14" ht="15" x14ac:dyDescent="0.25">
      <c r="B1823" s="30"/>
      <c r="C1823" s="52"/>
      <c r="D1823" s="24"/>
      <c r="E1823" s="25"/>
      <c r="F1823" s="26"/>
      <c r="G1823" s="26"/>
      <c r="H1823" s="330"/>
      <c r="I1823" s="41"/>
      <c r="J1823" s="359"/>
      <c r="K1823" s="36"/>
      <c r="L1823" s="33"/>
      <c r="M1823" s="34"/>
      <c r="N1823" s="35"/>
    </row>
    <row r="1824" spans="2:14" ht="15" x14ac:dyDescent="0.25">
      <c r="B1824" s="37"/>
      <c r="C1824" s="52"/>
      <c r="D1824" s="24"/>
      <c r="E1824" s="25"/>
      <c r="F1824" s="26"/>
      <c r="G1824" s="26"/>
      <c r="H1824" s="330"/>
      <c r="I1824" s="41"/>
      <c r="J1824" s="359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30"/>
      <c r="I1825" s="42"/>
      <c r="J1825" s="361"/>
      <c r="K1825" s="36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30"/>
      <c r="I1826" s="42"/>
      <c r="J1826" s="361"/>
      <c r="K1826" s="36"/>
      <c r="L1826" s="33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30"/>
      <c r="I1827" s="41"/>
      <c r="J1827" s="359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30"/>
      <c r="I1828" s="42"/>
      <c r="J1828" s="361"/>
      <c r="K1828" s="36"/>
      <c r="L1828" s="33"/>
      <c r="M1828" s="34"/>
      <c r="N1828" s="35"/>
    </row>
    <row r="1829" spans="2:14" ht="15" x14ac:dyDescent="0.25">
      <c r="B1829" s="37"/>
      <c r="C1829" s="52"/>
      <c r="D1829" s="24"/>
      <c r="E1829" s="25"/>
      <c r="F1829" s="26"/>
      <c r="G1829" s="26"/>
      <c r="H1829" s="330"/>
      <c r="I1829" s="41"/>
      <c r="J1829" s="359"/>
      <c r="K1829" s="27"/>
      <c r="L1829" s="33"/>
      <c r="M1829" s="34"/>
      <c r="N1829" s="35"/>
    </row>
    <row r="1830" spans="2:14" x14ac:dyDescent="0.2">
      <c r="B1830" s="37"/>
      <c r="C1830" s="52"/>
      <c r="D1830" s="24"/>
      <c r="E1830" s="25"/>
      <c r="F1830" s="26"/>
      <c r="G1830" s="26"/>
      <c r="H1830" s="330"/>
      <c r="I1830" s="42"/>
      <c r="J1830" s="361"/>
      <c r="K1830" s="36"/>
      <c r="L1830" s="331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30"/>
      <c r="I1831" s="41"/>
      <c r="J1831" s="359"/>
      <c r="K1831" s="27"/>
      <c r="L1831" s="331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30"/>
      <c r="I1832" s="41"/>
      <c r="J1832" s="359"/>
      <c r="K1832" s="27"/>
      <c r="L1832" s="331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6"/>
      <c r="H1833" s="333"/>
      <c r="I1833" s="335"/>
      <c r="J1833" s="362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6"/>
      <c r="H1834" s="333"/>
      <c r="I1834" s="334"/>
      <c r="J1834" s="360"/>
      <c r="K1834" s="27"/>
      <c r="L1834" s="331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6"/>
      <c r="H1835" s="333"/>
      <c r="I1835" s="334"/>
      <c r="J1835" s="360"/>
      <c r="K1835" s="27"/>
      <c r="L1835" s="331"/>
      <c r="M1835" s="34"/>
      <c r="N1835" s="35"/>
    </row>
    <row r="1836" spans="2:14" ht="15" x14ac:dyDescent="0.25">
      <c r="B1836" s="37"/>
      <c r="C1836" s="52"/>
      <c r="D1836" s="24"/>
      <c r="E1836" s="25"/>
      <c r="F1836" s="26"/>
      <c r="G1836" s="26"/>
      <c r="H1836" s="330"/>
      <c r="I1836" s="41"/>
      <c r="J1836" s="359"/>
      <c r="K1836" s="27"/>
      <c r="L1836" s="33"/>
      <c r="M1836" s="34"/>
      <c r="N1836" s="35"/>
    </row>
    <row r="1837" spans="2:14" x14ac:dyDescent="0.2">
      <c r="B1837" s="37"/>
      <c r="C1837" s="23"/>
      <c r="D1837" s="24"/>
      <c r="E1837" s="25"/>
      <c r="F1837" s="26"/>
      <c r="G1837" s="326"/>
      <c r="H1837" s="333"/>
      <c r="I1837" s="335"/>
      <c r="J1837" s="362"/>
      <c r="K1837" s="27"/>
      <c r="L1837" s="33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6"/>
      <c r="H1840" s="333"/>
      <c r="I1840" s="334"/>
      <c r="J1840" s="360"/>
      <c r="K1840" s="27"/>
      <c r="L1840" s="331"/>
      <c r="M1840" s="34"/>
      <c r="N1840" s="35"/>
    </row>
    <row r="1841" spans="2:14" ht="15" x14ac:dyDescent="0.25">
      <c r="B1841" s="37"/>
      <c r="C1841" s="53"/>
      <c r="D1841" s="24"/>
      <c r="E1841" s="25"/>
      <c r="F1841" s="26"/>
      <c r="G1841" s="326"/>
      <c r="H1841" s="333"/>
      <c r="I1841" s="334"/>
      <c r="J1841" s="360"/>
      <c r="K1841" s="27"/>
      <c r="L1841" s="331"/>
      <c r="M1841" s="34"/>
      <c r="N1841" s="35"/>
    </row>
    <row r="1842" spans="2:14" ht="15" x14ac:dyDescent="0.25">
      <c r="B1842" s="37"/>
      <c r="D1842" s="24"/>
      <c r="E1842" s="25"/>
      <c r="F1842" s="26"/>
      <c r="G1842" s="326"/>
      <c r="H1842" s="333"/>
      <c r="I1842" s="334"/>
      <c r="J1842" s="360"/>
      <c r="K1842" s="27"/>
      <c r="L1842" s="331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30"/>
      <c r="I1843" s="41"/>
      <c r="J1843" s="359"/>
      <c r="K1843" s="27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30"/>
      <c r="I1844" s="41"/>
      <c r="J1844" s="359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326"/>
      <c r="H1845" s="333"/>
      <c r="I1845" s="334"/>
      <c r="J1845" s="360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30"/>
      <c r="I1846" s="42"/>
      <c r="J1846" s="361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30"/>
      <c r="I1847" s="42"/>
      <c r="J1847" s="361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30"/>
      <c r="I1848" s="42"/>
      <c r="J1848" s="361"/>
      <c r="K1848" s="36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26"/>
      <c r="H1849" s="330"/>
      <c r="I1849" s="41"/>
      <c r="J1849" s="359"/>
      <c r="K1849" s="27"/>
      <c r="L1849" s="33"/>
      <c r="M1849" s="34"/>
      <c r="N1849" s="35"/>
    </row>
    <row r="1850" spans="2:14" x14ac:dyDescent="0.2">
      <c r="B1850" s="30"/>
      <c r="C1850" s="23"/>
      <c r="D1850" s="24"/>
      <c r="E1850" s="25"/>
      <c r="F1850" s="26"/>
      <c r="G1850" s="26"/>
      <c r="H1850" s="330"/>
      <c r="I1850" s="42"/>
      <c r="J1850" s="361"/>
      <c r="K1850" s="27"/>
      <c r="L1850" s="33"/>
      <c r="M1850" s="34"/>
      <c r="N1850" s="35"/>
    </row>
    <row r="1851" spans="2:14" ht="15" x14ac:dyDescent="0.25">
      <c r="B1851" s="30"/>
      <c r="C1851" s="23"/>
      <c r="D1851" s="24"/>
      <c r="E1851" s="25"/>
      <c r="F1851" s="26"/>
      <c r="G1851" s="326"/>
      <c r="H1851" s="333"/>
      <c r="I1851" s="334"/>
      <c r="J1851" s="360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30"/>
      <c r="I1852" s="41"/>
      <c r="J1852" s="359"/>
      <c r="K1852" s="27"/>
      <c r="L1852" s="33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30"/>
      <c r="I1853" s="335"/>
      <c r="J1853" s="362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30"/>
      <c r="I1854" s="41"/>
      <c r="J1854" s="359"/>
      <c r="K1854" s="27"/>
      <c r="L1854" s="331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26"/>
      <c r="H1855" s="330"/>
      <c r="I1855" s="41"/>
      <c r="J1855" s="359"/>
      <c r="K1855" s="27"/>
      <c r="L1855" s="331"/>
      <c r="M1855" s="34"/>
      <c r="N1855" s="35"/>
    </row>
    <row r="1856" spans="2:14" x14ac:dyDescent="0.2">
      <c r="B1856" s="37"/>
      <c r="C1856" s="23"/>
      <c r="D1856" s="24"/>
      <c r="E1856" s="25"/>
      <c r="F1856" s="26"/>
      <c r="G1856" s="26"/>
      <c r="H1856" s="330"/>
      <c r="I1856" s="42"/>
      <c r="J1856" s="361"/>
      <c r="K1856" s="27"/>
      <c r="L1856" s="33"/>
      <c r="M1856" s="34"/>
      <c r="N1856" s="35"/>
    </row>
    <row r="1857" spans="2:14" x14ac:dyDescent="0.2">
      <c r="B1857" s="30"/>
      <c r="C1857" s="23"/>
      <c r="D1857" s="24"/>
      <c r="E1857" s="25"/>
      <c r="F1857" s="26"/>
      <c r="G1857" s="26"/>
      <c r="H1857" s="330"/>
      <c r="I1857" s="42"/>
      <c r="J1857" s="361"/>
      <c r="K1857" s="27"/>
      <c r="L1857" s="33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6"/>
      <c r="H1858" s="333"/>
      <c r="I1858" s="334"/>
      <c r="J1858" s="360"/>
      <c r="K1858" s="27"/>
      <c r="L1858" s="331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6"/>
      <c r="H1859" s="333"/>
      <c r="I1859" s="334"/>
      <c r="J1859" s="360"/>
      <c r="K1859" s="27"/>
      <c r="L1859" s="331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6"/>
      <c r="H1860" s="333"/>
      <c r="I1860" s="334"/>
      <c r="J1860" s="360"/>
      <c r="K1860" s="27"/>
      <c r="L1860" s="331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30"/>
      <c r="I1861" s="41"/>
      <c r="J1861" s="359"/>
      <c r="K1861" s="27"/>
      <c r="L1861" s="33"/>
      <c r="M1861" s="34"/>
      <c r="N1861" s="35"/>
    </row>
    <row r="1862" spans="2:14" ht="15" x14ac:dyDescent="0.25">
      <c r="B1862" s="30"/>
      <c r="C1862" s="23"/>
      <c r="D1862" s="24"/>
      <c r="E1862" s="25"/>
      <c r="F1862" s="26"/>
      <c r="G1862" s="26"/>
      <c r="H1862" s="330"/>
      <c r="I1862" s="41"/>
      <c r="J1862" s="359"/>
      <c r="K1862" s="27"/>
      <c r="L1862" s="331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6"/>
      <c r="H1863" s="333"/>
      <c r="I1863" s="334"/>
      <c r="J1863" s="360"/>
      <c r="K1863" s="27"/>
      <c r="L1863" s="331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6"/>
      <c r="H1864" s="333"/>
      <c r="I1864" s="334"/>
      <c r="J1864" s="360"/>
      <c r="K1864" s="27"/>
      <c r="L1864" s="331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326"/>
      <c r="H1865" s="333"/>
      <c r="I1865" s="334"/>
      <c r="J1865" s="360"/>
      <c r="K1865" s="27"/>
      <c r="L1865" s="331"/>
      <c r="M1865" s="34"/>
      <c r="N1865" s="35"/>
    </row>
    <row r="1866" spans="2:14" x14ac:dyDescent="0.2">
      <c r="B1866" s="30"/>
      <c r="C1866" s="23"/>
      <c r="D1866" s="24"/>
      <c r="E1866" s="25"/>
      <c r="F1866" s="26"/>
      <c r="G1866" s="26"/>
      <c r="H1866" s="330"/>
      <c r="I1866" s="42"/>
      <c r="J1866" s="361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30"/>
      <c r="I1867" s="42"/>
      <c r="J1867" s="361"/>
      <c r="K1867" s="27"/>
      <c r="L1867" s="33"/>
      <c r="M1867" s="34"/>
      <c r="N1867" s="35"/>
    </row>
    <row r="1868" spans="2:14" x14ac:dyDescent="0.2">
      <c r="B1868" s="37"/>
      <c r="C1868" s="23"/>
      <c r="D1868" s="24"/>
      <c r="E1868" s="25"/>
      <c r="F1868" s="26"/>
      <c r="G1868" s="26"/>
      <c r="H1868" s="330"/>
      <c r="I1868" s="42"/>
      <c r="J1868" s="361"/>
      <c r="K1868" s="27"/>
      <c r="L1868" s="33"/>
      <c r="M1868" s="34"/>
      <c r="N1868" s="35"/>
    </row>
    <row r="1869" spans="2:14" ht="15" x14ac:dyDescent="0.25">
      <c r="B1869" s="37"/>
      <c r="C1869" s="23"/>
      <c r="D1869" s="24"/>
      <c r="E1869" s="25"/>
      <c r="F1869" s="26"/>
      <c r="G1869" s="26"/>
      <c r="H1869" s="330"/>
      <c r="I1869" s="41"/>
      <c r="J1869" s="359"/>
      <c r="K1869" s="36"/>
      <c r="L1869" s="33"/>
      <c r="M1869" s="34"/>
      <c r="N1869" s="35"/>
    </row>
  </sheetData>
  <sortState xmlns:xlrd2="http://schemas.microsoft.com/office/spreadsheetml/2017/richdata2" ref="B7:I1048576">
    <sortCondition ref="C7:C45"/>
  </sortState>
  <mergeCells count="3">
    <mergeCell ref="D1:H1"/>
    <mergeCell ref="D2:K2"/>
    <mergeCell ref="B3:F4"/>
  </mergeCells>
  <phoneticPr fontId="19" type="noConversion"/>
  <conditionalFormatting sqref="H1842:H1865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2:H1864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2:H1863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2:E1869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2:E1869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2:E1869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2:E1869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2:E1869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2:E1869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2:E1869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2:E1869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2:H1869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2:H1869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2:H1869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2:E1869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2:H1869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2:E1869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2:H1869">
    <cfRule type="iconSet" priority="282941">
      <iconSet>
        <cfvo type="percent" val="0"/>
        <cfvo type="percent" val="23"/>
        <cfvo type="percent" val="70"/>
      </iconSet>
    </cfRule>
  </conditionalFormatting>
  <conditionalFormatting sqref="H1842:H1869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2:H1869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2:H1869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2:H1869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2:E1869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2:H1869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2:H1869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2:H1869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2:H1869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2:H1869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2:E1869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2:H1869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2:H1869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2:E1869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2:E1869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2:H1869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2:H1869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2:H1869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2:E1869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2:H1869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2:H1869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2:H1869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2:H1869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2:H1869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2:H1869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2:E1869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2:H1869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2:H1869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2:H1869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2:H1869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2:H1869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2:H1869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2:E1869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2:H1869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2:E1869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2:H1869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2:E1869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2:H1869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09">
      <iconSet>
        <cfvo type="percent" val="0"/>
        <cfvo type="num" val="22"/>
        <cfvo type="num" val="26"/>
      </iconSet>
    </cfRule>
  </conditionalFormatting>
  <conditionalFormatting sqref="H1842:H1869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15">
      <iconSet>
        <cfvo type="percent" val="0"/>
        <cfvo type="num" val="21"/>
        <cfvo type="num" val="25"/>
      </iconSet>
    </cfRule>
  </conditionalFormatting>
  <conditionalFormatting sqref="H1842:H1869">
    <cfRule type="iconSet" priority="283417">
      <iconSet>
        <cfvo type="percent" val="0"/>
        <cfvo type="num" val="19"/>
        <cfvo type="num" val="23"/>
      </iconSet>
    </cfRule>
  </conditionalFormatting>
  <conditionalFormatting sqref="H1842:H1869">
    <cfRule type="iconSet" priority="283419">
      <iconSet>
        <cfvo type="percent" val="0"/>
        <cfvo type="num" val="23"/>
        <cfvo type="num" val="27"/>
      </iconSet>
    </cfRule>
  </conditionalFormatting>
  <conditionalFormatting sqref="E1756:E1758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1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50:E1179 E7:E48">
    <cfRule type="cellIs" dxfId="60" priority="170" operator="greaterThan">
      <formula>7</formula>
    </cfRule>
  </conditionalFormatting>
  <conditionalFormatting sqref="E1489:E4767">
    <cfRule type="cellIs" dxfId="59" priority="137" operator="greaterThan">
      <formula>7</formula>
    </cfRule>
  </conditionalFormatting>
  <conditionalFormatting sqref="I50:I1251 G50:G52 I7:I48">
    <cfRule type="cellIs" dxfId="58" priority="41" operator="lessThan">
      <formula>E7</formula>
    </cfRule>
  </conditionalFormatting>
  <conditionalFormatting sqref="I1842:I1869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2:I1869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2:I1869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2:I1869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2:I1869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2:I1869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2:I1869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2:I1869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2:I1869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2:I1869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2:I1869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2:I1869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2:I1869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2:I1869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L7:L1251">
    <cfRule type="top10" dxfId="57" priority="297708" rank="1"/>
  </conditionalFormatting>
  <conditionalFormatting sqref="H1438:H1475 H1262:H1436 H50:H1251 H7:H48">
    <cfRule type="cellIs" dxfId="56" priority="297711" operator="greaterThan">
      <formula>$H$49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E1756:E1758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E1736:E1755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$H$49</xm:f>
              </x14:cfvo>
              <x14:cfIcon iconSet="NoIcons" iconId="0"/>
              <x14:cfIcon iconSet="NoIcons" iconId="0"/>
              <x14:cfIcon iconSet="3Stars" iconId="2"/>
            </x14:iconSet>
          </x14:cfRule>
          <xm:sqref>H1262:H1272 H50:H1251 H7:H48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5" t="s">
        <v>112</v>
      </c>
      <c r="E1" s="375"/>
      <c r="F1" s="375"/>
      <c r="G1" s="375"/>
      <c r="H1" s="375"/>
      <c r="I1" s="19"/>
      <c r="J1" s="16"/>
      <c r="K1"/>
    </row>
    <row r="2" spans="2:75" ht="33.75" customHeight="1" thickBot="1" x14ac:dyDescent="0.35">
      <c r="D2" s="376" t="s">
        <v>113</v>
      </c>
      <c r="E2" s="376"/>
      <c r="F2" s="376"/>
      <c r="G2" s="376"/>
      <c r="H2" s="376"/>
      <c r="I2" s="376"/>
      <c r="J2" s="376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7" t="s">
        <v>117</v>
      </c>
      <c r="E3" s="377"/>
      <c r="F3" s="377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7"/>
      <c r="E4" s="377"/>
      <c r="F4" s="377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9">
        <v>43</v>
      </c>
      <c r="C46" t="s">
        <v>148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9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30">
        <f>7267*3200</f>
        <v>23254400</v>
      </c>
      <c r="J10" s="232"/>
    </row>
    <row r="11" spans="3:42" x14ac:dyDescent="0.2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Analisis</cp:lastModifiedBy>
  <cp:lastPrinted>2025-05-02T15:17:51Z</cp:lastPrinted>
  <dcterms:created xsi:type="dcterms:W3CDTF">2021-05-05T13:25:05Z</dcterms:created>
  <dcterms:modified xsi:type="dcterms:W3CDTF">2025-11-10T04:42:26Z</dcterms:modified>
</cp:coreProperties>
</file>