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90E50AC2-2137-4FBD-A506-5A2064C341D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Import!$B$6:$N$1867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2" r:id="rId6"/>
    <pivotCache cacheId="8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H8" i="1"/>
  <c r="M8" i="1"/>
  <c r="O8" i="1"/>
  <c r="Q8" i="1"/>
  <c r="T8" i="1"/>
  <c r="H9" i="1"/>
  <c r="M9" i="1"/>
  <c r="O9" i="1"/>
  <c r="Q9" i="1" s="1"/>
  <c r="T9" i="1"/>
  <c r="H10" i="1"/>
  <c r="M10" i="1"/>
  <c r="O10" i="1"/>
  <c r="Q10" i="1"/>
  <c r="T10" i="1"/>
  <c r="H11" i="1"/>
  <c r="M11" i="1"/>
  <c r="O11" i="1"/>
  <c r="Q11" i="1"/>
  <c r="T11" i="1"/>
  <c r="H12" i="1"/>
  <c r="M12" i="1"/>
  <c r="O12" i="1"/>
  <c r="Q12" i="1" s="1"/>
  <c r="T12" i="1"/>
  <c r="H13" i="1"/>
  <c r="M13" i="1"/>
  <c r="O13" i="1"/>
  <c r="Q13" i="1" s="1"/>
  <c r="T13" i="1"/>
  <c r="H14" i="1"/>
  <c r="M14" i="1"/>
  <c r="O14" i="1"/>
  <c r="Q14" i="1"/>
  <c r="T14" i="1"/>
  <c r="H15" i="1"/>
  <c r="M15" i="1"/>
  <c r="O15" i="1"/>
  <c r="Q15" i="1"/>
  <c r="T15" i="1"/>
  <c r="H16" i="1"/>
  <c r="M16" i="1"/>
  <c r="O16" i="1"/>
  <c r="Q16" i="1" s="1"/>
  <c r="T16" i="1"/>
  <c r="H17" i="1"/>
  <c r="M17" i="1"/>
  <c r="O17" i="1"/>
  <c r="Q17" i="1" s="1"/>
  <c r="T17" i="1"/>
  <c r="H18" i="1"/>
  <c r="M18" i="1"/>
  <c r="O18" i="1"/>
  <c r="Q18" i="1"/>
  <c r="T18" i="1"/>
  <c r="H19" i="1"/>
  <c r="M19" i="1"/>
  <c r="O19" i="1"/>
  <c r="Q19" i="1" s="1"/>
  <c r="T19" i="1"/>
  <c r="H20" i="1"/>
  <c r="M20" i="1"/>
  <c r="O20" i="1"/>
  <c r="Q20" i="1" s="1"/>
  <c r="T20" i="1"/>
  <c r="H21" i="1"/>
  <c r="M21" i="1"/>
  <c r="O21" i="1"/>
  <c r="Q21" i="1" s="1"/>
  <c r="T21" i="1"/>
  <c r="H22" i="1"/>
  <c r="M22" i="1"/>
  <c r="O22" i="1"/>
  <c r="Q22" i="1"/>
  <c r="T22" i="1"/>
  <c r="H23" i="1"/>
  <c r="M23" i="1"/>
  <c r="O23" i="1"/>
  <c r="Q23" i="1"/>
  <c r="T23" i="1"/>
  <c r="H24" i="1"/>
  <c r="M24" i="1"/>
  <c r="O24" i="1"/>
  <c r="Q24" i="1"/>
  <c r="T24" i="1"/>
  <c r="H25" i="1"/>
  <c r="M25" i="1"/>
  <c r="O25" i="1"/>
  <c r="T25" i="1"/>
  <c r="H26" i="1"/>
  <c r="M26" i="1"/>
  <c r="O26" i="1"/>
  <c r="Q26" i="1" s="1"/>
  <c r="T26" i="1"/>
  <c r="H27" i="1"/>
  <c r="M27" i="1"/>
  <c r="O27" i="1"/>
  <c r="Q27" i="1" s="1"/>
  <c r="T27" i="1"/>
  <c r="H28" i="1"/>
  <c r="M28" i="1"/>
  <c r="O28" i="1"/>
  <c r="Q28" i="1"/>
  <c r="T28" i="1"/>
  <c r="H29" i="1"/>
  <c r="M29" i="1"/>
  <c r="O29" i="1"/>
  <c r="T29" i="1"/>
  <c r="H30" i="1"/>
  <c r="M30" i="1"/>
  <c r="O30" i="1"/>
  <c r="Q30" i="1" s="1"/>
  <c r="T30" i="1"/>
  <c r="H31" i="1"/>
  <c r="M31" i="1"/>
  <c r="O31" i="1"/>
  <c r="Q31" i="1"/>
  <c r="T31" i="1"/>
  <c r="H32" i="1"/>
  <c r="M32" i="1"/>
  <c r="O32" i="1"/>
  <c r="Q32" i="1"/>
  <c r="T32" i="1"/>
  <c r="H33" i="1"/>
  <c r="M33" i="1"/>
  <c r="O33" i="1"/>
  <c r="T33" i="1"/>
  <c r="H34" i="1"/>
  <c r="M34" i="1"/>
  <c r="O34" i="1"/>
  <c r="Q34" i="1" s="1"/>
  <c r="T34" i="1"/>
  <c r="H35" i="1"/>
  <c r="M35" i="1"/>
  <c r="O35" i="1"/>
  <c r="Q35" i="1"/>
  <c r="T35" i="1"/>
  <c r="H36" i="1"/>
  <c r="M36" i="1"/>
  <c r="O36" i="1"/>
  <c r="Q36" i="1"/>
  <c r="T36" i="1"/>
  <c r="H37" i="1"/>
  <c r="M37" i="1"/>
  <c r="O37" i="1"/>
  <c r="T37" i="1"/>
  <c r="H38" i="1"/>
  <c r="M38" i="1"/>
  <c r="O38" i="1"/>
  <c r="Q38" i="1" s="1"/>
  <c r="T38" i="1"/>
  <c r="H39" i="1"/>
  <c r="M39" i="1"/>
  <c r="O39" i="1"/>
  <c r="Q39" i="1"/>
  <c r="T39" i="1"/>
  <c r="H40" i="1"/>
  <c r="M40" i="1"/>
  <c r="O40" i="1"/>
  <c r="Q40" i="1"/>
  <c r="T40" i="1"/>
  <c r="H41" i="1"/>
  <c r="M41" i="1"/>
  <c r="O41" i="1"/>
  <c r="T41" i="1"/>
  <c r="H42" i="1"/>
  <c r="M42" i="1"/>
  <c r="O42" i="1"/>
  <c r="Q42" i="1" s="1"/>
  <c r="T42" i="1"/>
  <c r="H43" i="1"/>
  <c r="M43" i="1"/>
  <c r="O43" i="1"/>
  <c r="Q43" i="1"/>
  <c r="T43" i="1"/>
  <c r="H44" i="1"/>
  <c r="M44" i="1"/>
  <c r="O44" i="1"/>
  <c r="Q44" i="1" s="1"/>
  <c r="T44" i="1"/>
  <c r="H45" i="1"/>
  <c r="M45" i="1"/>
  <c r="O45" i="1"/>
  <c r="T45" i="1"/>
  <c r="H46" i="1"/>
  <c r="M46" i="1"/>
  <c r="O46" i="1"/>
  <c r="Q46" i="1" s="1"/>
  <c r="T46" i="1"/>
  <c r="C47" i="1"/>
  <c r="E47" i="1"/>
  <c r="F47" i="1"/>
  <c r="G47" i="1"/>
  <c r="G11" i="6"/>
  <c r="F11" i="6"/>
  <c r="E11" i="6"/>
  <c r="T7" i="1"/>
  <c r="O7" i="1"/>
  <c r="Q7" i="1" s="1"/>
  <c r="M7" i="1"/>
  <c r="H7" i="1"/>
  <c r="T47" i="1"/>
  <c r="O47" i="1"/>
  <c r="Q47" i="1" s="1"/>
  <c r="T48" i="1"/>
  <c r="O48" i="1"/>
  <c r="Q48" i="1" s="1"/>
  <c r="P3" i="6"/>
  <c r="T49" i="1"/>
  <c r="O49" i="1"/>
  <c r="Q49" i="1" s="1"/>
  <c r="M9" i="6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I12" i="1" l="1"/>
  <c r="P12" i="1" s="1"/>
  <c r="L12" i="1" s="1"/>
  <c r="I41" i="1"/>
  <c r="J41" i="1" s="1"/>
  <c r="I10" i="1"/>
  <c r="J10" i="1" s="1"/>
  <c r="I9" i="1"/>
  <c r="J9" i="1" s="1"/>
  <c r="I44" i="1"/>
  <c r="P44" i="1" s="1"/>
  <c r="L44" i="1" s="1"/>
  <c r="I36" i="1"/>
  <c r="J36" i="1" s="1"/>
  <c r="I33" i="1"/>
  <c r="J33" i="1" s="1"/>
  <c r="I26" i="1"/>
  <c r="J26" i="1" s="1"/>
  <c r="I42" i="1"/>
  <c r="J42" i="1" s="1"/>
  <c r="I40" i="1"/>
  <c r="P40" i="1" s="1"/>
  <c r="L40" i="1" s="1"/>
  <c r="I28" i="1"/>
  <c r="P28" i="1" s="1"/>
  <c r="L28" i="1" s="1"/>
  <c r="I8" i="1"/>
  <c r="J8" i="1" s="1"/>
  <c r="I34" i="1"/>
  <c r="J34" i="1" s="1"/>
  <c r="I32" i="1"/>
  <c r="J32" i="1" s="1"/>
  <c r="I25" i="1"/>
  <c r="J25" i="1" s="1"/>
  <c r="P9" i="1"/>
  <c r="L9" i="1" s="1"/>
  <c r="J12" i="1"/>
  <c r="I19" i="1"/>
  <c r="J19" i="1" s="1"/>
  <c r="I23" i="1"/>
  <c r="I27" i="1"/>
  <c r="I31" i="1"/>
  <c r="I35" i="1"/>
  <c r="I39" i="1"/>
  <c r="I43" i="1"/>
  <c r="I15" i="1"/>
  <c r="J15" i="1" s="1"/>
  <c r="I17" i="1"/>
  <c r="I18" i="1"/>
  <c r="J18" i="1" s="1"/>
  <c r="I21" i="1"/>
  <c r="I22" i="1"/>
  <c r="J22" i="1" s="1"/>
  <c r="I11" i="1"/>
  <c r="J11" i="1" s="1"/>
  <c r="I13" i="1"/>
  <c r="I14" i="1"/>
  <c r="J14" i="1" s="1"/>
  <c r="I16" i="1"/>
  <c r="I20" i="1"/>
  <c r="I24" i="1"/>
  <c r="I46" i="1"/>
  <c r="J46" i="1" s="1"/>
  <c r="I45" i="1"/>
  <c r="J45" i="1" s="1"/>
  <c r="I38" i="1"/>
  <c r="J38" i="1" s="1"/>
  <c r="I37" i="1"/>
  <c r="J37" i="1" s="1"/>
  <c r="I30" i="1"/>
  <c r="J30" i="1" s="1"/>
  <c r="I29" i="1"/>
  <c r="J29" i="1" s="1"/>
  <c r="P19" i="1"/>
  <c r="L19" i="1" s="1"/>
  <c r="Q41" i="1"/>
  <c r="Q33" i="1"/>
  <c r="Q29" i="1"/>
  <c r="Q25" i="1"/>
  <c r="Q45" i="1"/>
  <c r="Q37" i="1"/>
  <c r="I7" i="1"/>
  <c r="P7" i="1" s="1"/>
  <c r="L7" i="1" s="1"/>
  <c r="H47" i="1"/>
  <c r="U46" i="1" s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P53" i="1"/>
  <c r="Q69" i="1"/>
  <c r="Q68" i="1"/>
  <c r="Q55" i="1"/>
  <c r="P51" i="1"/>
  <c r="Q65" i="1"/>
  <c r="Q52" i="1"/>
  <c r="P67" i="1"/>
  <c r="P50" i="1"/>
  <c r="P54" i="1"/>
  <c r="P66" i="1"/>
  <c r="U25" i="1" l="1"/>
  <c r="U30" i="1"/>
  <c r="U39" i="1"/>
  <c r="U28" i="1"/>
  <c r="U13" i="1"/>
  <c r="U44" i="1"/>
  <c r="U32" i="1"/>
  <c r="U9" i="1"/>
  <c r="U10" i="1"/>
  <c r="U42" i="1"/>
  <c r="U11" i="1"/>
  <c r="U14" i="1"/>
  <c r="U16" i="1"/>
  <c r="U33" i="1"/>
  <c r="U26" i="1"/>
  <c r="U35" i="1"/>
  <c r="U15" i="1"/>
  <c r="U19" i="1"/>
  <c r="U7" i="1"/>
  <c r="U20" i="1"/>
  <c r="U36" i="1"/>
  <c r="U37" i="1"/>
  <c r="U17" i="1"/>
  <c r="U18" i="1"/>
  <c r="U34" i="1"/>
  <c r="U45" i="1"/>
  <c r="U43" i="1"/>
  <c r="U23" i="1"/>
  <c r="U27" i="1"/>
  <c r="U24" i="1"/>
  <c r="U40" i="1"/>
  <c r="U21" i="1"/>
  <c r="U29" i="1"/>
  <c r="U41" i="1"/>
  <c r="U22" i="1"/>
  <c r="U38" i="1"/>
  <c r="U31" i="1"/>
  <c r="U12" i="1"/>
  <c r="U8" i="1"/>
  <c r="P10" i="1"/>
  <c r="L10" i="1" s="1"/>
  <c r="P33" i="1"/>
  <c r="L33" i="1" s="1"/>
  <c r="J28" i="1"/>
  <c r="P41" i="1"/>
  <c r="L41" i="1" s="1"/>
  <c r="P11" i="1"/>
  <c r="L11" i="1" s="1"/>
  <c r="P34" i="1"/>
  <c r="L34" i="1" s="1"/>
  <c r="P25" i="1"/>
  <c r="L25" i="1" s="1"/>
  <c r="J44" i="1"/>
  <c r="P30" i="1"/>
  <c r="L30" i="1" s="1"/>
  <c r="J40" i="1"/>
  <c r="P36" i="1"/>
  <c r="L36" i="1" s="1"/>
  <c r="P32" i="1"/>
  <c r="L32" i="1" s="1"/>
  <c r="P38" i="1"/>
  <c r="L38" i="1" s="1"/>
  <c r="P18" i="1"/>
  <c r="L18" i="1" s="1"/>
  <c r="P26" i="1"/>
  <c r="L26" i="1" s="1"/>
  <c r="P8" i="1"/>
  <c r="L8" i="1" s="1"/>
  <c r="P42" i="1"/>
  <c r="L42" i="1" s="1"/>
  <c r="P37" i="1"/>
  <c r="L37" i="1" s="1"/>
  <c r="P31" i="1"/>
  <c r="L31" i="1" s="1"/>
  <c r="J31" i="1"/>
  <c r="P21" i="1"/>
  <c r="L21" i="1" s="1"/>
  <c r="J21" i="1"/>
  <c r="P27" i="1"/>
  <c r="L27" i="1" s="1"/>
  <c r="J27" i="1"/>
  <c r="P46" i="1"/>
  <c r="L46" i="1" s="1"/>
  <c r="P14" i="1"/>
  <c r="L14" i="1" s="1"/>
  <c r="P22" i="1"/>
  <c r="L22" i="1" s="1"/>
  <c r="P15" i="1"/>
  <c r="L15" i="1" s="1"/>
  <c r="P29" i="1"/>
  <c r="L29" i="1" s="1"/>
  <c r="P45" i="1"/>
  <c r="L45" i="1" s="1"/>
  <c r="J24" i="1"/>
  <c r="P24" i="1"/>
  <c r="L24" i="1" s="1"/>
  <c r="P13" i="1"/>
  <c r="L13" i="1" s="1"/>
  <c r="J13" i="1"/>
  <c r="P39" i="1"/>
  <c r="L39" i="1" s="1"/>
  <c r="J39" i="1"/>
  <c r="P23" i="1"/>
  <c r="L23" i="1" s="1"/>
  <c r="J23" i="1"/>
  <c r="J16" i="1"/>
  <c r="P16" i="1"/>
  <c r="L16" i="1" s="1"/>
  <c r="J7" i="1"/>
  <c r="I47" i="1"/>
  <c r="P43" i="1"/>
  <c r="L43" i="1" s="1"/>
  <c r="J43" i="1"/>
  <c r="J20" i="1"/>
  <c r="P20" i="1"/>
  <c r="L20" i="1" s="1"/>
  <c r="P17" i="1"/>
  <c r="L17" i="1" s="1"/>
  <c r="J17" i="1"/>
  <c r="P35" i="1"/>
  <c r="L35" i="1" s="1"/>
  <c r="J35" i="1"/>
  <c r="N47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47" i="1" l="1"/>
  <c r="R8" i="1"/>
  <c r="S8" i="1" s="1"/>
  <c r="R17" i="1"/>
  <c r="S17" i="1" s="1"/>
  <c r="R18" i="1"/>
  <c r="S18" i="1" s="1"/>
  <c r="R19" i="1"/>
  <c r="S19" i="1" s="1"/>
  <c r="R21" i="1"/>
  <c r="S21" i="1" s="1"/>
  <c r="R22" i="1"/>
  <c r="S22" i="1" s="1"/>
  <c r="R23" i="1"/>
  <c r="S23" i="1" s="1"/>
  <c r="R26" i="1"/>
  <c r="S26" i="1" s="1"/>
  <c r="R27" i="1"/>
  <c r="S27" i="1" s="1"/>
  <c r="R30" i="1"/>
  <c r="S30" i="1" s="1"/>
  <c r="R31" i="1"/>
  <c r="S31" i="1" s="1"/>
  <c r="R34" i="1"/>
  <c r="S34" i="1" s="1"/>
  <c r="R35" i="1"/>
  <c r="S35" i="1" s="1"/>
  <c r="R38" i="1"/>
  <c r="S38" i="1" s="1"/>
  <c r="R39" i="1"/>
  <c r="S39" i="1" s="1"/>
  <c r="R42" i="1"/>
  <c r="S42" i="1" s="1"/>
  <c r="R43" i="1"/>
  <c r="S43" i="1" s="1"/>
  <c r="R46" i="1"/>
  <c r="S46" i="1" s="1"/>
  <c r="R13" i="1"/>
  <c r="S13" i="1" s="1"/>
  <c r="R14" i="1"/>
  <c r="S14" i="1" s="1"/>
  <c r="R15" i="1"/>
  <c r="S15" i="1" s="1"/>
  <c r="R16" i="1"/>
  <c r="S16" i="1" s="1"/>
  <c r="R20" i="1"/>
  <c r="S20" i="1" s="1"/>
  <c r="R11" i="1"/>
  <c r="S11" i="1" s="1"/>
  <c r="R29" i="1"/>
  <c r="S29" i="1" s="1"/>
  <c r="R37" i="1"/>
  <c r="S37" i="1" s="1"/>
  <c r="R45" i="1"/>
  <c r="S45" i="1" s="1"/>
  <c r="R10" i="1"/>
  <c r="S10" i="1" s="1"/>
  <c r="R36" i="1"/>
  <c r="S36" i="1" s="1"/>
  <c r="R33" i="1"/>
  <c r="S33" i="1" s="1"/>
  <c r="R41" i="1"/>
  <c r="S41" i="1" s="1"/>
  <c r="R32" i="1"/>
  <c r="S32" i="1" s="1"/>
  <c r="R25" i="1"/>
  <c r="S25" i="1" s="1"/>
  <c r="R28" i="1"/>
  <c r="S28" i="1" s="1"/>
  <c r="R44" i="1"/>
  <c r="S44" i="1" s="1"/>
  <c r="R9" i="1"/>
  <c r="S9" i="1" s="1"/>
  <c r="R12" i="1"/>
  <c r="S12" i="1" s="1"/>
  <c r="R24" i="1"/>
  <c r="S24" i="1" s="1"/>
  <c r="R40" i="1"/>
  <c r="S40" i="1" s="1"/>
  <c r="R7" i="1"/>
  <c r="S7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<sst xmlns="http://schemas.openxmlformats.org/spreadsheetml/2006/main" count="348" uniqueCount="195">
  <si>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</si>
  <si>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</si>
  <si>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</si>
  <si>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</si>
  <si>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</si>
  <si>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</si>
  <si>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</si>
  <si>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</si>
  <si>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</si>
  <si>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</si>
  <si>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</si>
  <si>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</si>
  <si>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</si>
  <si>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</si>
  <si>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</si>
  <si>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</si>
  <si>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</si>
  <si>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</si>
  <si>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</si>
  <si>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</si>
  <si>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</si>
  <si>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</si>
  <si>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</si>
  <si>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</si>
  <si>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</si>
  <si>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</si>
  <si>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</si>
  <si>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</si>
  <si>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</si>
  <si>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</si>
  <si>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</si>
  <si>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</si>
  <si>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</si>
  <si>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</si>
  <si>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</si>
  <si>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</si>
  <si>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</si>
  <si>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</si>
  <si>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</si>
  <si>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</si>
  <si>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</si>
  <si>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</si>
  <si>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</si>
  <si>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</si>
  <si>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</si>
  <si>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</si>
  <si>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</si>
  <si>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</si>
  <si>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</si>
  <si>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</si>
  <si>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</si>
  <si>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</si>
  <si>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</si>
  <si>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</si>
  <si>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</si>
  <si>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</si>
  <si>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</si>
  <si>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</si>
  <si>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</si>
  <si>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</si>
  <si>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</si>
  <si>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</si>
  <si>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</si>
  <si>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</si>
  <si>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</si>
  <si>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</si>
  <si>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</si>
  <si>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</si>
  <si>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</si>
  <si>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</si>
  <si>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</si>
  <si>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</si>
  <si>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</si>
  <si>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</si>
  <si>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</si>
  <si>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</si>
  <si>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</si>
  <si>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</si>
  <si>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</si>
  <si>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</si>
  <si>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</si>
  <si>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</si>
  <si>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</si>
  <si>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</si>
  <si>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</si>
  <si>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</si>
  <si>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</si>
  <si>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</si>
  <si>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</si>
  <si>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</si>
  <si>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</si>
  <si>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</si>
  <si>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</si>
  <si>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</si>
  <si>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</si>
  <si>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</si>
  <si>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</si>
  <si>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</si>
  <si>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</si>
  <si>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</si>
  <si>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</si>
  <si>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</si>
  <si>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</si>
  <si>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</si>
  <si>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</si>
  <si>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</si>
  <si>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</si>
  <si>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</si>
  <si>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</si>
  <si>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</si>
  <si>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</si>
  <si>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</si>
  <si>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</si>
  <si>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</si>
  <si>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</si>
  <si>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</si>
  <si>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</si>
  <si>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</si>
  <si>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</si>
  <si>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</si>
  <si>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</si>
  <si>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</si>
  <si>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</si>
  <si>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</si>
  <si>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</si>
  <si>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</si>
  <si>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</si>
  <si>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</si>
  <si>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</si>
  <si>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</si>
  <si>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</si>
  <si>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</si>
  <si>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</si>
  <si>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</si>
  <si>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</si>
  <si>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</si>
  <si>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</si>
  <si>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</si>
  <si>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</si>
  <si>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</si>
  <si>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</si>
  <si>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</si>
  <si>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</si>
  <si>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</si>
  <si>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</si>
  <si>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</si>
  <si>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CARTAGENA RAMIREZ FREDY ALONSO</t>
  </si>
  <si>
    <t>TUBERQUIA URREGO HAROL</t>
  </si>
  <si>
    <t>DAVID  HENRY GIOVANNY</t>
  </si>
  <si>
    <t>MACEA ARBELAEZ MATEO</t>
  </si>
  <si>
    <t>LONDOÑO LOPERA DUVAN ANDRES</t>
  </si>
  <si>
    <t>FRANCO CARVAJAL GERARDO ANTONIO</t>
  </si>
  <si>
    <t>LEON PEREZ RAUL ENRIQUE</t>
  </si>
  <si>
    <t>AGUDELO GARCIA LLORDIN ELIAS</t>
  </si>
  <si>
    <t>PARIAS MURIEL JHON FREDY</t>
  </si>
  <si>
    <t>SANCHEZ BETANCOURT FRANSCISCO</t>
  </si>
  <si>
    <t>JARAMILLO JARAMILLO FRANCISCO WBEIMAR</t>
  </si>
  <si>
    <t>OCAMPO OCAMPO ANTONIO JOSE</t>
  </si>
  <si>
    <t>MARTINEZ CHAVERRA LUIS NORBERTO</t>
  </si>
  <si>
    <t>MONTOYA OSPINA GILBERTO ANTONIO</t>
  </si>
  <si>
    <t>GONZALEZ IPUANA RENE</t>
  </si>
  <si>
    <t>PALMAR PANA EDIXON JOSUE</t>
  </si>
  <si>
    <t>ALBERTO ARISTIZABAL RAFAEL</t>
  </si>
  <si>
    <t>JIMENEZ HERNANDEZ ESTEBAN CAMILO</t>
  </si>
  <si>
    <t>MARIN ALZATE KEVIN ANDRES</t>
  </si>
  <si>
    <t>QUIRAMA CASTAÑEDA JHON JADER</t>
  </si>
  <si>
    <t>GARCIA DAVID WILSON ALBERTO</t>
  </si>
  <si>
    <t>CIRO MARIN RODRIGO ALBERTO</t>
  </si>
  <si>
    <t>JIMENEZ HURTADO CARLOS ESTIVEN</t>
  </si>
  <si>
    <t>PARRA VILLA YUBER ALONSO</t>
  </si>
  <si>
    <t>OSORIO URREGO SANTIAGO</t>
  </si>
  <si>
    <t>MIRANDA MACHADO ALVARO</t>
  </si>
  <si>
    <t>GONZALEZ PEREZ RAFAEL JOSE</t>
  </si>
  <si>
    <t>SUAREZ ESCUDERO JONATAN</t>
  </si>
  <si>
    <t>LOPEZ PINEDA DANIEL ESTIVEN</t>
  </si>
  <si>
    <t>GUTIERREZ ARICAPA DANIEL HUMBERTO</t>
  </si>
  <si>
    <t>DURANGO DAVID JOSE</t>
  </si>
  <si>
    <t>VERENZUELA MARTINEZ ALEXANDER</t>
  </si>
  <si>
    <t>YEPES TORRES JHON ALEXANDER</t>
  </si>
  <si>
    <t>PEREZ GARCIA JUAN ESTEBAN</t>
  </si>
  <si>
    <t>MARULANDA JARAMILLO DAWER ANDRES</t>
  </si>
  <si>
    <t xml:space="preserve">HERNANDEZ MACIAS GILBERTO </t>
  </si>
  <si>
    <t xml:space="preserve">LOPERA ALVAREZ ESTIVEN </t>
  </si>
  <si>
    <t xml:space="preserve">SALDARRIAGA PARRA LUIS ALBERTO </t>
  </si>
  <si>
    <t xml:space="preserve">4 Descuentos (Conducts) </t>
  </si>
  <si>
    <t xml:space="preserve">2 Descuentos (conducts) </t>
  </si>
  <si>
    <t xml:space="preserve">2 Descuentos (Usuarios desubicados) </t>
  </si>
  <si>
    <t xml:space="preserve">1 Descuento (Despachador) </t>
  </si>
  <si>
    <t xml:space="preserve">1 Descuento (conduct) </t>
  </si>
  <si>
    <t>Etiquetas de columna</t>
  </si>
  <si>
    <t>Total Suma de Viajes</t>
  </si>
  <si>
    <t>Total Suma de Usuarios</t>
  </si>
  <si>
    <t>Total Suma de Promedio Usuarios</t>
  </si>
  <si>
    <t>Suma de Promedio Usuarios</t>
  </si>
  <si>
    <r>
      <t xml:space="preserve">PROMEDIO X VIAJE </t>
    </r>
    <r>
      <rPr>
        <b/>
        <sz val="11"/>
        <color theme="8" tint="-0.249977111117893"/>
        <rFont val="Verdana"/>
        <family val="2"/>
      </rPr>
      <t>22.7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</si>
</sst>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2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0" fontId="0" fillId="0" borderId="0" xfId="0" applyNumberFormat="1"/>
    <xf numFmtId="14" fontId="0" fillId="0" borderId="0" xfId="0" applyNumberFormat="1"/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Import!$C$7:$C$47</c:f>
              <c:numCache>
                <c:formatCode>0</c:formatCode>
                <c:ptCount val="4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 formatCode="General">
                  <c:v>17</c:v>
                </c:pt>
                <c:pt idx="15" formatCode="General">
                  <c:v>18</c:v>
                </c:pt>
                <c:pt idx="16">
                  <c:v>19</c:v>
                </c:pt>
                <c:pt idx="17">
                  <c:v>20</c:v>
                </c:pt>
                <c:pt idx="18" formatCode="General">
                  <c:v>21</c:v>
                </c:pt>
                <c:pt idx="19">
                  <c:v>22</c:v>
                </c:pt>
                <c:pt idx="20">
                  <c:v>23</c:v>
                </c:pt>
                <c:pt idx="21" formatCode="General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 formatCode="General">
                  <c:v>31</c:v>
                </c:pt>
                <c:pt idx="29">
                  <c:v>32</c:v>
                </c:pt>
                <c:pt idx="30">
                  <c:v>33</c:v>
                </c:pt>
                <c:pt idx="31">
                  <c:v>34</c:v>
                </c:pt>
                <c:pt idx="32">
                  <c:v>35</c:v>
                </c:pt>
                <c:pt idx="33">
                  <c:v>36</c:v>
                </c:pt>
                <c:pt idx="34">
                  <c:v>37</c:v>
                </c:pt>
                <c:pt idx="35">
                  <c:v>38</c:v>
                </c:pt>
                <c:pt idx="36">
                  <c:v>39</c:v>
                </c:pt>
                <c:pt idx="37">
                  <c:v>40</c:v>
                </c:pt>
                <c:pt idx="38">
                  <c:v>41</c:v>
                </c:pt>
                <c:pt idx="39">
                  <c:v>42</c:v>
                </c:pt>
              </c:numCache>
            </c:numRef>
          </c:cat>
          <c:val>
            <c:numRef>
              <c:f>Import!$H$7:$H$47</c:f>
              <c:numCache>
                <c:formatCode>_-* #,##0.0_-;\-* #,##0.0_-;_-* "-"??_-;_-@_-</c:formatCode>
                <c:ptCount val="40"/>
                <c:pt idx="0">
                  <c:v>20.5</c:v>
                </c:pt>
                <c:pt idx="1">
                  <c:v>25</c:v>
                </c:pt>
                <c:pt idx="2">
                  <c:v>27.75</c:v>
                </c:pt>
                <c:pt idx="3">
                  <c:v>23.555555555555557</c:v>
                </c:pt>
                <c:pt idx="4">
                  <c:v>21.818181818181817</c:v>
                </c:pt>
                <c:pt idx="5">
                  <c:v>24.888888888888889</c:v>
                </c:pt>
                <c:pt idx="6">
                  <c:v>21.727272727272727</c:v>
                </c:pt>
                <c:pt idx="7">
                  <c:v>24.111111111111111</c:v>
                </c:pt>
                <c:pt idx="8">
                  <c:v>21.545454545454547</c:v>
                </c:pt>
                <c:pt idx="9">
                  <c:v>23.4</c:v>
                </c:pt>
                <c:pt idx="10">
                  <c:v>27.857142857142858</c:v>
                </c:pt>
                <c:pt idx="11">
                  <c:v>21</c:v>
                </c:pt>
                <c:pt idx="12">
                  <c:v>24.555555555555557</c:v>
                </c:pt>
                <c:pt idx="13">
                  <c:v>21.333333333333332</c:v>
                </c:pt>
                <c:pt idx="14">
                  <c:v>41</c:v>
                </c:pt>
                <c:pt idx="15">
                  <c:v>20.375</c:v>
                </c:pt>
                <c:pt idx="16">
                  <c:v>23.307692307692307</c:v>
                </c:pt>
                <c:pt idx="17">
                  <c:v>15.555555555555555</c:v>
                </c:pt>
                <c:pt idx="18">
                  <c:v>21.5</c:v>
                </c:pt>
                <c:pt idx="19">
                  <c:v>25.666666666666668</c:v>
                </c:pt>
                <c:pt idx="20">
                  <c:v>18.666666666666668</c:v>
                </c:pt>
                <c:pt idx="21">
                  <c:v>23.777777777777779</c:v>
                </c:pt>
                <c:pt idx="22">
                  <c:v>28.666666666666668</c:v>
                </c:pt>
                <c:pt idx="23">
                  <c:v>21</c:v>
                </c:pt>
                <c:pt idx="24">
                  <c:v>25.222222222222221</c:v>
                </c:pt>
                <c:pt idx="25">
                  <c:v>20</c:v>
                </c:pt>
                <c:pt idx="26">
                  <c:v>20.666666666666668</c:v>
                </c:pt>
                <c:pt idx="27">
                  <c:v>22.444444444444443</c:v>
                </c:pt>
                <c:pt idx="28">
                  <c:v>24.6</c:v>
                </c:pt>
                <c:pt idx="29">
                  <c:v>22.692307692307693</c:v>
                </c:pt>
                <c:pt idx="30">
                  <c:v>20.6</c:v>
                </c:pt>
                <c:pt idx="31">
                  <c:v>24</c:v>
                </c:pt>
                <c:pt idx="32">
                  <c:v>26.777777777777779</c:v>
                </c:pt>
                <c:pt idx="33">
                  <c:v>20.8</c:v>
                </c:pt>
                <c:pt idx="34">
                  <c:v>25.9</c:v>
                </c:pt>
                <c:pt idx="35">
                  <c:v>20.5</c:v>
                </c:pt>
                <c:pt idx="36">
                  <c:v>18.90909090909091</c:v>
                </c:pt>
                <c:pt idx="37">
                  <c:v>21.454545454545453</c:v>
                </c:pt>
                <c:pt idx="38">
                  <c:v>17.777777777777779</c:v>
                </c:pt>
                <c:pt idx="39">
                  <c:v>21.23076923076923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6</xdr:col>
      <xdr:colOff>912394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oBook core i7" refreshedDate="45995.093925462963" backgroundQuery="1" createdVersion="8" refreshedVersion="8" minRefreshableVersion="3" recordCount="53948" xr:uid="{E1F2E6AE-3AC6-4DF9-A160-E68565024228}">
  <cacheSource type="external" connectionId="1"/>
  <cacheFields count="19">
    <cacheField name="Marca temporal" numFmtId="0">
      <sharedItems containsNonDate="0" containsDate="1" containsString="0" containsBlank="1" minDate="2021-09-17T01:53:00" maxDate="2025-12-03T01:01:30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3" count="44">
        <n v="1"/>
        <n v="3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6"/>
        <n v="27"/>
        <n v="28"/>
        <n v="29"/>
        <n v="30"/>
        <n v="32"/>
        <n v="33"/>
        <n v="34"/>
        <n v="35"/>
        <n v="36"/>
        <n v="37"/>
        <n v="38"/>
        <n v="39"/>
        <n v="40"/>
        <n v="2"/>
        <n v="4"/>
        <n v="25"/>
        <n v="31"/>
        <n v="42"/>
        <n v="41"/>
        <n v="43"/>
        <m/>
      </sharedItems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79"/>
    </cacheField>
    <cacheField name="Promedio Usuarios" numFmtId="0">
      <sharedItems containsString="0" containsBlank="1" containsNumber="1" minValue="0" maxValue="423.90862944162399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972056.07499999995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05251.01089999999"/>
    </cacheField>
    <cacheField name="Fecha" numFmtId="0">
      <sharedItems containsNonDate="0" containsDate="1" containsString="0" containsBlank="1" minDate="2021-08-01T00:00:00" maxDate="2025-12-03T00:00:00" count="1583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20T00:00:00"/>
        <d v="2025-05-21T00:00:00"/>
        <d v="2025-05-22T00:00:00"/>
        <d v="2025-05-23T00:00:00"/>
        <d v="2025-05-19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5-08-01T00:00:00"/>
        <d v="2025-08-02T00:00:00"/>
        <d v="2025-08-03T00:00:00"/>
        <d v="2025-08-04T00:00:00"/>
        <d v="2025-08-05T00:00:00"/>
        <d v="2025-08-06T00:00:00"/>
        <d v="2025-08-07T00:00:00"/>
        <d v="2025-08-08T00:00:00"/>
        <d v="2025-08-09T00:00:00"/>
        <d v="2025-08-10T00:00:00"/>
        <d v="2025-08-11T00:00:00"/>
        <d v="2025-08-12T00:00:00"/>
        <d v="2025-08-13T00:00:00"/>
        <d v="2025-08-14T00:00:00"/>
        <d v="2025-08-15T00:00:00"/>
        <d v="2025-08-16T00:00:00"/>
        <d v="2025-08-17T00:00:00"/>
        <d v="2025-08-18T00:00:00"/>
        <d v="2025-08-19T00:00:00"/>
        <d v="2025-08-20T00:00:00"/>
        <d v="2025-08-21T00:00:00"/>
        <d v="2025-08-22T00:00:00"/>
        <d v="2025-08-23T00:00:00"/>
        <d v="2025-08-24T00:00:00"/>
        <d v="2025-08-25T00:00:00"/>
        <d v="2025-08-26T00:00:00"/>
        <d v="2025-08-27T00:00:00"/>
        <d v="2025-08-28T00:00:00"/>
        <d v="2025-08-29T00:00:00"/>
        <d v="2025-08-30T00:00:00"/>
        <d v="2025-08-31T00:00:00"/>
        <d v="2025-09-01T00:00:00"/>
        <d v="2025-09-02T00:00:00"/>
        <d v="2025-09-03T00:00:00"/>
        <d v="2025-09-04T00:00:00"/>
        <d v="2025-09-05T00:00:00"/>
        <d v="2025-09-06T00:00:00"/>
        <d v="2025-09-07T00:00:00"/>
        <d v="2025-09-08T00:00:00"/>
        <d v="2025-09-09T00:00:00"/>
        <d v="2025-09-10T00:00:00"/>
        <d v="2025-09-11T00:00:00"/>
        <d v="2025-09-12T00:00:00"/>
        <d v="2025-09-13T00:00:00"/>
        <d v="2025-09-14T00:00:00"/>
        <d v="2025-09-15T00:00:00"/>
        <d v="2025-09-16T00:00:00"/>
        <d v="2025-09-17T00:00:00"/>
        <d v="2025-09-18T00:00:00"/>
        <d v="2025-09-19T00:00:00"/>
        <d v="2025-09-20T00:00:00"/>
        <d v="2025-09-21T00:00:00"/>
        <d v="2025-09-22T00:00:00"/>
        <d v="2025-09-23T00:00:00"/>
        <d v="2025-09-24T00:00:00"/>
        <d v="2025-09-25T00:00:00"/>
        <d v="2025-09-26T00:00:00"/>
        <d v="2025-09-27T00:00:00"/>
        <d v="2025-09-28T00:00:00"/>
        <d v="2025-09-29T00:00:00"/>
        <d v="2025-09-30T00:00:00"/>
        <d v="2025-10-01T00:00:00"/>
        <d v="2025-10-02T00:00:00"/>
        <d v="2025-10-03T00:00:00"/>
        <d v="2025-10-04T00:00:00"/>
        <d v="2025-10-05T00:00:00"/>
        <d v="2025-10-06T00:00:00"/>
        <d v="2025-10-07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6T00:00:00"/>
        <d v="2025-10-17T00:00:00"/>
        <d v="2025-10-18T00:00:00"/>
        <d v="2025-10-19T00:00:00"/>
        <d v="2025-10-20T00:00:00"/>
        <d v="2025-10-21T00:00:00"/>
        <d v="2025-10-22T00:00:00"/>
        <d v="2025-10-23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2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5T00:00:00"/>
        <d v="2025-11-16T00:00:00"/>
        <d v="2025-11-17T00:00:00"/>
        <d v="2025-11-18T00:00:00"/>
        <d v="2025-11-19T00:00:00"/>
        <d v="2025-11-01T00:00:00"/>
        <d v="2025-11-20T00:00:00"/>
        <d v="2025-11-21T00:00:00"/>
        <d v="2025-11-22T00:00:00"/>
        <d v="2025-11-23T00:00:00"/>
        <d v="2025-11-24T00:00:00"/>
        <d v="2025-11-25T00:00:00"/>
        <d v="2025-11-26T00:00:00"/>
        <d v="2025-11-27T00:00:00"/>
        <d v="2025-11-28T00:00:00"/>
        <d v="2025-11-29T00:00:00"/>
        <d v="2025-11-30T00:00:00"/>
        <d v="2025-12-01T00:00:00"/>
        <d v="2025-12-02T00:00:00"/>
        <m/>
      </sharedItems>
      <fieldGroup par="18"/>
    </cacheField>
    <cacheField name="Viajes Castigados" numFmtId="0">
      <sharedItems containsString="0" containsBlank="1" containsNumber="1" minValue="0.5" maxValue="1" count="3">
        <m/>
        <n v="1"/>
        <n v="0.5"/>
      </sharedItems>
    </cacheField>
    <cacheField name="Pasajeros Castigados" numFmtId="0">
      <sharedItems containsString="0" containsBlank="1" containsNumber="1" minValue="1" maxValue="24.05"/>
    </cacheField>
    <cacheField name="Meses (Fecha)" numFmtId="0" databaseField="0">
      <fieldGroup base="13">
        <rangePr groupBy="months" startDate="2021-08-01T00:00:00" endDate="2025-12-03T00:00:00"/>
        <groupItems count="14">
          <s v="&lt;01/08/2021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3/12/2025"/>
        </groupItems>
      </fieldGroup>
    </cacheField>
    <cacheField name="Trimestres (Fecha)" numFmtId="0" databaseField="0">
      <fieldGroup base="13">
        <rangePr groupBy="quarters" startDate="2021-08-01T00:00:00" endDate="2025-12-03T00:00:00"/>
        <groupItems count="6">
          <s v="&lt;01/08/2021"/>
          <s v="Trim.1"/>
          <s v="Trim.2"/>
          <s v="Trim.3"/>
          <s v="Trim.4"/>
          <s v="&gt;03/12/2025"/>
        </groupItems>
      </fieldGroup>
    </cacheField>
    <cacheField name="Años (Fecha)" numFmtId="0" databaseField="0">
      <fieldGroup base="13">
        <rangePr groupBy="years" startDate="2021-08-01T00:00:00" endDate="2025-12-03T00:00:00"/>
        <groupItems count="7">
          <s v="&lt;01/08/2021"/>
          <s v="2021"/>
          <s v="2022"/>
          <s v="2023"/>
          <s v="2024"/>
          <s v="2025"/>
          <s v="&gt;03/12/2025"/>
        </groupItems>
      </fieldGroup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948">
  <r>
    <d v="2021-09-17T01:53:00"/>
    <x v="0"/>
    <x v="0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x v="1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x v="2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x v="3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x v="4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x v="5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x v="6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x v="7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x v="8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x v="9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x v="10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x v="11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x v="12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x v="13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x v="14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x v="15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x v="16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x v="17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x v="18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x v="19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x v="20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x v="21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x v="22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x v="23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x v="23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x v="24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x v="25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x v="26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x v="27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x v="28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x v="29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x v="30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x v="31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x v="32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x v="33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x v="34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x v="35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x v="0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x v="36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x v="1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x v="2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x v="3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x v="4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x v="5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x v="6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x v="7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x v="8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x v="9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x v="11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x v="12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x v="13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x v="14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x v="15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x v="16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x v="17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x v="18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x v="20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x v="21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x v="22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x v="23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x v="24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x v="25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x v="26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x v="27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x v="28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x v="29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x v="30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x v="31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x v="32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x v="33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x v="34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x v="35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x v="0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x v="36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x v="1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x v="37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x v="2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x v="3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x v="4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x v="6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x v="7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x v="8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x v="9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x v="11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x v="12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x v="13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x v="14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x v="15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x v="16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x v="17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x v="17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x v="18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x v="20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x v="21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x v="22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x v="23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x v="24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x v="25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x v="27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x v="28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x v="29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x v="30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x v="31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x v="32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x v="33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x v="35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x v="1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x v="1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x v="3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x v="4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x v="5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x v="6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x v="8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x v="9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x v="11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x v="12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x v="13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x v="14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x v="15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x v="16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x v="17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x v="24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x v="25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x v="28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x v="32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x v="0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x v="1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x v="4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x v="5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x v="6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x v="7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x v="8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x v="9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x v="11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x v="12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x v="13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x v="14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x v="16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x v="17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x v="18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x v="21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x v="22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x v="23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x v="23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x v="24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x v="25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x v="26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x v="27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x v="28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x v="29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x v="30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x v="31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x v="32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x v="33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x v="34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x v="35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x v="0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x v="1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x v="2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x v="3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x v="4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x v="5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x v="6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x v="7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x v="8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x v="11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x v="12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x v="13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x v="14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x v="15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x v="16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x v="17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x v="18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x v="18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x v="19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x v="20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x v="21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x v="38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x v="22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x v="23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x v="25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x v="26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x v="27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x v="29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x v="30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x v="31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x v="32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x v="33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x v="34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x v="35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x v="0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x v="1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x v="2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x v="3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x v="4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x v="5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x v="6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x v="7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x v="8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x v="11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x v="12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x v="14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x v="15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x v="16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x v="17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x v="18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x v="19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x v="20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x v="21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x v="38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x v="22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x v="23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x v="25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x v="26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x v="27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x v="29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x v="30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x v="31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x v="32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x v="33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x v="34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x v="35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x v="0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x v="1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x v="2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x v="3"/>
    <s v="JIMENEZ HERNANDEZ ESTEBAN CAMILO"/>
    <x v="10"/>
    <x v="0"/>
    <n v="124"/>
    <n v="31"/>
    <n v="102.12857142857101"/>
    <s v="1 DESCUENTO X DISCAPACITADO"/>
    <n v="40051.428599999999"/>
    <x v="0"/>
    <n v="14694.1176470588"/>
    <x v="7"/>
    <x v="0"/>
    <m/>
  </r>
  <r>
    <d v="2021-09-22T01:16:13"/>
    <x v="1"/>
    <x v="4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x v="5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x v="6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x v="7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x v="8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x v="9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x v="10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x v="11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x v="12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x v="13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x v="15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x v="16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x v="17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x v="18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x v="19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x v="20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x v="21"/>
    <s v="QUIRAMA CASTAEDA JHON JADER"/>
    <x v="10"/>
    <x v="0"/>
    <n v="103"/>
    <n v="25.75"/>
    <n v="102.12857142857101"/>
    <m/>
    <n v="40051.428599999999"/>
    <x v="0"/>
    <n v="14694.1176470588"/>
    <x v="7"/>
    <x v="0"/>
    <m/>
  </r>
  <r>
    <d v="2021-09-22T01:16:18"/>
    <x v="1"/>
    <x v="22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x v="23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x v="25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x v="27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x v="28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x v="29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x v="30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x v="31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x v="32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x v="33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x v="34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x v="35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x v="0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x v="1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x v="2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x v="3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x v="4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x v="5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x v="6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x v="7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x v="8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x v="9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x v="10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x v="11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x v="12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x v="13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x v="14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x v="15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x v="16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x v="17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x v="18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x v="19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x v="20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x v="38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x v="22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x v="23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x v="23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x v="24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x v="25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x v="26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x v="27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x v="28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x v="29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x v="30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x v="31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x v="32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x v="33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x v="34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x v="35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x v="0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x v="1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x v="3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x v="4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x v="5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x v="7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x v="8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x v="9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x v="11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x v="12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x v="13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x v="14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x v="15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x v="16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x v="17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x v="38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x v="25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x v="26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x v="27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x v="28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x v="0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x v="36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x v="1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x v="3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x v="4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x v="5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x v="6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x v="8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x v="10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x v="11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x v="12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x v="13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x v="14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x v="15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x v="16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x v="17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x v="18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x v="19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x v="20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x v="38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x v="22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x v="23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x v="23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x v="24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x v="25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x v="26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x v="27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x v="28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x v="29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x v="31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x v="32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x v="33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x v="0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x v="36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x v="1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x v="2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x v="2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x v="3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x v="3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x v="4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x v="5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x v="6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x v="7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x v="8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x v="9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x v="11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x v="12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x v="13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x v="14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x v="15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x v="16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x v="17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x v="18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x v="19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x v="20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x v="21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x v="22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x v="23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x v="24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x v="25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x v="27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x v="28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x v="29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x v="31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x v="32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x v="33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x v="34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x v="0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x v="36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x v="1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x v="2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x v="3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x v="4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x v="5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x v="6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x v="7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x v="8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x v="9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x v="11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x v="12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x v="13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x v="14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x v="15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x v="16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x v="17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x v="18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x v="19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x v="20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x v="21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x v="22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x v="23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x v="24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x v="25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x v="26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x v="27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x v="28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x v="29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x v="30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x v="31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x v="32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x v="33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x v="34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x v="0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x v="36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x v="1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x v="2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x v="3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x v="5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x v="6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x v="7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x v="8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x v="9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x v="11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x v="12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x v="14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x v="15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x v="16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x v="17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x v="18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x v="19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x v="20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x v="21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x v="22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x v="23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x v="24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x v="25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x v="27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x v="28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x v="29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x v="30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x v="31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x v="32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x v="33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x v="34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x v="35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x v="0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x v="36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x v="2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x v="3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x v="5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x v="6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x v="7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x v="8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x v="9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x v="10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x v="11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x v="12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x v="13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x v="14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x v="15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x v="16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x v="17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x v="18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x v="19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x v="20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x v="21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x v="22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x v="23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x v="24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x v="25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x v="26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x v="27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x v="28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x v="29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x v="30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x v="31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x v="32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x v="33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x v="34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x v="35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x v="0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x v="36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x v="1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x v="37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x v="2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x v="3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x v="5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x v="6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x v="7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x v="8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x v="9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x v="10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x v="11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x v="12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x v="13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x v="14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x v="15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x v="16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x v="17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x v="18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x v="19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x v="20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x v="21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x v="22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x v="23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x v="23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x v="24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x v="25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x v="25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x v="26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x v="27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x v="28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x v="29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x v="30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x v="31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x v="32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x v="34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x v="35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x v="0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x v="1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x v="3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x v="5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x v="10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x v="14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x v="17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x v="18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x v="20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x v="23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x v="24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x v="39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x v="27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x v="28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x v="29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x v="30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x v="32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x v="33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x v="34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x v="35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x v="0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x v="36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x v="1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x v="37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x v="2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x v="3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x v="4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x v="5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x v="6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x v="7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x v="8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x v="9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x v="11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x v="12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x v="13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x v="14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x v="15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x v="16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x v="17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x v="18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x v="19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x v="20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x v="22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x v="23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x v="23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x v="24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x v="25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x v="26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x v="39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x v="27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x v="28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x v="29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x v="30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x v="31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x v="32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x v="33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x v="34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x v="35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x v="0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x v="1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x v="2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x v="3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x v="4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x v="5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x v="6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x v="7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x v="8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x v="11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x v="12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x v="13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x v="14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x v="15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x v="16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x v="17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x v="18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x v="19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x v="22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x v="23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x v="23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x v="24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x v="25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x v="39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x v="27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x v="28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x v="29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x v="30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x v="31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x v="32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x v="33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x v="34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x v="35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x v="0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x v="1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x v="2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x v="3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x v="4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x v="5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x v="6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x v="7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x v="8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x v="9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x v="10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x v="11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x v="12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x v="13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x v="14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x v="15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x v="16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x v="17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x v="18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x v="19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x v="20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x v="22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x v="23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x v="24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x v="25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x v="39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x v="27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x v="28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x v="29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x v="30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x v="31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x v="32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x v="33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x v="34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x v="35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x v="0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x v="2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x v="3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x v="4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x v="6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x v="7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x v="9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x v="10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x v="11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x v="12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x v="13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x v="14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x v="15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x v="16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x v="17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x v="18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x v="20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x v="21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x v="22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x v="23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x v="23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x v="24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x v="25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x v="27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x v="28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x v="29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x v="30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x v="31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x v="32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x v="33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x v="34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x v="35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x v="0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x v="36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x v="1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x v="2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x v="3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x v="4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x v="5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x v="6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x v="7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x v="8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x v="8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x v="9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x v="10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x v="11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x v="12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x v="13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x v="14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x v="16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x v="17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x v="18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x v="20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x v="21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x v="23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x v="24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x v="25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x v="26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x v="27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x v="28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x v="29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x v="30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x v="31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x v="32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x v="35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x v="0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x v="1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x v="2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x v="3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x v="4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x v="6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x v="7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x v="8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x v="9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x v="11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x v="12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x v="13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x v="14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x v="15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x v="16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x v="17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x v="18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x v="20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x v="22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x v="23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x v="24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x v="24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x v="25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x v="26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x v="27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x v="28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x v="29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x v="30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x v="31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x v="32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x v="33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x v="34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x v="35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x v="0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x v="1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x v="37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x v="2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x v="3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x v="4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x v="5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x v="6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x v="7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x v="8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x v="9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x v="10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x v="11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x v="12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x v="13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x v="15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x v="16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x v="17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x v="18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x v="19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x v="20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x v="21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x v="22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x v="23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x v="24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x v="25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x v="39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x v="27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x v="28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x v="29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x v="30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x v="31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x v="32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x v="33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x v="34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x v="35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x v="0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x v="36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x v="1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x v="37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x v="2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x v="3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x v="4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x v="5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x v="6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x v="7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x v="8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x v="10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x v="11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x v="12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x v="13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x v="15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x v="16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x v="17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x v="18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x v="19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x v="20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x v="21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x v="22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x v="23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x v="23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x v="24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x v="25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x v="39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x v="27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x v="27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x v="28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x v="29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x v="30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x v="31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x v="32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x v="33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x v="34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x v="35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x v="0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x v="36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x v="1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x v="37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x v="2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x v="3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x v="5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x v="6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x v="7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x v="8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x v="9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x v="10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x v="11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x v="12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x v="13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x v="14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x v="15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x v="16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x v="17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x v="18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x v="19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x v="19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x v="20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x v="21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x v="38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x v="22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x v="23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x v="23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x v="24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x v="25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x v="39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x v="27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x v="28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x v="29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x v="31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x v="32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x v="33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x v="34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x v="35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x v="0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x v="36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x v="1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x v="37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x v="2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x v="5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x v="6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x v="7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x v="8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x v="9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x v="10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x v="11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x v="12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x v="13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x v="13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x v="14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x v="15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x v="15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x v="16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x v="17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x v="18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x v="19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x v="20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x v="21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x v="38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x v="22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x v="23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x v="24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x v="25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x v="26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x v="39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x v="27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x v="28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x v="29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x v="31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x v="32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x v="33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x v="35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x v="0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x v="36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x v="1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x v="0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x v="36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x v="1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x v="0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x v="36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x v="1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x v="5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x v="6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x v="7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x v="8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x v="9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x v="10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x v="11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x v="12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x v="13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x v="14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x v="15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x v="16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x v="17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x v="18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x v="0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x v="1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x v="2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x v="3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x v="4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x v="5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x v="6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x v="7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x v="8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x v="9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x v="11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x v="12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x v="13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x v="14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x v="15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x v="16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x v="17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x v="18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x v="20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x v="22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x v="23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x v="24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x v="25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x v="27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x v="28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x v="29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x v="30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x v="31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x v="32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x v="33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x v="34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x v="35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x v="5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x v="6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x v="7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x v="19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x v="20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x v="21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x v="22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x v="23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x v="24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x v="39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x v="27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x v="28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x v="29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x v="30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x v="31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x v="32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x v="34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x v="35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x v="0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x v="1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x v="37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x v="2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x v="3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x v="4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x v="5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x v="6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x v="7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x v="8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x v="9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x v="10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x v="11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x v="12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x v="13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x v="15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x v="16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x v="17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x v="18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x v="19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x v="20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x v="21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x v="22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x v="23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x v="24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x v="25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x v="39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x v="27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x v="28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x v="29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x v="30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x v="31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x v="32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x v="33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x v="34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x v="35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x v="0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x v="36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x v="1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x v="37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x v="2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x v="3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x v="4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x v="5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x v="6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x v="7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x v="8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x v="10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x v="11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x v="12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x v="13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x v="15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x v="16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x v="17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x v="18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x v="19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x v="20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x v="21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x v="22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x v="23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x v="23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x v="24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x v="25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x v="39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x v="27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x v="27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x v="28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x v="29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x v="30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x v="31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x v="32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x v="33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x v="34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x v="35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x v="0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x v="36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x v="1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x v="37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x v="2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x v="3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x v="5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x v="6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x v="7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x v="8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x v="9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x v="10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x v="11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x v="12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x v="13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x v="14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x v="15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x v="16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x v="17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x v="18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x v="19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x v="19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x v="20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x v="21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x v="38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x v="22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x v="23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x v="23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x v="24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x v="25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x v="39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x v="27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x v="28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x v="29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x v="31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x v="32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x v="33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x v="34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x v="35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x v="0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x v="36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x v="1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x v="37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x v="2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x v="5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x v="6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x v="7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x v="8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x v="9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x v="10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x v="11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x v="12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x v="13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x v="13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x v="14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x v="15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x v="15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x v="16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x v="17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x v="18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x v="19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x v="20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x v="21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x v="38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x v="22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x v="23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x v="24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x v="25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x v="26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x v="39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x v="27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x v="28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x v="29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x v="31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x v="32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x v="33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x v="35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x v="0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x v="36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x v="1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x v="5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x v="6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x v="7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x v="8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x v="9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x v="10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x v="11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x v="12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x v="13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x v="14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x v="15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x v="16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x v="17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x v="18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x v="38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x v="32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x v="33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x v="34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x v="3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x v="6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x v="8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x v="9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x v="10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x v="11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x v="15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x v="18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x v="20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x v="21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x v="22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x v="23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x v="25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x v="39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x v="27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x v="29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x v="30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x v="31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x v="32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x v="33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x v="34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x v="35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x v="0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x v="1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x v="37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x v="2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x v="3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x v="4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x v="5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x v="6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x v="7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x v="8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x v="9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x v="10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x v="11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x v="12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x v="13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x v="14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x v="15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x v="16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x v="17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x v="18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x v="21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x v="38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x v="22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x v="23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x v="23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x v="24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x v="25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x v="26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x v="39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x v="27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x v="28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x v="29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x v="30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x v="31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x v="32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x v="34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x v="35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x v="0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x v="1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x v="37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x v="2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x v="3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x v="4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x v="5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x v="6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x v="7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x v="8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x v="9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x v="10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x v="11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x v="12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x v="13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x v="14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x v="15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x v="16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x v="17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x v="18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x v="20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x v="21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x v="38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x v="22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x v="23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x v="23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x v="24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x v="25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x v="39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x v="27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x v="28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x v="29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x v="30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x v="31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x v="32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x v="35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x v="0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x v="1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x v="2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x v="3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x v="4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x v="5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x v="6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x v="7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x v="8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x v="9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x v="10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x v="11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x v="12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x v="0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x v="1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x v="2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x v="3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x v="4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x v="5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x v="6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x v="7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x v="8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x v="9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x v="10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x v="11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x v="12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x v="13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x v="14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x v="15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x v="16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x v="17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x v="18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x v="20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x v="21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x v="38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x v="22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x v="23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x v="24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x v="25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x v="25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x v="26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x v="39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x v="28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x v="29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x v="30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x v="31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x v="32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x v="33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x v="35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x v="0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x v="36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x v="1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x v="37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x v="2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x v="3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x v="4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x v="5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x v="6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x v="7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x v="8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x v="10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x v="11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x v="12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x v="13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x v="14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x v="15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x v="16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x v="17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x v="18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x v="19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x v="20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x v="21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x v="22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x v="23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x v="24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x v="25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x v="27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x v="28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x v="29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x v="30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x v="31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x v="32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x v="33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x v="33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x v="34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x v="35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x v="0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x v="1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x v="37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x v="2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x v="3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x v="4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x v="5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x v="6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x v="7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x v="8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x v="9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x v="10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x v="11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x v="12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x v="14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x v="15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x v="16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x v="17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x v="18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x v="20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x v="21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x v="38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x v="22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x v="23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x v="24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x v="25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x v="26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x v="39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x v="28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x v="29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x v="30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x v="31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x v="32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x v="33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x v="35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x v="0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x v="1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x v="0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x v="1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x v="37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x v="2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x v="3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x v="4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x v="5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x v="6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x v="7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x v="8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x v="9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x v="10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x v="11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x v="12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x v="13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x v="14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x v="15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x v="16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x v="17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x v="18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x v="20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x v="38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x v="22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x v="23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x v="23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x v="24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x v="25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x v="26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x v="39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x v="27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x v="28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x v="29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x v="30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x v="31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x v="32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x v="35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x v="0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x v="0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x v="1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x v="5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x v="6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x v="7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x v="8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x v="11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x v="12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x v="13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x v="14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x v="14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x v="15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x v="16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x v="17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x v="18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x v="20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x v="22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x v="27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x v="33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x v="34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x v="4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x v="7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x v="8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x v="9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x v="11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x v="13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x v="14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x v="17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x v="20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x v="21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x v="38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x v="23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x v="24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x v="26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x v="27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x v="29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x v="30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x v="31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x v="32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x v="35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x v="35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x v="1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x v="2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x v="3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x v="4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x v="5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x v="6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x v="7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x v="8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x v="9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x v="10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x v="11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x v="12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x v="13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x v="14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x v="15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x v="16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x v="17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x v="18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x v="20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x v="21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x v="38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x v="22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x v="23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x v="23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x v="24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x v="25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x v="26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x v="39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x v="27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x v="28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x v="29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x v="30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x v="31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x v="33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x v="34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x v="35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x v="1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x v="2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x v="3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x v="4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x v="5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x v="6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x v="6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x v="7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x v="8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x v="9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x v="10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x v="11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x v="12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x v="13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x v="14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x v="15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x v="16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x v="17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x v="18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x v="20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x v="21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x v="38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x v="22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x v="23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x v="24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x v="25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x v="26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x v="39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x v="27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x v="28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x v="29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x v="30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x v="31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x v="32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x v="33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x v="34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x v="35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x v="0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x v="1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x v="37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x v="2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x v="3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x v="3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x v="4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x v="5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x v="6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x v="7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x v="8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x v="9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x v="9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x v="10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x v="11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x v="12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x v="13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x v="14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x v="15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x v="16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x v="17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x v="18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x v="20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x v="21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x v="38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x v="22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x v="23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x v="24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x v="24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x v="25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x v="26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x v="39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x v="27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x v="29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x v="30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x v="31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x v="32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x v="33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x v="34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x v="35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x v="0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x v="1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x v="2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x v="3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x v="4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x v="5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x v="6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x v="7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x v="8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x v="9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x v="11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x v="12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x v="13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x v="13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x v="14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x v="15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x v="16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x v="17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x v="18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x v="20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x v="21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x v="38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x v="22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x v="23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x v="24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x v="25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x v="26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x v="39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x v="27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x v="28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x v="29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x v="30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x v="31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x v="32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x v="33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x v="34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x v="35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x v="0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x v="1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x v="2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x v="3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x v="4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x v="5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x v="6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x v="7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x v="8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x v="9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x v="11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x v="12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x v="13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x v="14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x v="15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x v="16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x v="17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x v="18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x v="19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x v="20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x v="21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x v="38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x v="23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x v="23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x v="24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x v="25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x v="26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x v="39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x v="27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x v="28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x v="29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x v="30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x v="31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x v="33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x v="34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x v="35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x v="0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x v="1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x v="6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x v="7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x v="8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x v="11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x v="13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x v="14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x v="15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x v="17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x v="21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x v="38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x v="24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x v="25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x v="26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x v="39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x v="27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x v="0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x v="0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x v="1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x v="3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x v="5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x v="6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x v="7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x v="8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x v="11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x v="12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x v="13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x v="14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x v="15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x v="16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x v="17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x v="18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x v="20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x v="21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x v="38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x v="22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x v="23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x v="23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x v="24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x v="25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x v="26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x v="39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x v="27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x v="28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x v="29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x v="30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x v="31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x v="32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x v="33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x v="34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x v="35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x v="0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x v="1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x v="37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x v="2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x v="3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x v="4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x v="5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x v="6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x v="7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x v="8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x v="9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x v="11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x v="12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x v="13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x v="14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x v="15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x v="16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x v="17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x v="18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x v="20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x v="21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x v="38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x v="22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x v="23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x v="24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x v="25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x v="39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x v="27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x v="28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x v="29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x v="30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x v="31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x v="32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x v="33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x v="34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x v="35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x v="0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x v="1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x v="2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x v="3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x v="4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x v="5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x v="6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x v="7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x v="7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x v="8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x v="9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x v="10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x v="11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x v="12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x v="13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x v="14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x v="14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x v="15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x v="16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x v="17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x v="18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x v="20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x v="21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x v="38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x v="22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x v="23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x v="24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x v="25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x v="26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x v="27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x v="28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x v="29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x v="30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x v="31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x v="32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x v="32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x v="33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x v="34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x v="35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x v="0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x v="1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x v="2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x v="3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x v="4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x v="5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x v="6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x v="7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x v="8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x v="8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x v="9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x v="11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x v="12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x v="14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x v="15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x v="16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x v="17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x v="18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x v="20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x v="21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x v="38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x v="22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x v="23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x v="23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x v="24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x v="25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x v="26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x v="27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x v="28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x v="29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x v="30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x v="31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x v="32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x v="33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x v="34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x v="35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x v="0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x v="1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x v="2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x v="3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x v="4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x v="5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x v="6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x v="7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x v="8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x v="9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x v="10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x v="11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x v="12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x v="13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x v="14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x v="15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x v="16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x v="17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x v="18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x v="19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x v="20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x v="38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x v="22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x v="23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x v="23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x v="24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x v="25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x v="26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x v="39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x v="27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x v="29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x v="30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x v="31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x v="32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x v="33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x v="34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x v="35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x v="5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x v="6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x v="8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x v="10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x v="13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x v="16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x v="17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x v="18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x v="19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x v="38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x v="23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x v="24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x v="26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x v="28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x v="29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x v="29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x v="30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x v="31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x v="32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x v="33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x v="34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x v="35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x v="0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x v="1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x v="2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x v="3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x v="4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x v="5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x v="6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x v="7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x v="8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x v="10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x v="11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x v="12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x v="13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x v="14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x v="15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x v="16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x v="17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x v="18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x v="19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x v="20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x v="38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x v="23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x v="23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x v="24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x v="25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x v="26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x v="28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x v="29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x v="30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x v="31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x v="32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x v="33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x v="34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x v="35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x v="0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x v="1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x v="2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x v="3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x v="4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x v="5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x v="6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x v="7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x v="8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x v="11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x v="12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x v="13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x v="14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x v="15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x v="16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x v="17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x v="18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x v="19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x v="20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x v="21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x v="38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x v="22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x v="23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x v="23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x v="24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x v="25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x v="29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x v="30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x v="31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x v="32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x v="33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x v="34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x v="35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x v="0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x v="1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x v="2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x v="3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x v="4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x v="5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x v="6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x v="7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x v="8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x v="9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x v="11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x v="13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x v="14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x v="15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x v="16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x v="17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x v="18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x v="20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x v="22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x v="23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x v="23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x v="24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x v="25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x v="26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x v="27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x v="28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x v="29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x v="30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x v="30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x v="31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x v="32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x v="33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x v="34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x v="35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x v="36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x v="3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x v="5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x v="6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x v="9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x v="18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x v="20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x v="21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x v="22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x v="23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x v="24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x v="24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x v="25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x v="27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x v="28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x v="29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x v="30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x v="31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x v="34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x v="35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x v="36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x v="1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x v="2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x v="3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x v="5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x v="6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x v="6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x v="7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x v="8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x v="9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x v="11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x v="12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x v="14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x v="16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x v="17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x v="18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x v="20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x v="21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x v="22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x v="23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x v="23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x v="24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x v="27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x v="28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x v="29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x v="30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x v="31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x v="33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x v="34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x v="35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x v="36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x v="1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x v="37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x v="2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x v="3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x v="5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x v="6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x v="7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x v="8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x v="9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x v="11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x v="12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x v="13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x v="14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x v="15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x v="16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x v="17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x v="18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x v="20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x v="21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x v="38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x v="22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x v="23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x v="24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x v="24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x v="25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x v="26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x v="27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x v="28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x v="29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x v="30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x v="31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x v="32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x v="33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x v="34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x v="35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x v="36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x v="1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x v="37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x v="2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x v="3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x v="5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x v="5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x v="6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x v="8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x v="9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x v="11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x v="12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x v="14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x v="14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x v="15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x v="16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x v="17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x v="18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x v="20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x v="21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x v="38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x v="22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x v="23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x v="24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x v="25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x v="27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x v="28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x v="29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x v="30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x v="31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x v="31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x v="32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x v="33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x v="34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x v="35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x v="0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x v="36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x v="1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x v="37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x v="2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x v="3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x v="5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x v="6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x v="7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x v="8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x v="9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x v="11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x v="12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x v="14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x v="15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x v="15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x v="16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x v="17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x v="18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x v="20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x v="21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x v="38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x v="22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x v="23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x v="23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x v="24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x v="25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x v="27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x v="29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x v="30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x v="31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x v="32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x v="33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x v="34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x v="35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x v="0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x v="36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x v="1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x v="37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x v="2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x v="3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x v="5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x v="6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x v="7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x v="8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x v="9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x v="11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x v="12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x v="14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x v="15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x v="16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x v="18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x v="20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x v="21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x v="38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x v="22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x v="23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x v="24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x v="25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x v="27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x v="29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x v="30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x v="31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x v="32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x v="33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x v="34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x v="35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x v="0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x v="1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x v="37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x v="2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x v="3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x v="5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x v="6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x v="7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x v="9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x v="11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x v="12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x v="14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x v="15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x v="16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x v="17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x v="18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x v="20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x v="21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x v="38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x v="22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x v="23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x v="24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x v="25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x v="27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x v="28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x v="29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x v="30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x v="31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x v="32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x v="33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x v="34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x v="35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x v="0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x v="37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x v="3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x v="6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x v="7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x v="8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x v="9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x v="11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x v="12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x v="14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x v="15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x v="15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x v="16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x v="17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x v="22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x v="25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x v="28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x v="29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x v="31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x v="32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x v="0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x v="1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x v="2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x v="3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x v="4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x v="5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x v="6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x v="7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x v="8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x v="9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x v="11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x v="12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x v="14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x v="15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x v="17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x v="18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x v="20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x v="21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x v="38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x v="22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x v="23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x v="23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x v="24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x v="25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x v="26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x v="27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x v="28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x v="29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x v="30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x v="31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x v="32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x v="33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x v="34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x v="35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x v="0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x v="1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x v="2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x v="3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x v="4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x v="5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x v="6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x v="7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x v="8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x v="9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x v="11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x v="12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x v="14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x v="15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x v="16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x v="17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x v="18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x v="20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x v="21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x v="38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x v="22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x v="23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x v="23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x v="24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x v="25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x v="39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x v="27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x v="28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x v="29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x v="30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x v="31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x v="32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x v="33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x v="34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x v="35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x v="0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x v="36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x v="1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x v="2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x v="3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x v="4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x v="5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x v="6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x v="7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x v="8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x v="9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x v="11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x v="12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x v="14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x v="15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x v="16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x v="17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x v="17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x v="18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x v="20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x v="21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x v="38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x v="38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x v="22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x v="23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x v="24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x v="25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x v="39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x v="27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x v="28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x v="29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x v="31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x v="32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x v="33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x v="34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x v="35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x v="0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x v="36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x v="1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x v="2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x v="3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x v="5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x v="6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x v="7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x v="8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x v="9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x v="10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x v="11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x v="12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x v="14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x v="15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x v="16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x v="17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x v="18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x v="19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x v="20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x v="21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x v="38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x v="22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x v="23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x v="24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x v="25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x v="39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x v="27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x v="28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x v="29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x v="31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x v="32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x v="33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x v="34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x v="35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x v="6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x v="7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x v="9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x v="10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x v="17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x v="18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x v="19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x v="20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x v="21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x v="38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x v="22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x v="23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x v="27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x v="28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x v="29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x v="30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x v="31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x v="32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x v="33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x v="34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x v="35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x v="0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x v="36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x v="1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x v="2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x v="3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x v="5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x v="6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x v="7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x v="8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x v="9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x v="11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x v="12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x v="14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x v="15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x v="16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x v="17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x v="18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x v="19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x v="20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x v="21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x v="38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x v="22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x v="23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x v="23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x v="24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x v="25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x v="39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x v="27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x v="28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x v="29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x v="30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x v="31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x v="32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x v="33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x v="34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x v="35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x v="0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x v="36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x v="1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x v="2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x v="3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x v="5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x v="6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x v="7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x v="8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x v="9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x v="10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x v="11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x v="12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x v="13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x v="14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x v="15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x v="16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x v="17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x v="18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x v="19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x v="20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x v="21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x v="38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x v="22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x v="23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x v="23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x v="24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x v="25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x v="39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x v="27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x v="29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x v="30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x v="31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x v="32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x v="33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x v="34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x v="35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x v="0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x v="36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x v="1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x v="2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x v="3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x v="5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x v="5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x v="6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x v="7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x v="9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x v="10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x v="11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x v="12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x v="14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x v="16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x v="17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x v="18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x v="19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x v="20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x v="21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x v="38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x v="22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x v="23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x v="23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x v="24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x v="25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x v="39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x v="27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x v="29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x v="30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x v="31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x v="32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x v="33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x v="34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x v="35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x v="0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x v="36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x v="1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x v="2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x v="3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x v="4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x v="5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x v="6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x v="7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x v="8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x v="9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x v="10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x v="11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x v="12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x v="14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x v="15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x v="16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x v="17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x v="18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x v="19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x v="20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x v="21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x v="38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x v="22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x v="23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x v="24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x v="25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x v="25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x v="39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x v="27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x v="29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x v="30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x v="31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x v="32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x v="33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x v="34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x v="35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x v="0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x v="1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x v="2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x v="3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x v="4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x v="5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x v="6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x v="7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x v="8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x v="9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x v="10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x v="11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x v="12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x v="14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x v="15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x v="16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x v="17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x v="17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x v="18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x v="19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x v="20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x v="21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x v="38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x v="22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x v="23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x v="24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x v="25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x v="39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x v="27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x v="28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x v="29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x v="30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x v="31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x v="32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x v="33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x v="34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x v="35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x v="0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x v="1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x v="2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x v="3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x v="4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x v="5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x v="7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x v="8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x v="9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x v="10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x v="11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x v="12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x v="14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x v="15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x v="16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x v="17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x v="18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x v="19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x v="20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x v="21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x v="38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x v="22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x v="23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x v="23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x v="24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x v="25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x v="39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x v="27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x v="29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x v="30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x v="31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x v="32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x v="33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x v="34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x v="35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x v="0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x v="36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x v="3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x v="5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x v="9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x v="10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x v="11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x v="12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x v="14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x v="15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x v="16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x v="17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x v="18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x v="22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x v="24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x v="24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x v="32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x v="33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x v="34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x v="35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x v="0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x v="36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x v="3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x v="5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x v="9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x v="10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x v="11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x v="12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x v="14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x v="15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x v="16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x v="17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x v="18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x v="22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x v="24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x v="24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x v="32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x v="33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x v="34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x v="35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x v="3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x v="7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x v="10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x v="11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x v="12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x v="14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x v="18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x v="19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x v="20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x v="21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x v="23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x v="24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x v="25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x v="39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x v="27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x v="29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x v="30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x v="31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x v="33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x v="34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x v="35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x v="0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x v="36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x v="1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x v="2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x v="3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x v="5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x v="6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x v="7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x v="8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x v="9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x v="10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x v="11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x v="12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x v="13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x v="14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x v="15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x v="16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x v="17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x v="18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x v="19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x v="20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x v="21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x v="38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x v="22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x v="23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x v="23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x v="24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x v="25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x v="39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x v="27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x v="29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x v="30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x v="31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x v="32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x v="33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x v="34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x v="35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x v="35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x v="0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x v="36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x v="1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x v="2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x v="3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x v="4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x v="5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x v="6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x v="7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x v="8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x v="9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x v="10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x v="11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x v="12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x v="13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x v="14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x v="16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x v="17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x v="18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x v="19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x v="20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x v="21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x v="38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x v="22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x v="23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x v="25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x v="39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x v="27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x v="28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x v="29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x v="30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x v="31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x v="32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x v="33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x v="34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x v="35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x v="0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x v="36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x v="1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x v="2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x v="3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x v="4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x v="5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x v="6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x v="7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x v="8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x v="9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x v="10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x v="11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x v="12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x v="14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x v="15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x v="16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x v="17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x v="18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x v="19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x v="20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x v="21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x v="38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x v="22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x v="23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x v="24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x v="25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x v="39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x v="27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x v="28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x v="29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x v="30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x v="31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x v="32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x v="33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x v="34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x v="35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x v="0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x v="36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x v="1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x v="2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x v="3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x v="4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x v="5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x v="6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x v="7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x v="8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x v="9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x v="10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x v="11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x v="12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x v="14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x v="15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x v="16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x v="17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x v="18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x v="20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x v="21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x v="38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x v="22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x v="23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x v="24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x v="25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x v="26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x v="39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x v="27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x v="29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x v="30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x v="31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x v="32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x v="33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x v="35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x v="0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x v="36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x v="1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x v="2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x v="3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x v="5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x v="6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x v="7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x v="8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x v="9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x v="10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x v="11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x v="12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x v="14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x v="15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x v="17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x v="18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x v="19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x v="20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x v="21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x v="38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x v="22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x v="23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x v="24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x v="25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x v="39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x v="27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x v="29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x v="30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x v="31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x v="32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x v="33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x v="34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x v="35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x v="0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x v="36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x v="1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x v="4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x v="7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x v="8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x v="9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x v="11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x v="12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x v="14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x v="15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x v="16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x v="17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x v="18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x v="19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x v="20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x v="21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x v="24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x v="39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x v="27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x v="31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x v="0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x v="36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x v="1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x v="2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x v="3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x v="4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x v="5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x v="6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x v="7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x v="8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x v="9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x v="10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x v="11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x v="12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x v="14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x v="15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x v="16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x v="17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x v="18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x v="19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x v="20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x v="21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x v="38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x v="23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x v="24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x v="25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x v="26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x v="27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x v="29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x v="30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x v="31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x v="32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x v="33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x v="34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x v="35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x v="0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x v="36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x v="1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x v="2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x v="3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x v="4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x v="5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x v="6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x v="7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x v="8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x v="9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x v="10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x v="11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x v="14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x v="15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x v="16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x v="17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x v="18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x v="19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x v="20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x v="21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x v="38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x v="22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x v="23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x v="24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x v="25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x v="26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x v="27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x v="29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x v="30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x v="31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x v="32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x v="33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x v="34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x v="35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x v="0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x v="36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x v="1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x v="2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x v="3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x v="4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x v="5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x v="6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x v="7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x v="8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x v="9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x v="10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x v="11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x v="12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x v="14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x v="15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x v="16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x v="17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x v="18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x v="19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x v="20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x v="21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x v="38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x v="22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x v="23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x v="24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x v="25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x v="26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x v="27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x v="29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x v="30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x v="31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x v="32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x v="33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x v="34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x v="35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x v="36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x v="1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x v="2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x v="3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x v="5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x v="6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x v="7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x v="8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x v="9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x v="10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x v="11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x v="12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x v="14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x v="15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x v="16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x v="17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x v="18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x v="20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x v="21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x v="38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x v="22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x v="23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x v="24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x v="25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x v="26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x v="27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x v="29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x v="30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x v="31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x v="32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x v="33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x v="34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x v="35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x v="0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x v="36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x v="1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x v="2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x v="3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x v="4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x v="5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x v="6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x v="7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x v="8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x v="9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x v="10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x v="11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x v="12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x v="14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x v="13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x v="15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x v="16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x v="17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x v="18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x v="20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x v="21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x v="38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x v="22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x v="23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x v="24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x v="25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x v="26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x v="39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x v="27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x v="28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x v="29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x v="30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x v="31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x v="32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x v="33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x v="35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x v="40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x v="0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x v="36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x v="1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x v="2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x v="3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x v="4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x v="5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x v="6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x v="7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x v="8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x v="9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x v="10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x v="11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x v="12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x v="14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x v="15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x v="16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x v="17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x v="18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x v="20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x v="21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x v="38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x v="22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x v="23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x v="24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x v="25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x v="26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x v="39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x v="27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x v="28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x v="29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x v="30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x v="31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x v="32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x v="33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x v="34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x v="35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x v="40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x v="5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x v="10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x v="14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x v="15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x v="18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x v="20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x v="21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x v="38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x v="22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x v="23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x v="24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x v="39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x v="27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x v="28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x v="29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x v="30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x v="31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x v="32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x v="33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x v="34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x v="35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x v="40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x v="0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x v="36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x v="1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x v="3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x v="4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x v="5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x v="6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x v="7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x v="8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x v="9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x v="11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x v="12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x v="13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x v="14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x v="15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x v="16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x v="17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x v="38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x v="23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x v="24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x v="27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x v="30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x v="0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x v="36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x v="1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x v="2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x v="3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x v="4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x v="5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x v="6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x v="7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x v="8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x v="9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x v="10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x v="11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x v="12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x v="14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x v="15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x v="16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x v="17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x v="18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x v="19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x v="20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x v="21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x v="38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x v="23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x v="24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x v="25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x v="39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x v="27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x v="29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x v="30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x v="31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x v="32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x v="33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x v="34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x v="35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x v="40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x v="0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x v="36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x v="1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x v="2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x v="3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x v="4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x v="5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x v="6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x v="7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x v="8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x v="9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x v="10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x v="11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x v="12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x v="13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x v="14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x v="15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x v="16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x v="17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x v="18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x v="19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x v="20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x v="21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x v="38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x v="23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x v="24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x v="25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x v="26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x v="39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x v="27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x v="29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x v="30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x v="31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x v="32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x v="33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x v="34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x v="35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x v="40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x v="0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x v="36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x v="1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x v="2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x v="3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x v="5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x v="6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x v="7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x v="8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x v="9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x v="11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x v="14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x v="15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x v="16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x v="17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x v="18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x v="19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x v="20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x v="21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x v="38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x v="22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x v="23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x v="23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x v="24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x v="25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x v="39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x v="27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x v="28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x v="29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x v="31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x v="32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x v="33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x v="34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x v="35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x v="36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x v="1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x v="2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x v="3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x v="5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x v="6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x v="7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x v="8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x v="9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x v="10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x v="11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x v="12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x v="13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x v="14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x v="16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x v="17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x v="17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x v="18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x v="19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x v="20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x v="21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x v="38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x v="22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x v="23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x v="23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x v="24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x v="25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x v="39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x v="27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x v="29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x v="30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x v="31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x v="32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x v="34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x v="35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x v="0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x v="36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x v="1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x v="2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x v="4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x v="5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x v="6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x v="7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x v="8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x v="9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x v="10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x v="11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x v="12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x v="14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x v="15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x v="16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x v="17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x v="18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x v="19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x v="20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x v="21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x v="22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x v="23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x v="25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x v="39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x v="27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x v="29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x v="30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x v="31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x v="32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x v="33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x v="35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x v="40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x v="0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x v="36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x v="1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x v="2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x v="3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x v="4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x v="5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x v="6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x v="7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x v="8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x v="9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x v="10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x v="11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x v="12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x v="13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x v="14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x v="15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x v="16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x v="17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x v="18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x v="19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x v="20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x v="21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x v="22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x v="23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x v="24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x v="25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x v="26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x v="39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x v="27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x v="29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x v="30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x v="31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x v="32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x v="33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x v="35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x v="40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x v="0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x v="36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x v="1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x v="2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x v="3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x v="5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x v="6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x v="7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x v="8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x v="9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x v="10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x v="11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x v="12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x v="14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x v="15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x v="17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x v="18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x v="19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x v="20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x v="21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x v="22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x v="23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x v="24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x v="25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x v="26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x v="39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x v="27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x v="28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x v="29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x v="30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x v="31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x v="32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x v="33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x v="35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x v="4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x v="5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x v="6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x v="16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x v="17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x v="18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x v="20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x v="21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x v="22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x v="23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x v="24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x v="39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x v="27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x v="28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x v="29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x v="30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x v="32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x v="33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x v="35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x v="40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x v="0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x v="36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x v="1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x v="2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x v="3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x v="4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x v="5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x v="7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x v="8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x v="9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x v="11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x v="12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x v="13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x v="14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x v="15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x v="16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x v="17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x v="18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x v="19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x v="20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x v="21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x v="38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x v="22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x v="23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x v="24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x v="25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x v="39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x v="27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x v="28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x v="29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x v="30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x v="31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x v="32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x v="33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x v="35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x v="40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x v="0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x v="36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x v="1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x v="2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x v="3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x v="4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x v="5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x v="7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x v="8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x v="9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x v="11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x v="12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x v="14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x v="15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x v="17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x v="18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x v="19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x v="20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x v="21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x v="38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x v="22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x v="23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x v="25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x v="39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x v="27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x v="29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x v="30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x v="31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x v="32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x v="33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x v="34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x v="35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x v="40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x v="0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x v="36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x v="1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x v="2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x v="3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x v="4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x v="5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x v="7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x v="8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x v="9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x v="11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x v="12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x v="14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x v="15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x v="17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x v="18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x v="19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x v="20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x v="21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x v="38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x v="22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x v="23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x v="25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x v="39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x v="27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x v="29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x v="30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x v="31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x v="32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x v="33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x v="34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x v="35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x v="40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x v="0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x v="36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x v="1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x v="2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x v="3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x v="4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x v="5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x v="7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x v="8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x v="9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x v="11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x v="12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x v="13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x v="14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x v="15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x v="16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x v="17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x v="18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x v="19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x v="20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x v="21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x v="38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x v="22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x v="23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x v="24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x v="25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x v="39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x v="27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x v="28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x v="29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x v="30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x v="31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x v="32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x v="33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x v="34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x v="35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x v="40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x v="0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x v="36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x v="1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x v="2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x v="3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x v="4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x v="5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x v="6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x v="7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x v="8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x v="9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x v="11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x v="12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x v="13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x v="14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x v="15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x v="17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x v="18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x v="19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x v="20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x v="21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x v="38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x v="22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x v="23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x v="24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x v="25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x v="39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x v="27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x v="28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x v="29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x v="30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x v="31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x v="32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x v="33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x v="34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x v="35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x v="40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x v="0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x v="36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x v="1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x v="2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x v="4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x v="5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x v="6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x v="7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x v="8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x v="9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x v="11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x v="12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x v="13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x v="14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x v="15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x v="17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x v="18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x v="19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x v="20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x v="21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x v="38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x v="22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x v="23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x v="24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x v="25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x v="39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x v="27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x v="28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x v="29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x v="30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x v="31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x v="32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x v="33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x v="34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x v="35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x v="40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x v="0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x v="36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x v="1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x v="2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x v="4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x v="5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x v="6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x v="7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x v="8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x v="9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x v="10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x v="11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x v="12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x v="13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x v="14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x v="16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x v="17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x v="18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x v="19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x v="20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x v="21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x v="38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x v="22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x v="23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x v="24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x v="25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x v="39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x v="27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x v="28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x v="29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x v="30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x v="31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x v="32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x v="33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x v="34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x v="35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x v="40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x v="36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x v="1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x v="5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x v="7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x v="8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x v="9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x v="10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x v="11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x v="12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x v="13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x v="14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x v="15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x v="16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x v="17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x v="24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x v="39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x v="28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x v="29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x v="31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x v="40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x v="36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x v="1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x v="10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x v="16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x v="18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x v="20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x v="21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x v="38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x v="22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x v="23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x v="24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x v="25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x v="39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x v="28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x v="29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x v="30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x v="31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x v="32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x v="33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x v="35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x v="36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x v="1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x v="2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x v="5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x v="6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x v="7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x v="8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x v="9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x v="10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x v="11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x v="12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x v="13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x v="14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x v="15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x v="16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x v="17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x v="18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x v="19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x v="20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x v="21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x v="38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x v="22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x v="23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x v="24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x v="25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x v="39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x v="28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x v="29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x v="30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x v="31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x v="32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x v="33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x v="35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x v="40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x v="36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x v="1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x v="2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x v="4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x v="5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x v="6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x v="7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x v="8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x v="9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x v="10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x v="11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x v="12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x v="13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x v="14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x v="16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x v="17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x v="18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x v="19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x v="20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x v="21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x v="38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x v="22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x v="23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x v="24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x v="25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x v="39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x v="28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x v="29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x v="30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x v="31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x v="32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x v="33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x v="35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x v="40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x v="36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x v="1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x v="2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x v="4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x v="5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x v="6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x v="7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x v="8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x v="9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x v="10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x v="11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x v="12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x v="13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x v="14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x v="16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x v="17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x v="18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x v="19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x v="20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x v="21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x v="38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x v="22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x v="23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x v="24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x v="25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x v="39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x v="28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x v="29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x v="30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x v="31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x v="32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x v="33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x v="35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x v="40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x v="0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x v="36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x v="1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x v="2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x v="4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x v="5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x v="6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x v="7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x v="8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x v="9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x v="10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x v="11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x v="12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x v="13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x v="14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x v="16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x v="17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x v="18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x v="19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x v="20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x v="21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x v="38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x v="22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x v="23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x v="24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x v="25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x v="39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x v="29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x v="30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x v="31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x v="32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x v="33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x v="35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x v="40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x v="0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x v="36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x v="1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x v="2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x v="4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x v="5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x v="6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x v="7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x v="8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x v="9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x v="10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x v="11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x v="12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x v="13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x v="14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x v="17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x v="18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x v="19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x v="20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x v="21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x v="38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x v="22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x v="23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x v="24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x v="25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x v="39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x v="29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x v="30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x v="31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x v="35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x v="40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x v="0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x v="36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x v="4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x v="5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x v="6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x v="7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x v="8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x v="9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x v="10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x v="11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x v="12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x v="13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x v="14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x v="15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x v="16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x v="22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x v="24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x v="25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x v="30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x v="31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x v="40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x v="0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x v="36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x v="1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x v="2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x v="4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x v="5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x v="6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x v="7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x v="8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x v="9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x v="11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x v="12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x v="13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x v="14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x v="15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x v="16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x v="17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x v="18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x v="19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x v="20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x v="21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x v="38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x v="22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x v="23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x v="24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x v="25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x v="39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x v="29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x v="30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x v="31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x v="32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x v="33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x v="35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x v="40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x v="0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x v="36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x v="1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x v="2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x v="4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x v="5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x v="6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x v="7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x v="8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x v="9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x v="10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x v="11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x v="12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x v="14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x v="16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x v="17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x v="18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x v="19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x v="20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x v="21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x v="38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x v="22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x v="23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x v="24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x v="25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x v="39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x v="28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x v="29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x v="30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x v="31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x v="32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x v="33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x v="35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x v="40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x v="0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x v="36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x v="1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x v="2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x v="4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x v="5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x v="6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x v="7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x v="9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x v="10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x v="11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x v="12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x v="13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x v="14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x v="16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x v="17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x v="18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x v="19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x v="20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x v="21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x v="38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x v="22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x v="23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x v="24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x v="25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x v="39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x v="28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x v="29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x v="30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x v="31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x v="32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x v="33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x v="35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x v="40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x v="0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x v="36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x v="1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x v="2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x v="4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x v="5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x v="6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x v="7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x v="8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x v="9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x v="10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x v="11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x v="12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x v="13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x v="14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x v="15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x v="16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x v="17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x v="18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x v="19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x v="20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x v="21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x v="23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x v="24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x v="25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x v="39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x v="27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x v="28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x v="29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x v="30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x v="31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x v="32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x v="33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x v="35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x v="0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x v="36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x v="1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x v="2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x v="4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x v="5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x v="6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x v="7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x v="8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x v="9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x v="10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x v="11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x v="12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x v="13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x v="14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x v="16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x v="17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x v="18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x v="19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x v="20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x v="21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x v="22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x v="23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x v="24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x v="25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x v="39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x v="28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x v="29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x v="30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x v="31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x v="32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x v="33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x v="35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x v="40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x v="0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x v="36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x v="2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x v="4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x v="5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x v="6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x v="7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x v="8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x v="9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x v="10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x v="11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x v="12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x v="13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x v="14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x v="15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x v="17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x v="18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x v="19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x v="20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x v="21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x v="22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x v="23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x v="24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x v="25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x v="39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x v="27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x v="28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x v="29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x v="30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x v="31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x v="32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x v="33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x v="35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x v="3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x v="6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x v="9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x v="19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x v="20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x v="21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x v="22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x v="23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x v="24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x v="25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x v="39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x v="27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x v="28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x v="29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x v="30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x v="31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x v="32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x v="33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x v="35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x v="40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x v="36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x v="2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x v="4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x v="5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x v="6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x v="7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x v="8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x v="9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x v="10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x v="11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x v="12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x v="13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x v="14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x v="15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x v="17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x v="18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x v="19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x v="20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x v="21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x v="22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x v="23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x v="24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x v="25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x v="39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x v="27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x v="28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x v="29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x v="30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x v="31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x v="32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x v="33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x v="35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x v="40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x v="0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x v="36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x v="1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x v="2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x v="3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x v="5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x v="6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x v="7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x v="8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x v="9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x v="10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x v="11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x v="13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x v="14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x v="15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x v="17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x v="18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x v="19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x v="20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x v="21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x v="22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x v="23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x v="24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x v="25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x v="39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x v="27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x v="28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x v="29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x v="30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x v="31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x v="32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x v="33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x v="35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x v="40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x v="0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x v="36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x v="1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x v="2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x v="3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x v="5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x v="6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x v="7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x v="8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x v="9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x v="10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x v="11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x v="12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x v="14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x v="17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x v="18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x v="19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x v="20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x v="21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x v="22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x v="23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x v="24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x v="25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x v="39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x v="27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x v="28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x v="29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x v="30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x v="31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x v="32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x v="33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x v="35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x v="40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x v="0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x v="36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x v="1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x v="2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x v="3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x v="4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x v="5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x v="6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x v="7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x v="8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x v="9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x v="10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x v="11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x v="12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x v="14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x v="15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x v="17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x v="18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x v="19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x v="20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x v="21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x v="22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x v="23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x v="24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x v="25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x v="39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x v="27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x v="28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x v="29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x v="30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x v="31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x v="32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x v="33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x v="34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x v="35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x v="40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x v="0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x v="36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x v="1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x v="2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x v="3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x v="4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x v="5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x v="6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x v="7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x v="8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x v="9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x v="10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x v="11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x v="12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x v="14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x v="15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x v="16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x v="17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x v="18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x v="19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x v="20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x v="21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x v="22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x v="23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x v="24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x v="25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x v="39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x v="27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x v="28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x v="29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x v="30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x v="31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x v="32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x v="33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x v="34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x v="35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x v="40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x v="0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x v="36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x v="1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x v="2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x v="4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x v="5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x v="6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x v="7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x v="8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x v="9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x v="10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x v="11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x v="12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x v="13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x v="14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x v="15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x v="16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x v="17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x v="18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x v="19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x v="20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x v="21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x v="22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x v="23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x v="24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x v="25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x v="39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x v="27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x v="28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x v="29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x v="30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x v="31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x v="32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x v="33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x v="35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x v="40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x v="0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x v="36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x v="1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x v="4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x v="6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x v="7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x v="8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x v="9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x v="10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x v="11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x v="12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x v="14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x v="15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x v="17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x v="18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x v="24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x v="25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x v="27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x v="33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x v="35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x v="0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x v="36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x v="1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x v="2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x v="3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x v="4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x v="5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x v="6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x v="7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x v="8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x v="9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x v="10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x v="11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x v="12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x v="14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x v="15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x v="17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x v="18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x v="19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x v="20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x v="21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x v="22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x v="23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x v="24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x v="25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x v="39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x v="27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x v="28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x v="29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x v="30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x v="31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x v="32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x v="33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x v="35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x v="40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x v="0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x v="36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x v="1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x v="2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x v="3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x v="4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x v="5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x v="6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x v="7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x v="8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x v="9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x v="10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x v="11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x v="12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x v="14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x v="15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x v="17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x v="18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x v="19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x v="20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x v="21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x v="22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x v="23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x v="24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x v="25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x v="39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x v="27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x v="28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x v="29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x v="30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x v="31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x v="32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x v="33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x v="35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x v="40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x v="3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x v="5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x v="6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x v="7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x v="10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x v="11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x v="18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x v="19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x v="21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x v="22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x v="23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x v="24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x v="25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x v="27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x v="28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x v="30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x v="31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x v="32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x v="33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x v="35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x v="0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x v="36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x v="1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x v="2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x v="3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x v="4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x v="5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x v="6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x v="7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x v="8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x v="9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x v="10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x v="11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x v="12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x v="14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x v="16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x v="17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x v="18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x v="19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x v="20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x v="21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x v="22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x v="23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x v="24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x v="25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x v="27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x v="28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x v="29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x v="30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x v="31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x v="32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x v="33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x v="35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x v="0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x v="36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x v="1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x v="2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x v="3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x v="4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x v="5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x v="6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x v="7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x v="8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x v="9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x v="10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x v="11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x v="12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x v="14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x v="15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x v="16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x v="17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x v="18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x v="19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x v="20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x v="21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x v="22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x v="23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x v="24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x v="25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x v="39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x v="27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x v="28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x v="29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x v="30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x v="31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x v="32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x v="33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x v="35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x v="0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x v="36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x v="1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x v="2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x v="3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x v="4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x v="5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x v="6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x v="7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x v="8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x v="9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x v="10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x v="11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x v="12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x v="14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x v="15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x v="16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x v="17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x v="18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x v="19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x v="20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x v="21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x v="22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x v="23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x v="24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x v="25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x v="39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x v="28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x v="29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x v="30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x v="31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x v="32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x v="33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x v="34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x v="35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x v="40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x v="36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x v="1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x v="3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x v="4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x v="5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x v="6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x v="8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x v="9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x v="10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x v="12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x v="14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x v="15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x v="17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x v="19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x v="21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x v="25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x v="27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x v="29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x v="32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x v="40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x v="0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x v="36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x v="3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x v="4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x v="5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x v="6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x v="7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x v="8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x v="9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x v="10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x v="11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x v="12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x v="14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x v="15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x v="16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x v="17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x v="18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x v="19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x v="20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x v="21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x v="22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x v="24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x v="25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x v="39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x v="27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x v="28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x v="29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x v="30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x v="31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x v="32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x v="33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x v="34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x v="35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x v="40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x v="0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x v="36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x v="1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x v="2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x v="3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x v="4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x v="5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x v="6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x v="7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x v="8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x v="10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x v="11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x v="12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x v="14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x v="17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x v="18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x v="19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x v="20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x v="21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x v="22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x v="24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x v="25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x v="39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x v="27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x v="28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x v="29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x v="30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x v="31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x v="32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x v="33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x v="34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x v="35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x v="40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x v="0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x v="36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x v="1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x v="2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x v="3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x v="4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x v="5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x v="6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x v="7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x v="9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x v="10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x v="11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x v="12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x v="14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x v="15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x v="17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x v="18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x v="19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x v="20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x v="21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x v="22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x v="24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x v="25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x v="39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x v="27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x v="28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x v="29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x v="30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x v="31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x v="32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x v="33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x v="35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x v="40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x v="0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x v="36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x v="1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x v="2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x v="3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x v="4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x v="5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x v="6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x v="7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x v="8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x v="9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x v="10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x v="11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x v="12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x v="13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x v="14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x v="15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x v="17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x v="18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x v="19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x v="21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x v="22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x v="23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x v="24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x v="25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x v="39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x v="27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x v="28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x v="29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x v="30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x v="31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x v="32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x v="33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x v="34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x v="35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x v="40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x v="0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x v="36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x v="1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x v="2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x v="3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x v="4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x v="5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x v="6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x v="7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x v="8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x v="9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x v="10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x v="11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x v="12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x v="13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x v="14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x v="15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x v="16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x v="17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x v="18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x v="21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x v="22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x v="23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x v="24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x v="25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x v="39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x v="27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x v="28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x v="29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x v="30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x v="31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x v="32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x v="33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x v="34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x v="35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x v="40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x v="0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x v="36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x v="1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x v="2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x v="3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x v="4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x v="5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x v="6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x v="7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x v="8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x v="9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x v="10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x v="11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x v="12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x v="13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x v="14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x v="15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x v="16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x v="17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x v="18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x v="19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x v="20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x v="21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x v="22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x v="23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x v="24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x v="25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x v="39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x v="27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x v="28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x v="29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x v="30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x v="31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x v="32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x v="33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x v="34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x v="35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x v="40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x v="3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x v="6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x v="9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x v="10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x v="13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x v="17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x v="18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x v="20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x v="21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x v="22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x v="23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x v="25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x v="39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x v="27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x v="29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x v="30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x v="32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x v="33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x v="34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x v="35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x v="0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x v="36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x v="1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x v="2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x v="3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x v="4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x v="5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x v="6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x v="8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x v="9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x v="10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x v="11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x v="12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x v="13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x v="14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x v="15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x v="17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x v="18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x v="19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x v="20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x v="21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x v="22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x v="23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x v="24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x v="25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x v="39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x v="27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x v="28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x v="29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x v="30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x v="31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x v="32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x v="33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x v="34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x v="40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x v="0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x v="36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x v="1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x v="2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x v="3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x v="4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x v="5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x v="6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x v="8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x v="9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x v="10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x v="11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x v="14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x v="15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x v="17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x v="18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x v="19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x v="20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x v="22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x v="23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x v="25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x v="39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x v="27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x v="28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x v="29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x v="30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x v="31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x v="32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x v="33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x v="34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x v="35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x v="40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x v="0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x v="36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x v="1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x v="2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x v="3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x v="4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x v="5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x v="6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x v="7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x v="8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x v="9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x v="10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x v="11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x v="12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x v="13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x v="14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x v="15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x v="16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x v="17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x v="18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x v="19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x v="20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x v="22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x v="23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x v="25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x v="26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x v="39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x v="27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x v="28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x v="29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x v="30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x v="31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x v="32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x v="33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x v="34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x v="35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x v="40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x v="0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x v="36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x v="1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x v="2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x v="3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x v="4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x v="5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x v="6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x v="7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x v="8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x v="9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x v="10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x v="11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x v="12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x v="13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x v="14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x v="15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x v="16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x v="17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x v="19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x v="20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x v="21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x v="22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x v="23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x v="25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x v="26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x v="39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x v="27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x v="28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x v="29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x v="30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x v="31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x v="32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x v="33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x v="34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x v="35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x v="40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x v="0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x v="36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x v="1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x v="2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x v="3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x v="4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x v="5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x v="6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x v="7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x v="8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x v="9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x v="10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x v="11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x v="12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x v="13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x v="14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x v="15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x v="17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x v="18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x v="19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x v="20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x v="21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x v="22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x v="23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x v="24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x v="25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x v="26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x v="39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x v="27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x v="28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x v="29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x v="30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x v="31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x v="32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x v="34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x v="35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x v="40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x v="1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x v="3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x v="11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x v="18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x v="39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x v="32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x v="40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x v="6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x v="7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x v="9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x v="10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x v="11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x v="12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x v="19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x v="21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x v="22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x v="23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x v="25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x v="26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x v="39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x v="27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x v="30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x v="31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x v="34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x v="35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x v="0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x v="36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x v="1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x v="2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x v="3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x v="4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x v="5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x v="6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x v="7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x v="8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x v="9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x v="10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x v="11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x v="12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x v="13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x v="14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x v="16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x v="17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x v="18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x v="19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x v="20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x v="21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x v="22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x v="23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x v="24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x v="25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x v="26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x v="39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x v="27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x v="29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x v="30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x v="31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x v="32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x v="33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x v="35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x v="40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x v="0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x v="36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x v="1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x v="2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x v="3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x v="4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x v="5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x v="6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x v="7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x v="8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x v="9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x v="10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x v="11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x v="12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x v="13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x v="14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x v="16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x v="17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x v="18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x v="19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x v="20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x v="21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x v="22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x v="23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x v="24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x v="25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x v="26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x v="39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x v="27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x v="29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x v="30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x v="31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x v="32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x v="33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x v="34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x v="35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x v="40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x v="0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x v="36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x v="1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x v="2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x v="3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x v="4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x v="5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x v="6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x v="7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x v="8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x v="9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x v="10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x v="11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x v="12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x v="14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x v="15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x v="17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x v="18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x v="19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x v="20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x v="21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x v="22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x v="23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x v="24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x v="25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x v="26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x v="39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x v="27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x v="29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x v="30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x v="31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x v="32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x v="33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x v="34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x v="35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x v="40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x v="0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x v="36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x v="1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x v="2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x v="3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x v="4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x v="5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x v="6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x v="7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x v="8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x v="9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x v="10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x v="11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x v="12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x v="14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x v="15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x v="16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x v="17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x v="18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x v="19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x v="20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x v="21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x v="22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x v="23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x v="24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x v="25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x v="26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x v="39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x v="27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x v="29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x v="30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x v="31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x v="32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x v="33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x v="35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x v="40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x v="0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x v="36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x v="1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x v="2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x v="3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x v="4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x v="5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x v="6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x v="7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x v="8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x v="9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x v="11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x v="12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x v="14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x v="15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x v="16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x v="17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x v="20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x v="21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x v="22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x v="23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x v="24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x v="25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x v="26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x v="29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x v="30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x v="31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x v="32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x v="33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x v="34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x v="35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x v="40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x v="3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x v="17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x v="18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x v="23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x v="34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x v="1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x v="3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x v="15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x v="16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x v="17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x v="21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x v="22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x v="23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x v="24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x v="25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x v="31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x v="32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x v="33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x v="35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x v="0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x v="36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x v="1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x v="2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x v="3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x v="4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x v="5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x v="6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x v="7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x v="8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x v="9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x v="10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x v="11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x v="14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x v="15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x v="16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x v="18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x v="19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x v="20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x v="21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x v="22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x v="23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x v="24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x v="25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x v="26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x v="39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x v="27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x v="29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x v="30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x v="31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x v="32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x v="33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x v="34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x v="35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x v="40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x v="0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x v="1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x v="2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x v="3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x v="5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x v="6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x v="7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x v="8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x v="9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x v="10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x v="11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x v="12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x v="13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x v="14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x v="15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x v="16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x v="17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x v="18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x v="19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x v="20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x v="21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x v="22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x v="23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x v="24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x v="25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x v="26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x v="39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x v="27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x v="29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x v="30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x v="31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x v="32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x v="33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x v="35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x v="40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x v="0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x v="36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x v="1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x v="2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x v="3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x v="4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x v="5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x v="6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x v="7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x v="8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x v="9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x v="10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x v="11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x v="12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x v="13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x v="14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x v="16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x v="17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x v="18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x v="19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x v="20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x v="21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x v="22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x v="23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x v="24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x v="25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x v="39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x v="27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x v="29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x v="30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x v="31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x v="32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x v="33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x v="34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x v="35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x v="40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x v="0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x v="36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x v="1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x v="2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x v="3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x v="4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x v="5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x v="6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x v="7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x v="8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x v="9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x v="10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x v="11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x v="12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x v="13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x v="14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x v="16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x v="17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x v="18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x v="19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x v="20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x v="21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x v="22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x v="23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x v="24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x v="25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x v="39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x v="29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x v="30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x v="31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x v="33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x v="35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x v="40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x v="36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x v="1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x v="2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x v="3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x v="4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x v="5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x v="7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x v="9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x v="10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x v="11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x v="12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x v="13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x v="14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x v="15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x v="16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x v="17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x v="18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x v="19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x v="20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x v="21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x v="22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x v="23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x v="24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x v="25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x v="39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x v="27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x v="29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x v="30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x v="31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x v="32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x v="33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x v="34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x v="35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x v="40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x v="0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x v="36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x v="1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x v="2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x v="3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x v="4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x v="5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x v="7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x v="9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x v="10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x v="11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x v="12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x v="13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x v="14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x v="15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x v="16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x v="17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x v="18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x v="20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x v="21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x v="22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x v="23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x v="24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x v="26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x v="39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x v="27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x v="28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x v="29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x v="30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x v="31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x v="32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x v="33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x v="34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x v="35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x v="36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x v="1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x v="3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x v="4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x v="5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x v="9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x v="11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x v="12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x v="13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x v="14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x v="16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x v="17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x v="22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x v="23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x v="24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x v="32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x v="36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x v="17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x v="20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x v="21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x v="22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x v="23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x v="24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x v="25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x v="26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x v="28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x v="30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x v="31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x v="32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x v="33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x v="34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x v="35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x v="0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x v="36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x v="1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x v="2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x v="4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x v="5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x v="6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x v="7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x v="9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x v="11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x v="12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x v="13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x v="14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x v="15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x v="16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x v="17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x v="18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x v="20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x v="21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x v="22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x v="23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x v="24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x v="25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x v="28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x v="29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x v="30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x v="31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x v="32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x v="33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x v="34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x v="0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x v="36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x v="1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x v="2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x v="4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x v="5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x v="6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x v="7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x v="9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x v="11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x v="12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x v="13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x v="14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x v="15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x v="16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x v="17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x v="18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x v="20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x v="21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x v="22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x v="23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x v="24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x v="25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x v="27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x v="28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x v="29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x v="31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x v="32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x v="33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x v="34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x v="35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x v="40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x v="36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x v="1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x v="2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x v="4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x v="5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x v="6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x v="7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x v="9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x v="11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x v="12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x v="13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x v="14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x v="15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x v="16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x v="17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x v="18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x v="20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x v="21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x v="22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x v="23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x v="24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x v="25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x v="27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x v="28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x v="29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x v="30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x v="31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x v="32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x v="33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x v="34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x v="35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x v="40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x v="36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x v="1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x v="2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x v="3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x v="4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x v="5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x v="6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x v="7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x v="9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x v="11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x v="12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x v="13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x v="14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x v="15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x v="17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x v="18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x v="19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x v="20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x v="21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x v="22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x v="23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x v="24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x v="25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x v="27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x v="28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x v="29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x v="30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x v="31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x v="32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x v="33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x v="34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x v="40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x v="0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x v="36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x v="1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x v="2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x v="3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x v="4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x v="5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x v="6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x v="7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x v="9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x v="11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x v="12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x v="13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x v="14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x v="15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x v="16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x v="17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x v="18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x v="19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x v="20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x v="21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x v="22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x v="23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x v="24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x v="25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x v="27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x v="28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x v="29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x v="30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x v="31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x v="32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x v="33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x v="34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x v="40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x v="1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x v="3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x v="4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x v="6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x v="9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x v="11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x v="12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x v="13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x v="14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x v="15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x v="16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x v="17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x v="24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x v="25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x v="27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x v="29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x v="31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x v="32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x v="36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x v="1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x v="2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x v="3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x v="4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x v="5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x v="7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x v="9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x v="11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x v="12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x v="13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x v="14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x v="15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x v="17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x v="18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x v="19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x v="20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x v="21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x v="22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x v="23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x v="24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x v="25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x v="27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x v="28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x v="29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x v="30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x v="31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x v="32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x v="33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x v="34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x v="35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x v="40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x v="36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x v="1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x v="2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x v="3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x v="4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x v="5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x v="7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x v="9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x v="11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x v="12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x v="13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x v="14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x v="15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x v="17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x v="18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x v="19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x v="20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x v="21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x v="22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x v="23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x v="24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x v="25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x v="27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x v="28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x v="29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x v="30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x v="31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x v="32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x v="33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x v="34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x v="35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x v="40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x v="36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x v="1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x v="2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x v="3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x v="4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x v="5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x v="7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x v="8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x v="9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x v="10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x v="11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x v="12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x v="13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x v="14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x v="15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x v="17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x v="18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x v="19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x v="20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x v="21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x v="23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x v="24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x v="25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x v="39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x v="27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x v="28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x v="29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x v="30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x v="31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x v="32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x v="33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x v="34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x v="35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x v="40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x v="0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x v="1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x v="2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x v="3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x v="4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x v="5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x v="7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x v="8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x v="9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x v="10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x v="11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x v="12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x v="14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x v="15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x v="16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x v="17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x v="18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x v="19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x v="20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x v="21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x v="22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x v="23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x v="24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x v="25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x v="39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x v="27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x v="28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x v="29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x v="30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x v="31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x v="32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x v="33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x v="34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x v="35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x v="0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x v="1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x v="2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x v="3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x v="4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x v="5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x v="6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x v="7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x v="8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x v="9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x v="10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x v="11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x v="12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x v="14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x v="15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x v="16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x v="17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x v="18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x v="19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x v="20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x v="21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x v="22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x v="23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x v="24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x v="25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x v="39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x v="27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x v="28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x v="29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x v="30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x v="31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x v="32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x v="33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x v="34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x v="35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x v="40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x v="0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x v="36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x v="1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x v="2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x v="3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x v="4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x v="5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x v="6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x v="7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x v="8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x v="9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x v="10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x v="11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x v="12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x v="14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x v="15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x v="16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x v="17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x v="18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x v="19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x v="20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x v="21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x v="22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x v="23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x v="24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x v="25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x v="39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x v="27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x v="28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x v="29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x v="30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x v="31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x v="32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x v="33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x v="34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x v="35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x v="40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x v="36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x v="3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x v="4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x v="6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x v="14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x v="18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x v="20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x v="21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x v="22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x v="23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x v="24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x v="25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x v="39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x v="28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x v="29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x v="30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x v="31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x v="32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x v="33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x v="34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x v="35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x v="40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x v="0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x v="1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x v="2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x v="3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x v="4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x v="5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x v="6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x v="7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x v="8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x v="9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x v="10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x v="11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x v="12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x v="14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x v="15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x v="16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x v="17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x v="18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x v="19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x v="20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x v="21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x v="22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x v="23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x v="24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x v="25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x v="39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x v="27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x v="29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x v="30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x v="31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x v="32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x v="33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x v="34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x v="35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x v="40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x v="0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x v="36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x v="1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x v="2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x v="3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x v="4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x v="5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x v="7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x v="8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x v="9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x v="10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x v="11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x v="12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x v="14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x v="15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x v="16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x v="17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x v="18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x v="19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x v="20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x v="21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x v="22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x v="23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x v="24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x v="25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x v="39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x v="27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x v="28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x v="29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x v="30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x v="31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x v="32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x v="33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x v="34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x v="35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x v="40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x v="0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x v="36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x v="1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x v="2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x v="3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x v="4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x v="5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x v="6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x v="7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x v="8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x v="9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x v="10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x v="11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x v="12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x v="14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x v="15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x v="16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x v="17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x v="18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x v="19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x v="20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x v="21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x v="22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x v="23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x v="24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x v="25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x v="39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x v="27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x v="28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x v="29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x v="30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x v="31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x v="32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x v="33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x v="34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x v="35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x v="40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x v="0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x v="36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x v="1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x v="2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x v="3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x v="4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x v="5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x v="6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x v="7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x v="8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x v="9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x v="10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x v="11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x v="12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x v="13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x v="14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x v="15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x v="16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x v="17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x v="18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x v="19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x v="20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x v="21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x v="22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x v="23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x v="24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x v="25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x v="39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x v="28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x v="29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x v="30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x v="31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x v="32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x v="33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x v="34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x v="35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x v="40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x v="0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x v="36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x v="1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x v="2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x v="3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x v="4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x v="5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x v="6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x v="7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x v="8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x v="9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x v="10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x v="11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x v="12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x v="14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x v="15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x v="16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x v="17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x v="18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x v="19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x v="20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x v="21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x v="22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x v="23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x v="24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x v="25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x v="39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x v="28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x v="29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x v="30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x v="31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x v="32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x v="33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x v="34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x v="35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x v="40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x v="0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x v="36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x v="1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x v="2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x v="3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x v="4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x v="5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x v="6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x v="7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x v="8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x v="9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x v="10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x v="12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x v="13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x v="14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x v="15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x v="16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x v="17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x v="18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x v="19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x v="20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x v="21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x v="22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x v="23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x v="24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x v="25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x v="39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x v="27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x v="28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x v="29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x v="30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x v="31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x v="32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x v="33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x v="35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x v="40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x v="36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x v="1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x v="3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x v="4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x v="5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x v="8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x v="9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x v="11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x v="12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x v="13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x v="14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x v="15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x v="16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x v="17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x v="27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x v="28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x v="29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x v="30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x v="32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x v="33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x v="40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x v="0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x v="36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x v="1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x v="2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x v="3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x v="4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x v="5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x v="6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x v="7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x v="8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x v="9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x v="10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x v="11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x v="12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x v="13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x v="14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x v="15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x v="16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x v="17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x v="18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x v="19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x v="20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x v="21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x v="22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x v="23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x v="24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x v="25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x v="39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x v="27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x v="28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x v="29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x v="30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x v="31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x v="32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x v="33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x v="34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x v="35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x v="40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x v="0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x v="36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x v="1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x v="2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x v="3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x v="4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x v="5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x v="6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x v="7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x v="8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x v="9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x v="10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x v="11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x v="12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x v="13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x v="14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x v="15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x v="16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x v="17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x v="18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x v="19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x v="20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x v="21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x v="22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x v="23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x v="24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x v="25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x v="39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x v="27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x v="28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x v="29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x v="30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x v="31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x v="32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x v="33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x v="34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x v="35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x v="40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x v="0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x v="36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x v="1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x v="2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x v="3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x v="4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x v="5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x v="6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x v="7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x v="8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x v="9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x v="10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x v="11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x v="12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x v="13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x v="14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x v="15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x v="16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x v="17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x v="18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x v="19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x v="20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x v="21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x v="22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x v="23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x v="24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x v="25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x v="39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x v="27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x v="28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x v="29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x v="30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x v="31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x v="32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x v="33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x v="34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x v="35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x v="40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x v="0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x v="36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x v="1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x v="2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x v="3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x v="4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x v="5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x v="6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x v="7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x v="8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x v="9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x v="10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x v="11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x v="12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x v="13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x v="14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x v="15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x v="16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x v="17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x v="18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x v="19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x v="20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x v="21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x v="22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x v="23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x v="24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x v="25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x v="39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x v="27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x v="28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x v="29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x v="30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x v="31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x v="32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x v="33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x v="34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x v="35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x v="40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x v="0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x v="1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x v="2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x v="3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x v="4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x v="5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x v="6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x v="7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x v="9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x v="10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x v="11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x v="12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x v="13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x v="14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x v="16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x v="17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x v="18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x v="19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x v="20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x v="21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x v="22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x v="23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x v="24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x v="25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x v="39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x v="27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x v="28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x v="29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x v="30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x v="31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x v="32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x v="34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x v="35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x v="40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x v="0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x v="1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x v="2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x v="3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x v="4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x v="5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x v="7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x v="8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x v="10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x v="11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x v="12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x v="13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x v="14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x v="15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x v="16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x v="17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x v="18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x v="19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x v="20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x v="21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x v="22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x v="23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x v="24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x v="25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x v="39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x v="27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x v="28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x v="29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x v="30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x v="31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x v="32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x v="33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x v="34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x v="40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x v="3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x v="4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x v="5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x v="18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x v="19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x v="20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x v="21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x v="22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x v="23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x v="24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x v="25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x v="39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x v="27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x v="28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x v="29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x v="30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x v="31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x v="32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x v="33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x v="34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x v="35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x v="36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x v="1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x v="2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x v="3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x v="4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x v="6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x v="7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x v="8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x v="9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x v="10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x v="11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x v="12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x v="13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x v="14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x v="15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x v="17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x v="18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x v="19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x v="20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x v="21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x v="22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x v="23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x v="24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x v="25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x v="39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x v="27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x v="29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x v="30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x v="31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x v="32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x v="33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x v="34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x v="35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x v="0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x v="36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x v="1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x v="2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x v="3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x v="4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x v="5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x v="6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x v="7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x v="8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x v="9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x v="10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x v="11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x v="12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x v="13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x v="14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x v="15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x v="16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x v="17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x v="18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x v="19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x v="20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x v="21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x v="22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x v="23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x v="24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x v="25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x v="39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x v="27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x v="28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x v="29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x v="30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x v="31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x v="32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x v="34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x v="35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x v="40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x v="0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x v="36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x v="1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x v="2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x v="3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x v="4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x v="5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x v="6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x v="7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x v="8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x v="9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x v="10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x v="11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x v="12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x v="13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x v="14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x v="15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x v="16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x v="17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x v="18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x v="19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x v="20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x v="21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x v="22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x v="23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x v="24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x v="25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x v="39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x v="27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x v="28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x v="29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x v="30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x v="31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x v="32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x v="34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x v="35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x v="40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x v="0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x v="36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x v="1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x v="2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x v="3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x v="4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x v="5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x v="6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x v="7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x v="8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x v="9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x v="10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x v="11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x v="12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x v="14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x v="15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x v="16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x v="17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x v="18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x v="19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x v="20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x v="21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x v="38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x v="22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x v="23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x v="24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x v="25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x v="39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x v="27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x v="28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x v="29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x v="30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x v="31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x v="32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x v="33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x v="34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x v="35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x v="0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x v="36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x v="1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x v="2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x v="3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x v="4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x v="5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x v="7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x v="8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x v="9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x v="10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x v="11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x v="12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x v="13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x v="14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x v="15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x v="16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x v="17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x v="18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x v="20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x v="21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x v="38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x v="22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x v="23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x v="24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x v="25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x v="39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x v="27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x v="28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x v="29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x v="30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x v="31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x v="32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x v="33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x v="34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x v="35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x v="40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x v="0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x v="1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x v="2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x v="3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x v="4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x v="5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x v="7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x v="8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x v="9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x v="10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x v="11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x v="12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x v="13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x v="14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x v="15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x v="16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x v="17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x v="18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x v="20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x v="21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x v="38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x v="22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x v="23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x v="24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x v="25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x v="27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x v="28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x v="29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x v="30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x v="31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x v="32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x v="33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x v="34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x v="35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x v="40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x v="1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x v="2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x v="3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x v="4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x v="5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x v="7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x v="8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x v="9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x v="10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x v="11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x v="12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x v="13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x v="14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x v="15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x v="16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x v="24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x v="31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x v="32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x v="33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x v="0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x v="1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x v="2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x v="3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x v="4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x v="5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x v="7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x v="8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x v="9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x v="10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x v="11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x v="12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x v="13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x v="14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x v="15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x v="16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x v="17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x v="18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x v="20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x v="21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x v="38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x v="22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x v="23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x v="25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x v="26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x v="39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x v="27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x v="28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x v="29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x v="30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x v="31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x v="32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x v="33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x v="35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x v="0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x v="36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x v="1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x v="2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x v="3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x v="4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x v="5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x v="7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x v="8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x v="9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x v="11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x v="12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x v="14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x v="15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x v="17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x v="18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x v="20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x v="21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x v="38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x v="22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x v="23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x v="25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x v="26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x v="39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x v="28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x v="29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x v="30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x v="31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x v="32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x v="33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x v="34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x v="35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x v="40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x v="0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x v="36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x v="1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x v="2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x v="3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x v="4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x v="5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x v="6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x v="7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x v="8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x v="9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x v="10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x v="11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x v="12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x v="13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x v="14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x v="15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x v="17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x v="18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x v="19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x v="20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x v="21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x v="38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x v="22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x v="23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x v="24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x v="25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x v="39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x v="28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x v="29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x v="30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x v="31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x v="32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x v="33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x v="34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x v="35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x v="40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x v="0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x v="36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x v="2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x v="3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x v="4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x v="5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x v="6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x v="7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x v="8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x v="9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x v="10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x v="11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x v="12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x v="13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x v="14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x v="15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x v="17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x v="18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x v="19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x v="20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x v="21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x v="38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x v="22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x v="23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x v="24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x v="25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x v="39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x v="28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x v="29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x v="30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x v="31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x v="32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x v="33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x v="34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x v="35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x v="40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x v="0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x v="36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x v="2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x v="1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x v="3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x v="4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x v="5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x v="6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x v="7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x v="8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x v="9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x v="10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x v="11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x v="12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x v="13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x v="14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x v="15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x v="17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x v="18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x v="19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x v="20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x v="21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x v="38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x v="22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x v="23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x v="24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x v="25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x v="39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x v="28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x v="29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x v="30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x v="31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x v="32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x v="33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x v="34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x v="0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x v="36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x v="1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x v="2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x v="3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x v="4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x v="5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x v="6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x v="7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x v="8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x v="10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x v="11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x v="12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x v="13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x v="14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x v="15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x v="17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x v="18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x v="19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x v="20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x v="21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x v="38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x v="22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x v="23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x v="24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x v="25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x v="26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x v="39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x v="28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x v="29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x v="30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x v="31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x v="32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x v="33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x v="34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x v="35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x v="40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x v="4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x v="6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x v="7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x v="15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x v="18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x v="19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x v="20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x v="21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x v="22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x v="23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x v="24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x v="25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x v="25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x v="39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x v="28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x v="29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x v="30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x v="32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x v="33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x v="34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x v="35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x v="40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x v="0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x v="36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x v="1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x v="2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x v="3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x v="4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x v="5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x v="6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x v="7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x v="9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x v="10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x v="11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x v="12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x v="14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x v="15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x v="17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x v="18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x v="19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x v="20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x v="38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x v="22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x v="23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x v="24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x v="25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x v="26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x v="39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x v="28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x v="29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x v="30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x v="31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x v="32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x v="33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x v="34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x v="35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x v="40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x v="0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x v="36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x v="2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x v="3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x v="4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x v="5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x v="6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x v="7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x v="8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x v="9"/>
    <s v="ROJAS QUINTERO MIGUEL ANTONIO"/>
    <x v="10"/>
    <x v="0"/>
    <n v="85"/>
    <n v="24.285714285714299"/>
    <n v="87.245346869712307"/>
    <m/>
    <n v="33498.138700000003"/>
    <x v="0"/>
    <n v="13174.285714285699"/>
    <x v="203"/>
    <x v="0"/>
    <m/>
  </r>
  <r>
    <d v="2022-02-23T03:40:06"/>
    <x v="1"/>
    <x v="10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x v="11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x v="12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x v="14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x v="15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x v="17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x v="18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x v="19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x v="20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x v="21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x v="38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x v="23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x v="24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x v="25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x v="26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x v="39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x v="28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x v="29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x v="30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x v="31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x v="32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x v="33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x v="34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x v="35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x v="40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x v="0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x v="36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x v="2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x v="3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x v="4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x v="5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x v="6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x v="7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x v="8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x v="9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x v="10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x v="11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x v="12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x v="14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x v="15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x v="17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x v="18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x v="19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x v="20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x v="21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x v="38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x v="22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x v="23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x v="24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x v="25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x v="26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x v="39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x v="28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x v="29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x v="30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x v="31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x v="32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x v="33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x v="34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x v="35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x v="40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x v="0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x v="36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x v="1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x v="2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x v="3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x v="4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x v="5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x v="7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x v="8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x v="10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x v="11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x v="12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x v="14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x v="15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x v="17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x v="18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x v="19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x v="20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x v="21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x v="38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x v="22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x v="23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x v="24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x v="25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x v="26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x v="39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x v="27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x v="28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x v="29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x v="30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x v="31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x v="32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x v="33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x v="34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x v="35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x v="40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x v="0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x v="36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x v="1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x v="2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x v="3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x v="4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x v="5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x v="7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x v="10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x v="11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x v="12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x v="14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x v="15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x v="17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x v="18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x v="19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x v="20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x v="21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x v="38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x v="22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x v="23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x v="24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x v="25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x v="27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x v="28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x v="29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x v="30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x v="31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x v="32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x v="33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x v="34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x v="35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x v="40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x v="0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x v="36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x v="1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x v="2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x v="3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x v="4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x v="5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x v="8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x v="10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x v="11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x v="12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x v="13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x v="15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x v="17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x v="18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x v="19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x v="20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x v="21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x v="38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x v="22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x v="23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x v="24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x v="25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x v="39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x v="27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x v="28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x v="29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x v="30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x v="31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x v="32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x v="33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x v="34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x v="35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x v="40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x v="36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x v="1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x v="2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x v="3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x v="4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x v="5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x v="8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x v="10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x v="11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x v="12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x v="14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x v="15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x v="17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x v="18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x v="27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x v="34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x v="35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x v="0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x v="36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x v="1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x v="2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x v="3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x v="5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x v="8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x v="10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x v="11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x v="12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x v="14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x v="15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x v="17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x v="18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x v="19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x v="20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x v="21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x v="38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x v="22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x v="23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x v="25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x v="39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x v="27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x v="28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x v="29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x v="30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x v="31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x v="33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x v="34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x v="35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x v="40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x v="0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x v="36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x v="1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x v="2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x v="3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x v="5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x v="6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x v="7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x v="9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x v="10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x v="11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x v="12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x v="13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x v="14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x v="15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x v="17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x v="18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x v="19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x v="20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x v="21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x v="38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x v="22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x v="23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x v="25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x v="39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x v="28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x v="29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x v="30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x v="31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x v="33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x v="34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x v="35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x v="40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x v="0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x v="36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x v="2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x v="3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x v="4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x v="5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x v="6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x v="7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x v="9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x v="10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x v="11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x v="12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x v="14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x v="15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x v="17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x v="18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x v="19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x v="20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x v="21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x v="22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x v="23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x v="25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x v="39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x v="28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x v="29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x v="30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x v="31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x v="33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x v="34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x v="35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x v="40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x v="0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x v="36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x v="4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x v="5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x v="6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x v="7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x v="9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x v="10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x v="11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x v="12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x v="14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x v="15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x v="17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x v="18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x v="19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x v="21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x v="38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x v="22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x v="23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x v="25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x v="39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x v="28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x v="29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x v="30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x v="31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x v="32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x v="33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x v="34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x v="35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x v="40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x v="0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x v="36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x v="2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x v="3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x v="4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x v="5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x v="6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x v="7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x v="9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x v="10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x v="11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x v="12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x v="14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x v="16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x v="17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x v="18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x v="19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x v="21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x v="38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x v="22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x v="23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x v="25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x v="39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x v="28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x v="29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x v="30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x v="31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x v="32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x v="33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x v="34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x v="35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x v="40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x v="0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x v="36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x v="2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x v="3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x v="4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x v="5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x v="6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x v="7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x v="8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x v="9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x v="10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x v="11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x v="12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x v="14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x v="16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x v="17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x v="18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x v="19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x v="20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x v="21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x v="38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x v="22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x v="23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x v="25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x v="39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x v="28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x v="29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x v="30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x v="31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x v="32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x v="35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x v="40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x v="9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x v="10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x v="17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x v="19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x v="20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x v="21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x v="38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x v="23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x v="25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x v="39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x v="28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x v="29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x v="30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x v="31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x v="34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x v="35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x v="40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x v="36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x v="1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x v="2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x v="3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x v="4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x v="5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x v="6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x v="7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x v="8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x v="10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x v="11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x v="12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x v="14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x v="16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x v="17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x v="18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x v="19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x v="20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x v="21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x v="38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x v="22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x v="23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x v="39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x v="28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x v="29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x v="30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x v="31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x v="32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x v="34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x v="40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x v="36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x v="1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x v="2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x v="3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x v="4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x v="5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x v="6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x v="7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x v="8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x v="9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x v="10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x v="11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x v="12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x v="14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x v="16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x v="17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x v="18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x v="19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x v="20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x v="21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x v="38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x v="22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x v="23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x v="25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x v="39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x v="28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x v="29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x v="30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x v="31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x v="32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x v="35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x v="40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x v="36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x v="1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x v="2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x v="3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x v="4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x v="5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x v="7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x v="9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x v="10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x v="11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x v="12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x v="14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x v="15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x v="16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x v="17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x v="18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x v="19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x v="20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x v="21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x v="38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x v="22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x v="23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x v="25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x v="26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x v="39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x v="28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x v="29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x v="30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x v="31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x v="32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x v="35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x v="40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x v="0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x v="36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x v="1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x v="2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x v="3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x v="4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x v="5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x v="7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x v="9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x v="10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x v="11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x v="12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x v="14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x v="15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x v="16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x v="17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x v="18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x v="19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x v="20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x v="21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x v="38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x v="22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x v="23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x v="25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x v="26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x v="39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x v="27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x v="28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x v="29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x v="30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x v="31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x v="32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x v="34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x v="35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x v="40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x v="0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x v="36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x v="1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x v="2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x v="3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x v="4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x v="5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x v="7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x v="9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x v="10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x v="11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x v="12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x v="14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x v="15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x v="17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x v="18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x v="19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x v="20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x v="21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x v="38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x v="22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x v="23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x v="25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x v="26"/>
    <s v="TABORDA ROJAS DIEGO ALEJANDRO"/>
    <x v="3"/>
    <x v="0"/>
    <n v="218"/>
    <n v="22.947399999999998"/>
    <n v="239.48692810457501"/>
    <m/>
    <n v="91994.771200000003"/>
    <x v="0"/>
    <n v="14090.909090909099"/>
    <x v="220"/>
    <x v="0"/>
    <m/>
  </r>
  <r>
    <d v="2022-03-12T02:27:40"/>
    <x v="1"/>
    <x v="39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x v="28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x v="29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x v="30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x v="31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x v="32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x v="34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x v="35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x v="40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x v="0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x v="36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x v="1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x v="2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x v="3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x v="4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x v="5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x v="7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x v="9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x v="10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x v="11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x v="12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x v="14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x v="15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x v="17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x v="18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x v="19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x v="20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x v="21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x v="38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x v="22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x v="23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x v="25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x v="26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x v="39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x v="28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x v="29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x v="30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x v="31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x v="32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x v="34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x v="35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x v="40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x v="1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x v="3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x v="4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x v="5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x v="6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x v="7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x v="9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x v="11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x v="12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x v="14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x v="17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x v="20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x v="40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x v="1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x v="2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x v="3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x v="4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x v="5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x v="6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x v="7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x v="9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x v="10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x v="11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x v="12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x v="14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x v="15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x v="16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x v="17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x v="18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x v="19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x v="20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x v="21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x v="38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x v="22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x v="23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x v="25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x v="39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x v="28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x v="29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x v="30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x v="31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x v="32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x v="34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x v="35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x v="40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x v="36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x v="1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x v="2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x v="3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x v="4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x v="5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x v="7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x v="9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x v="10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x v="11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x v="12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x v="14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x v="15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x v="16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x v="17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x v="18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x v="19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x v="20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x v="21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x v="38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x v="22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x v="23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x v="24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x v="25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x v="39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x v="27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x v="28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x v="29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x v="30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x v="31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x v="32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x v="33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x v="34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x v="35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x v="40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x v="36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x v="1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x v="2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x v="3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x v="4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x v="5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x v="6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x v="7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x v="9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x v="10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x v="11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x v="12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x v="14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x v="15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x v="16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x v="17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x v="18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x v="19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x v="20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x v="21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x v="38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x v="22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x v="23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x v="24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x v="25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x v="39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x v="27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x v="28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x v="29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x v="30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x v="31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x v="32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x v="33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x v="34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x v="35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x v="40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x v="36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x v="1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x v="2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x v="3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x v="4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x v="5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x v="6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x v="7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x v="8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x v="9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x v="10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x v="11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x v="12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x v="14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x v="17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x v="18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x v="20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x v="21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x v="38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x v="22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x v="23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x v="24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x v="25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x v="26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x v="39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x v="27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x v="28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x v="29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x v="30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x v="31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x v="33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x v="34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x v="35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x v="40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x v="36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x v="1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x v="2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x v="3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x v="4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x v="5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x v="6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x v="7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x v="8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x v="9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x v="10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x v="11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x v="12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x v="14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x v="17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x v="18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x v="19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x v="20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x v="21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x v="38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x v="22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x v="23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x v="24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x v="25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x v="26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x v="39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x v="28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x v="29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x v="30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x v="31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x v="32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x v="33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x v="35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x v="40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x v="0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x v="36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x v="1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x v="2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x v="3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x v="4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x v="5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x v="6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x v="7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x v="8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x v="9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x v="10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x v="11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x v="12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x v="14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x v="16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x v="17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x v="18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x v="19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x v="20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x v="38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x v="22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x v="23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x v="24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x v="25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x v="26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x v="39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x v="27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x v="28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x v="29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x v="30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x v="31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x v="32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x v="33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x v="34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x v="35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x v="40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x v="3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x v="10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x v="12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x v="17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x v="18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x v="19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x v="20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x v="38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x v="22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x v="23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x v="24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x v="25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x v="39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x v="27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x v="29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x v="30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x v="31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x v="33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x v="34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x v="35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x v="40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x v="0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x v="36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x v="1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x v="3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x v="4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x v="7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x v="9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x v="12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x v="16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x v="17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x v="19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x v="22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x v="23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x v="24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x v="25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x v="26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x v="27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x v="28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x v="31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x v="40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x v="0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x v="36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x v="1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x v="2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x v="3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x v="4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x v="5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x v="7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x v="9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x v="10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x v="11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x v="12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x v="16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x v="17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x v="18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x v="19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x v="20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x v="38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x v="22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x v="23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x v="24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x v="25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x v="26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x v="39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x v="27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x v="28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x v="29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x v="30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x v="31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x v="32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x v="33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x v="34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x v="35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x v="40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x v="0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x v="36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x v="1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x v="2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x v="3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x v="4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x v="5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x v="7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x v="8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x v="9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x v="10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x v="11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x v="12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x v="16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x v="17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x v="18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x v="19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x v="38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x v="22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x v="23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x v="24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x v="25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x v="26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x v="39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x v="27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x v="28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x v="29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x v="30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x v="31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x v="32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x v="33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x v="40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x v="0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x v="36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x v="1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x v="3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x v="4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x v="5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x v="7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x v="8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x v="9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x v="10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x v="11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x v="12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x v="15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x v="16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x v="17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x v="18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x v="38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x v="22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x v="23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x v="24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x v="25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x v="26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x v="39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x v="27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x v="28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x v="29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x v="30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x v="31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x v="32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x v="33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x v="34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x v="40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x v="0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x v="36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x v="1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x v="3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x v="4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x v="5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x v="6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x v="7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x v="8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x v="9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x v="10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x v="11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x v="12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x v="15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x v="16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x v="17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x v="18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x v="20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x v="21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x v="38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x v="22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x v="23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x v="24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x v="25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x v="26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x v="39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x v="27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x v="28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x v="29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x v="30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x v="31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x v="32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x v="33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x v="34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x v="35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x v="40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x v="0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x v="36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x v="1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x v="2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x v="3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x v="4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x v="5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x v="6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x v="7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x v="9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x v="11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x v="12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x v="15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x v="16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x v="17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x v="18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x v="19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x v="20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x v="38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x v="22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x v="23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x v="24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x v="25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x v="26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x v="39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x v="27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x v="28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x v="29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x v="30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x v="31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x v="32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x v="33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x v="34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x v="35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x v="40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x v="36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x v="1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x v="3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x v="5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x v="7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x v="11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x v="17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x v="18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x v="19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x v="20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x v="23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x v="24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x v="39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x v="27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x v="28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x v="29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x v="30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x v="33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x v="34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x v="35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x v="40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x v="0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x v="36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x v="1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x v="2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x v="3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x v="4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x v="5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x v="6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x v="7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x v="8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x v="9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x v="11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x v="12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x v="15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x v="16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x v="17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x v="18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x v="19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x v="20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x v="38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x v="22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x v="23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x v="24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x v="25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x v="26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x v="39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x v="27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x v="28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x v="29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x v="30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x v="31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x v="32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x v="33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x v="35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x v="40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x v="0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x v="36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x v="1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x v="2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x v="3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x v="4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x v="5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x v="6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x v="7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x v="8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x v="9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x v="10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x v="11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x v="12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x v="14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x v="15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x v="17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x v="18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x v="19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x v="20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x v="38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x v="22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x v="23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x v="24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x v="25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x v="26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x v="39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x v="27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x v="28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x v="29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x v="30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x v="31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x v="32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x v="33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x v="34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x v="35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x v="40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x v="0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x v="36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x v="1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x v="2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x v="3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x v="4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x v="5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x v="6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x v="7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x v="8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x v="9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x v="10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x v="11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x v="12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x v="14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x v="15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x v="17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x v="18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x v="19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x v="20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x v="21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x v="38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x v="22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x v="23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x v="24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x v="25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x v="26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x v="27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x v="28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x v="29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x v="30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x v="31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x v="32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x v="33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x v="34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x v="35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x v="40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x v="0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x v="36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x v="1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x v="2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x v="3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x v="4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x v="5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x v="6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x v="7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x v="8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x v="9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x v="10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x v="11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x v="12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x v="14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x v="15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x v="17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x v="18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x v="19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x v="20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x v="21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x v="38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x v="22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x v="23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x v="24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x v="25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x v="26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x v="39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x v="27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x v="28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x v="29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x v="30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x v="31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x v="32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x v="33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x v="34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x v="35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x v="40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x v="0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x v="36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x v="1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x v="2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x v="3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x v="4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x v="5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x v="6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x v="7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x v="8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x v="9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x v="10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x v="11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x v="12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x v="14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x v="15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x v="16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x v="17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x v="18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x v="19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x v="20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x v="21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x v="38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x v="22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x v="23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x v="24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x v="25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x v="26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x v="39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x v="27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x v="28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x v="29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x v="30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x v="31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x v="32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x v="33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x v="34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x v="35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x v="40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x v="0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x v="36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x v="1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x v="2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x v="3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x v="4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x v="5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x v="6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x v="7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x v="8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x v="9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x v="11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x v="12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x v="14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x v="15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x v="17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x v="18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x v="19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x v="20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x v="21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x v="38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x v="22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x v="23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x v="24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x v="25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x v="26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x v="39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x v="27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x v="28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x v="29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x v="30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x v="31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x v="32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x v="33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x v="34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x v="35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x v="40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x v="1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x v="3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x v="4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x v="5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x v="6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x v="7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x v="8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x v="9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x v="10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x v="11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x v="12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x v="14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x v="17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x v="24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x v="25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x v="39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x v="27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x v="28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x v="32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x v="33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x v="40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x v="0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x v="36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x v="1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x v="2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x v="3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x v="4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x v="5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x v="7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x v="8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x v="9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x v="10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x v="11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x v="12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x v="14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x v="16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x v="17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x v="18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x v="19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x v="20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x v="21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x v="38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x v="22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x v="23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x v="24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x v="25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x v="26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x v="39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x v="27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x v="28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x v="29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x v="30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x v="31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x v="32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x v="33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x v="34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x v="35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x v="40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x v="0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x v="36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x v="1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x v="2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x v="3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x v="4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x v="5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x v="7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x v="8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x v="9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x v="11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x v="12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x v="14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x v="15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x v="17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x v="18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x v="19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x v="20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x v="21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x v="38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x v="22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x v="23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x v="24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x v="25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x v="26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x v="39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x v="27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x v="28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x v="29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x v="30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x v="31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x v="32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x v="33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x v="34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x v="35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x v="40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x v="0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x v="36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x v="1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x v="2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x v="3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x v="4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x v="5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x v="7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x v="8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x v="9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x v="10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x v="11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x v="12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x v="14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x v="15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x v="17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x v="18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x v="19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x v="20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x v="21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x v="38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x v="22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x v="23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x v="24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x v="25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x v="26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x v="39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x v="27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x v="28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x v="29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x v="30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x v="31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x v="32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x v="33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x v="35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x v="40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x v="0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x v="36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x v="1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x v="2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x v="3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x v="4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x v="5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x v="7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x v="8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x v="9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x v="10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x v="11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x v="12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x v="14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x v="15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x v="16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x v="17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x v="18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x v="19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x v="20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x v="21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x v="38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x v="22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x v="23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x v="24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x v="25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x v="26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x v="39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x v="27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x v="28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x v="29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x v="30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x v="31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x v="32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x v="33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x v="34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x v="35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x v="40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x v="0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x v="36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x v="1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x v="2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x v="3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x v="5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x v="7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x v="8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x v="9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x v="11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x v="14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x v="16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x v="17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x v="18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x v="19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x v="20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x v="38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x v="22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x v="23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x v="24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x v="25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x v="26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x v="39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x v="27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x v="28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x v="29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x v="30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x v="31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x v="32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x v="33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x v="34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x v="35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x v="40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x v="3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x v="4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x v="17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x v="18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x v="19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x v="20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x v="21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x v="23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x v="24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x v="25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x v="26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x v="39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x v="27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x v="28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x v="29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x v="30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x v="32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x v="33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x v="34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x v="35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x v="0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x v="36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x v="1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x v="2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x v="3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x v="4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x v="5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x v="7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x v="8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x v="9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x v="11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x v="12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x v="15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x v="17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x v="18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x v="19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x v="20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x v="21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x v="38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x v="22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x v="23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x v="24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x v="25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x v="26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x v="39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x v="27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x v="28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x v="29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x v="30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x v="31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x v="32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x v="33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x v="34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x v="35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x v="40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x v="0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x v="36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x v="1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x v="2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x v="3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x v="4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x v="5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x v="7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x v="8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x v="9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x v="10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x v="11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x v="12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x v="13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x v="14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x v="15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x v="17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x v="18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x v="19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x v="20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x v="21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x v="38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x v="22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x v="23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x v="24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x v="25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x v="26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x v="39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x v="27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x v="28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x v="29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x v="30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x v="31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x v="32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x v="33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x v="35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x v="40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x v="36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x v="1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x v="2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x v="3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x v="4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x v="5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x v="6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x v="7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x v="8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x v="9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x v="10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x v="11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x v="12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x v="13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x v="14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x v="15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x v="17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x v="18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x v="19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x v="20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x v="21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x v="38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x v="22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x v="23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x v="24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x v="25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x v="26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x v="39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x v="27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x v="28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x v="29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x v="30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x v="31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x v="32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x v="33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x v="35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x v="40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x v="0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x v="36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x v="2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x v="3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x v="4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x v="5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x v="6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x v="7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x v="8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x v="9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x v="10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x v="11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x v="12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x v="13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x v="14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x v="15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x v="22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x v="25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x v="30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x v="31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x v="40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x v="4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x v="6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x v="14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x v="18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x v="21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x v="38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x v="22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x v="23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x v="24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x v="25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x v="26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x v="39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x v="28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x v="29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x v="30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x v="31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x v="32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x v="34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x v="35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x v="40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x v="0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x v="36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x v="1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x v="2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x v="3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x v="4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x v="5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x v="6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x v="7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x v="8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x v="9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x v="10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x v="11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x v="12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x v="13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x v="14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x v="15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x v="18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x v="19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x v="20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x v="21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x v="38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x v="22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x v="23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x v="26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x v="39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x v="27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x v="28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x v="29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x v="30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x v="31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x v="32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x v="33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x v="34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x v="35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x v="40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x v="0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x v="36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x v="1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x v="2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x v="3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x v="4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x v="5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x v="7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x v="8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x v="9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x v="10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x v="11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x v="12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x v="14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x v="15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x v="16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x v="17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x v="18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x v="19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x v="20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x v="21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x v="38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x v="22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x v="23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x v="24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x v="25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x v="26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x v="39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x v="27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x v="28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x v="29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x v="30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x v="31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x v="32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x v="33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x v="34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x v="35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x v="40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x v="0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x v="36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x v="1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x v="3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x v="5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x v="6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x v="7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x v="9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x v="10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x v="11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x v="12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x v="13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x v="14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x v="15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x v="17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x v="28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x v="29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x v="31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x v="32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x v="33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x v="40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x v="0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x v="36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x v="1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x v="2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x v="3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x v="4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x v="5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x v="6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x v="7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x v="8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x v="9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x v="11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x v="12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x v="13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x v="14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x v="15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x v="17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x v="18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x v="19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x v="20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x v="21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x v="38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x v="22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x v="23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x v="24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x v="26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x v="39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x v="27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x v="28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x v="29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x v="30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x v="31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x v="32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x v="33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x v="34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x v="35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x v="40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x v="0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x v="36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x v="1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x v="2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x v="3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x v="4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x v="5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x v="6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x v="7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x v="8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x v="9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x v="10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x v="11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x v="12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x v="13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x v="14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x v="15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x v="17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x v="18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x v="19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x v="20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x v="21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x v="38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x v="22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x v="23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x v="24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x v="26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x v="39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x v="27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x v="28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x v="29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x v="30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x v="31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x v="33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x v="34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x v="35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x v="40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x v="0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x v="36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x v="1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x v="2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x v="3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x v="4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x v="5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x v="6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x v="7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x v="8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x v="9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x v="10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x v="11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x v="12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x v="13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x v="14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x v="17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x v="18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x v="19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x v="20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x v="21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x v="38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x v="22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x v="23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x v="26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x v="39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x v="27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x v="28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x v="29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x v="30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x v="31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x v="32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x v="33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x v="34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x v="35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x v="40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x v="0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x v="1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x v="2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x v="3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x v="4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x v="5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x v="7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x v="8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x v="9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x v="10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x v="11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x v="12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x v="13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x v="14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x v="17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x v="18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x v="19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x v="20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x v="21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x v="38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x v="22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x v="23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x v="24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x v="26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x v="39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x v="27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x v="28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x v="29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x v="30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x v="31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x v="32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x v="33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x v="34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x v="35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x v="40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x v="0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x v="36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x v="1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x v="2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x v="3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x v="4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x v="5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x v="7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x v="8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x v="9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x v="10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x v="11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x v="12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x v="13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x v="14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x v="15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x v="17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x v="18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x v="19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x v="20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x v="21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x v="38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x v="22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x v="23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x v="24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x v="26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x v="39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x v="27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x v="28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x v="29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x v="30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x v="31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x v="32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x v="33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x v="34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x v="35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x v="40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x v="0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x v="36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x v="1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x v="2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x v="3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x v="4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x v="5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x v="6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x v="7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x v="8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x v="9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x v="10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x v="11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x v="12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x v="13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x v="14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x v="15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x v="16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x v="17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x v="18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x v="19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x v="20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x v="38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x v="22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x v="23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x v="24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x v="25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x v="26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x v="39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x v="27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x v="28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x v="29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x v="30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x v="31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x v="32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x v="33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x v="34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x v="35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x v="40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x v="3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x v="5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x v="18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x v="19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x v="20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x v="22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x v="23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x v="24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x v="26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x v="39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x v="27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x v="28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x v="29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x v="30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x v="31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x v="32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x v="33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x v="34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x v="35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x v="40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x v="0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x v="36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x v="1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x v="2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x v="3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x v="4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x v="5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x v="6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x v="7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x v="8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x v="9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x v="10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x v="11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x v="12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x v="13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x v="14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x v="15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x v="17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x v="18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x v="19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x v="20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x v="21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x v="38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x v="22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x v="23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x v="24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x v="25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x v="39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x v="27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x v="28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x v="29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x v="30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x v="31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x v="34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x v="35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x v="40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x v="0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x v="36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x v="1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x v="2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x v="3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x v="4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x v="5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x v="6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x v="7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x v="8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x v="9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x v="10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x v="11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x v="13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x v="14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x v="15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x v="16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x v="17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x v="18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x v="19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x v="20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x v="21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x v="23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x v="24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x v="25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x v="26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x v="39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x v="27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x v="28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x v="29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x v="30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x v="31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x v="32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x v="33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x v="34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x v="35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x v="40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x v="0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x v="36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x v="1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x v="2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x v="3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x v="4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x v="5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x v="7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x v="8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x v="9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x v="10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x v="11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x v="12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x v="13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x v="14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x v="15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x v="17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x v="18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x v="19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x v="20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x v="21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x v="38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x v="22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x v="23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x v="24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x v="25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x v="39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x v="27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x v="28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x v="29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x v="31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x v="32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x v="33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x v="35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x v="40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x v="0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x v="36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x v="1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x v="2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x v="3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x v="4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x v="5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x v="6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x v="7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x v="8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x v="9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x v="10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x v="11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x v="12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x v="13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x v="14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x v="15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x v="16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x v="17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x v="18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x v="19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x v="20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x v="38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x v="22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x v="23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x v="24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x v="25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x v="26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x v="39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x v="27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x v="28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x v="29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x v="31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x v="32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x v="33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x v="34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x v="35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x v="40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x v="0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x v="36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x v="1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x v="2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x v="3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x v="5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x v="6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x v="7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x v="8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x v="9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x v="10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x v="11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x v="12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x v="13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x v="14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x v="15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x v="16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x v="17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x v="18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x v="19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x v="38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x v="23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x v="24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x v="25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x v="26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x v="39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x v="27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x v="28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x v="29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x v="31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x v="32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x v="33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x v="34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x v="35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x v="40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x v="0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x v="36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x v="1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x v="2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x v="3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x v="4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x v="5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x v="6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x v="7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x v="8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x v="9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x v="10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x v="11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x v="12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x v="13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x v="14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x v="16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x v="17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x v="18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x v="19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x v="20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x v="21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x v="38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x v="22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x v="23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x v="24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x v="26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x v="39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x v="27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x v="28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x v="29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x v="31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x v="32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x v="33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x v="34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x v="35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x v="40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x v="0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x v="3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x v="4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x v="5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x v="6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x v="7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x v="9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x v="10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x v="11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x v="12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x v="13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x v="14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x v="16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x v="17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x v="22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x v="24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x v="27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x v="31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x v="34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x v="40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x v="0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x v="36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x v="1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x v="2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x v="3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x v="4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x v="5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x v="6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x v="7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x v="8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x v="9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x v="10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x v="11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x v="12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x v="13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x v="14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x v="16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x v="17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x v="18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x v="21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x v="22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x v="23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x v="25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x v="26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x v="39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x v="27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x v="28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x v="29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x v="30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x v="31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x v="32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x v="34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x v="35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x v="40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x v="0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x v="36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x v="1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x v="2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x v="3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x v="4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x v="5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x v="6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x v="7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x v="8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x v="9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x v="11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x v="12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x v="13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x v="14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x v="15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x v="16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x v="17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x v="18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x v="19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x v="20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x v="21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x v="22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x v="23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x v="25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x v="26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x v="39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x v="27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x v="28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x v="29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x v="30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x v="31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x v="32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x v="33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x v="34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x v="35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x v="40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x v="0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x v="1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x v="2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x v="3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x v="4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x v="5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x v="6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x v="7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x v="8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x v="9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x v="11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x v="12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x v="13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x v="14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x v="15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x v="16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x v="17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x v="18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x v="19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x v="20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x v="21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x v="38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x v="23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x v="25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x v="26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x v="39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x v="27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x v="28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x v="29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x v="30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x v="31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x v="32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x v="33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x v="34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x v="35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x v="40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x v="0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x v="1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x v="2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x v="3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x v="4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x v="5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x v="6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x v="8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x v="9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x v="10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x v="11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x v="12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x v="13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x v="14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x v="16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x v="17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x v="18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x v="19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x v="20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x v="21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x v="38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x v="22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x v="23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x v="24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x v="25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x v="26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x v="27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x v="28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x v="29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x v="30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x v="31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x v="32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x v="33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x v="34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x v="35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x v="40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x v="0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x v="1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x v="2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x v="3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x v="5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x v="8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x v="9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x v="10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x v="11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x v="12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x v="13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x v="14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x v="17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x v="18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x v="19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x v="20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x v="21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x v="38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x v="22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x v="23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x v="24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x v="25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x v="39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x v="27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x v="28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x v="29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x v="30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x v="31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x v="32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x v="33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x v="34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x v="40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x v="0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x v="36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x v="1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x v="2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x v="3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x v="4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x v="5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x v="6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x v="8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x v="9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x v="10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x v="11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x v="12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x v="13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x v="14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x v="15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x v="17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x v="18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x v="19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x v="20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x v="21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x v="38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x v="22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x v="23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x v="24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x v="25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x v="27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x v="28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x v="29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x v="31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x v="32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x v="40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x v="4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x v="5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x v="6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x v="18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x v="20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x v="21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x v="22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x v="23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x v="24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x v="25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x v="27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x v="28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x v="29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x v="31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x v="32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x v="40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x v="0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x v="36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x v="1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x v="2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x v="3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x v="4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x v="5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x v="6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x v="8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x v="9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x v="10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x v="11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x v="12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x v="13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x v="14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x v="15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x v="17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x v="18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x v="19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x v="20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x v="21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x v="22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x v="23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x v="24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x v="25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x v="27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x v="28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x v="29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x v="31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x v="32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x v="33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x v="34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x v="40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x v="0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x v="1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x v="2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x v="3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x v="4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x v="5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x v="6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x v="8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x v="9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x v="10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x v="11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x v="12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x v="13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x v="14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x v="15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x v="17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x v="18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x v="19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x v="20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x v="21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x v="22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x v="23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x v="24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x v="25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x v="39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x v="27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x v="28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x v="29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x v="30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x v="31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x v="32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x v="33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x v="34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x v="40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x v="0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x v="36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x v="1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x v="2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x v="3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x v="4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x v="5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x v="6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x v="8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x v="9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x v="10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x v="11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x v="12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x v="13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x v="14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x v="15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x v="16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x v="17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x v="18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x v="19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x v="20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x v="21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x v="38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x v="22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x v="23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x v="25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x v="26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x v="39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x v="27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x v="28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x v="29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x v="30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x v="31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x v="32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x v="33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x v="34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x v="40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x v="0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x v="36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x v="1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x v="2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x v="3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x v="5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x v="6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x v="8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x v="9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x v="11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x v="12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x v="13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x v="14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x v="16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x v="17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x v="18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x v="19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x v="20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x v="21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x v="38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x v="22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x v="23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x v="24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x v="25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x v="26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x v="39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x v="28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x v="29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x v="30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x v="31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x v="32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x v="33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x v="34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x v="40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x v="0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x v="36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x v="1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x v="2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x v="3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x v="4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x v="5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x v="8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x v="9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x v="10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x v="11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x v="12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x v="13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x v="14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x v="15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x v="16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x v="17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x v="18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x v="20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x v="38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x v="22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x v="23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x v="24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x v="25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x v="26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x v="27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x v="28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x v="29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x v="30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x v="31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x v="32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x v="33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x v="34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x v="40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x v="0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x v="36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x v="1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x v="2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x v="4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x v="5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x v="6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x v="7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x v="8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x v="9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x v="10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x v="11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x v="12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x v="13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x v="14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x v="15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x v="16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x v="17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x v="18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x v="19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x v="38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x v="22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x v="23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x v="24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x v="25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x v="26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x v="27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x v="28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x v="29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x v="30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x v="31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x v="32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x v="34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x v="40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x v="0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x v="36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x v="1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x v="3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x v="4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x v="5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x v="6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x v="7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x v="9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x v="11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x v="12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x v="13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x v="14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x v="15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x v="16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x v="17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x v="18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x v="22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x v="24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x v="26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x v="32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x v="40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x v="0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x v="36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x v="1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x v="2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x v="3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x v="4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x v="5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x v="6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x v="7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x v="11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x v="12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x v="13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x v="14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x v="15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x v="16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x v="17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x v="18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x v="19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x v="20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x v="21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x v="22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x v="23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x v="24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x v="25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x v="27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x v="28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x v="29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x v="30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x v="31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x v="32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x v="34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x v="35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x v="40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x v="0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x v="36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x v="1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x v="2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x v="3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x v="4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x v="5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x v="6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x v="7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x v="8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x v="9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x v="10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x v="11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x v="12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x v="13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x v="14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x v="15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x v="16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x v="17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x v="18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x v="19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x v="20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x v="22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x v="23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x v="24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x v="25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x v="27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x v="29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x v="30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x v="31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x v="32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x v="34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x v="35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x v="40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x v="0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x v="36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x v="1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x v="2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x v="3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x v="5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x v="6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x v="7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x v="8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x v="9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x v="10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x v="11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x v="12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x v="13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x v="14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x v="15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x v="16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x v="17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x v="18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x v="19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x v="20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x v="22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x v="23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x v="24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x v="25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x v="27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x v="29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x v="30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x v="31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x v="32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x v="33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x v="34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x v="35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x v="40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x v="0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x v="36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x v="1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x v="2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x v="3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x v="5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x v="6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x v="7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x v="8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x v="9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x v="11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x v="12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x v="13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x v="14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x v="15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x v="16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x v="17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x v="18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x v="19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x v="20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x v="38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x v="22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x v="23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x v="24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x v="25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x v="27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x v="29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x v="30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x v="31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x v="32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x v="33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x v="34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x v="35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x v="40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x v="0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x v="1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x v="2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x v="3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x v="5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x v="6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x v="7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x v="8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x v="9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x v="11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x v="12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x v="13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x v="14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x v="15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x v="17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x v="19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x v="20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x v="38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x v="22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x v="23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x v="24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x v="25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x v="27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x v="28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x v="29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x v="30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x v="31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x v="32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x v="33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x v="34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x v="35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x v="40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x v="0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x v="1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x v="2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x v="3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x v="5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x v="6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x v="7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x v="8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x v="9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x v="11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x v="12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x v="13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x v="14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x v="16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x v="17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x v="19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x v="20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x v="38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x v="22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x v="23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x v="24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x v="25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x v="27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x v="28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x v="29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x v="30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x v="31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x v="32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x v="34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x v="35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x v="40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x v="1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x v="3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x v="7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x v="9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x v="13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x v="16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x v="19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x v="20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x v="22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x v="23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x v="25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x v="28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x v="29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x v="30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x v="31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x v="32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x v="34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x v="35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x v="40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x v="0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x v="1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x v="2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x v="3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x v="5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x v="6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x v="7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x v="11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x v="12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x v="13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x v="15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x v="16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x v="17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x v="19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x v="20"/>
    <s v="RUA OCHOA JARAD"/>
    <x v="6"/>
    <x v="0"/>
    <n v="270"/>
    <n v="31.764705882352899"/>
    <n v="225.78518518518501"/>
    <m/>
    <n v="86914.074099999998"/>
    <x v="0"/>
    <n v="17772.413799999998"/>
    <x v="293"/>
    <x v="0"/>
    <m/>
  </r>
  <r>
    <d v="2022-05-24T03:58:02"/>
    <x v="9"/>
    <x v="22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x v="23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x v="25"/>
    <s v="VALENCIA MENDOZA JHON"/>
    <x v="6"/>
    <x v="0"/>
    <n v="248"/>
    <n v="29.176470588235301"/>
    <n v="225.78518518518501"/>
    <s v="2 Descuentos (Controlador y Usuario desubicado)"/>
    <n v="86914.074099999998"/>
    <x v="0"/>
    <n v="17772.413799999998"/>
    <x v="293"/>
    <x v="0"/>
    <m/>
  </r>
  <r>
    <d v="2022-05-24T03:58:03"/>
    <x v="1"/>
    <x v="26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x v="27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x v="28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x v="29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x v="30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x v="31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x v="32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x v="34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x v="35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x v="40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x v="0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x v="1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x v="2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x v="3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x v="5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x v="7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x v="9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x v="11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x v="12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x v="13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x v="14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x v="15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x v="16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x v="17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x v="18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x v="19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x v="20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x v="22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x v="23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x v="25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x v="26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x v="27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x v="28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x v="29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x v="30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x v="31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x v="35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x v="40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x v="0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x v="1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x v="2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x v="3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x v="5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x v="7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x v="9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x v="11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x v="12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x v="13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x v="14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x v="15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x v="16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x v="17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x v="19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x v="20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x v="22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x v="23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x v="25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x v="26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x v="27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x v="28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x v="29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x v="30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x v="31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x v="32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x v="35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x v="40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x v="0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x v="1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x v="2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x v="3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x v="5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x v="6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x v="7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x v="9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x v="11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x v="12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x v="13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x v="14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x v="16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x v="17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x v="18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x v="19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x v="20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x v="38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x v="22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x v="23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x v="25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x v="26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x v="27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x v="29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x v="30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x v="31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x v="32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x v="35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x v="40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x v="0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x v="1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x v="2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x v="3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x v="5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x v="6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x v="7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x v="9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x v="11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x v="12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x v="13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x v="14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x v="15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x v="16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x v="17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x v="18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x v="19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x v="20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x v="22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x v="23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x v="24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x v="25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x v="26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x v="27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x v="28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x v="29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x v="30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x v="31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x v="32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x v="35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x v="40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x v="0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x v="1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x v="2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x v="3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x v="5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x v="6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x v="7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x v="8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x v="9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x v="11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x v="12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x v="13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x v="14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x v="15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x v="17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x v="18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x v="19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x v="38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x v="22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x v="23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x v="25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x v="27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x v="28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x v="29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x v="30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x v="31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x v="33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x v="35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x v="40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x v="0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x v="1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x v="3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x v="6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x v="7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x v="8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x v="9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x v="11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x v="12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x v="13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x v="14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x v="15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x v="17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x v="25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x v="29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x v="33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x v="40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x v="5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x v="9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x v="18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x v="19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x v="20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x v="22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x v="23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x v="27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x v="29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x v="30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x v="31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x v="32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x v="33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x v="35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x v="40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x v="0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x v="1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x v="2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x v="5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x v="6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x v="7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x v="8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x v="11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x v="12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x v="13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x v="14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x v="15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x v="16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x v="17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x v="18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x v="19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x v="20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x v="22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x v="23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x v="24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x v="25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x v="27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x v="29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x v="30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x v="31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x v="32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x v="33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x v="35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x v="40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x v="0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x v="1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x v="2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x v="3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x v="5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x v="6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x v="7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x v="8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x v="9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x v="11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x v="12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x v="13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x v="14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x v="15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x v="16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x v="17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x v="18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x v="19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x v="20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x v="22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x v="23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x v="24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x v="25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x v="27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x v="29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x v="30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x v="31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x v="32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x v="33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x v="34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x v="35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x v="40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x v="0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x v="36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x v="2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x v="3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x v="5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x v="6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x v="7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x v="8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x v="9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x v="10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x v="11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x v="12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x v="13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x v="14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x v="15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x v="16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x v="17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x v="18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x v="19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x v="20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x v="21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x v="38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x v="22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x v="23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x v="25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x v="27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x v="29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x v="30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x v="31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x v="32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x v="34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x v="35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x v="40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x v="0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x v="36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x v="1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x v="2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x v="5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x v="6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x v="7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x v="8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x v="9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x v="10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x v="11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x v="14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x v="15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x v="16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x v="17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x v="19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x v="21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x v="22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x v="23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x v="24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x v="25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x v="27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x v="29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x v="30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x v="31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x v="32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x v="33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x v="34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x v="35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x v="40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x v="12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x v="13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x v="18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x v="20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x v="36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x v="1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x v="2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x v="5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x v="6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x v="9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x v="10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x v="11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x v="12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x v="13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x v="14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x v="15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x v="16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x v="17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x v="18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x v="19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x v="20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x v="21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x v="22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x v="23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x v="25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x v="27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x v="29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x v="30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x v="31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x v="32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x v="34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x v="35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x v="40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x v="0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x v="3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x v="7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x v="8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x v="0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x v="36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x v="1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x v="3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x v="5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x v="6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x v="7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x v="12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x v="13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x v="16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x v="21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x v="22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x v="25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x v="35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x v="40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x v="9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x v="14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x v="36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x v="1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x v="2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x v="4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x v="5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x v="6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x v="7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x v="8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x v="9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x v="11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x v="12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x v="13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x v="16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x v="17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x v="18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x v="19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x v="21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x v="22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x v="23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x v="24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x v="25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x v="27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x v="29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x v="30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x v="31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x v="32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x v="40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x v="0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x v="3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x v="14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x v="35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x v="0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x v="36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x v="2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x v="3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x v="4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x v="5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x v="9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x v="11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x v="12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x v="14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x v="15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x v="16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x v="17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x v="18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x v="19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x v="20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x v="21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x v="22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x v="23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x v="24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x v="25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x v="28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x v="30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x v="32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x v="33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x v="34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x v="35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x v="40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x v="1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x v="8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x v="27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x v="29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x v="0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x v="36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x v="2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x v="3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x v="4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x v="5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x v="6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x v="7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x v="8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x v="9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x v="11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x v="12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x v="14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x v="15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x v="16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x v="17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x v="18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x v="19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x v="20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x v="21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x v="22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x v="23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x v="27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x v="28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x v="29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x v="33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x v="35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x v="40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x v="1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x v="25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x v="32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x v="34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x v="0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x v="1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x v="2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x v="3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x v="4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x v="5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x v="6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x v="8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x v="9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x v="11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x v="12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x v="14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x v="15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x v="17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x v="18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x v="19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x v="20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x v="21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x v="23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x v="25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x v="27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x v="28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x v="29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x v="33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x v="34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x v="35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x v="40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x v="7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x v="16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x v="22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x v="24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x v="0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x v="36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x v="2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x v="3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x v="4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x v="5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x v="6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x v="7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x v="8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x v="9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x v="11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x v="13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x v="14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x v="15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x v="16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x v="17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x v="18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x v="20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x v="21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x v="22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x v="23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x v="24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x v="25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x v="28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x v="29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x v="32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x v="34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x v="35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x v="40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x v="1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x v="12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x v="27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x v="33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x v="0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x v="36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x v="1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x v="2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x v="3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x v="4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x v="5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x v="6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x v="7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x v="8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x v="9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x v="11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x v="12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x v="14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x v="15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x v="16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x v="17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x v="21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x v="22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x v="23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x v="24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x v="25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x v="39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x v="27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x v="29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x v="31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x v="32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x v="33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x v="34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x v="13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x v="18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x v="35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x v="40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x v="3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x v="9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x v="11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x v="21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x v="22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x v="23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x v="25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x v="39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x v="29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x v="31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x v="32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x v="34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x v="35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x v="40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x v="13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x v="14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x v="0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x v="36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x v="1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x v="2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x v="3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x v="4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x v="5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x v="6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x v="8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x v="9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x v="11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x v="15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x v="16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x v="17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x v="18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x v="20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x v="21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x v="22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x v="23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x v="24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x v="25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x v="39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x v="27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x v="28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x v="29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x v="31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x v="32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x v="34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x v="35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x v="40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x v="7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x v="12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x v="13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x v="14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x v="0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x v="36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x v="1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x v="2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x v="3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x v="4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x v="5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x v="7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x v="8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x v="9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x v="11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x v="14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x v="15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x v="16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x v="17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x v="18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x v="20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x v="21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x v="22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x v="23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x v="24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x v="25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x v="39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x v="27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x v="29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x v="31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x v="32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x v="33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x v="34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x v="35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x v="40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x v="6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x v="12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x v="13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x v="26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x v="36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x v="1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x v="2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x v="3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x v="5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x v="7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x v="10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x v="11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x v="13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x v="14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x v="16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x v="17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x v="18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x v="20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x v="21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x v="22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x v="23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x v="24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x v="25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x v="39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x v="27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x v="29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x v="31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x v="32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x v="33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x v="34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x v="35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x v="40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x v="0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x v="9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x v="12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x v="15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x v="0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x v="36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x v="2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x v="3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x v="5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x v="7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x v="9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x v="10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x v="11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x v="13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x v="15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x v="16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x v="17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x v="18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x v="20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x v="21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x v="22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x v="23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x v="25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x v="39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x v="27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x v="29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x v="30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x v="31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x v="32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x v="34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x v="35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x v="40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x v="1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x v="12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x v="14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x v="33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x v="7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x v="16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x v="19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x v="22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x v="0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x v="1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x v="2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x v="3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x v="5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x v="8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x v="9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x v="10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x v="11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x v="12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x v="13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x v="14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x v="15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x v="17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x v="18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x v="20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x v="21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x v="38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x v="23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x v="25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x v="39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x v="27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x v="29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x v="30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x v="31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x v="32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x v="33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x v="34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x v="35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x v="40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x v="0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x v="1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x v="2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x v="3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x v="5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x v="8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x v="9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x v="10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x v="11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x v="14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x v="15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x v="16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x v="17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x v="18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x v="20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x v="21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x v="22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x v="24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x v="25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x v="39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x v="27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x v="29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x v="30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x v="31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x v="32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x v="33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x v="34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x v="35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x v="40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x v="36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x v="7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x v="12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x v="13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x v="0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x v="36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x v="1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x v="3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x v="5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x v="8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x v="9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x v="12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x v="13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x v="15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x v="16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x v="17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x v="23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x v="25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x v="39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x v="27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x v="32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x v="33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x v="40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x v="11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x v="14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x v="1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x v="9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x v="11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x v="20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x v="21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x v="24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x v="25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x v="27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x v="29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x v="31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x v="32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x v="33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x v="34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x v="35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x v="40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x v="36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x v="13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x v="0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x v="36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x v="2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x v="3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x v="4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x v="5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x v="7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x v="9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x v="10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x v="11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x v="12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x v="13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x v="14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x v="15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x v="16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x v="17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x v="18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x v="21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x v="22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x v="23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x v="24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x v="25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x v="39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x v="29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x v="30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x v="31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x v="32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x v="33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x v="40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x v="1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x v="20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x v="27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x v="34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x v="0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x v="36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x v="2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x v="3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x v="5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x v="7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x v="8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x v="9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x v="10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x v="11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x v="12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x v="13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x v="15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x v="16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x v="17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x v="18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x v="19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x v="20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x v="21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x v="22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x v="23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x v="24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x v="25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x v="39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x v="27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x v="29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x v="30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x v="31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x v="32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x v="35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x v="40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x v="1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x v="14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x v="33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x v="34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x v="0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x v="36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x v="1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x v="2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x v="3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x v="5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x v="7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x v="9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x v="10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x v="11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x v="12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x v="15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x v="16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x v="17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x v="18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x v="19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x v="20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x v="21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x v="24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x v="25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x v="39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x v="27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x v="29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x v="30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x v="31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x v="32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x v="33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x v="34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x v="35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x v="40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x v="13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x v="14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x v="22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x v="23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x v="0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x v="1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x v="2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x v="3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x v="5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x v="7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x v="10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x v="11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x v="12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x v="13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x v="15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x v="16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x v="17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x v="19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x v="20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x v="21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x v="22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x v="23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x v="25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x v="27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x v="29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x v="30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x v="31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x v="32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x v="33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x v="34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x v="35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x v="9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x v="14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x v="18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x v="40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x v="0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x v="1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x v="2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x v="5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x v="7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x v="9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x v="10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x v="11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x v="12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x v="13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x v="14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x v="15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x v="17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x v="18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x v="20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x v="22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x v="23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x v="25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x v="28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x v="29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x v="30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x v="31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x v="32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x v="35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x v="40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x v="21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x v="27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x v="33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x v="34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x v="0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x v="5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x v="7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x v="9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x v="10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x v="11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x v="12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x v="13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x v="15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x v="17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x v="25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x v="39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x v="32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x v="33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x v="40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x v="14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x v="16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x v="7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x v="10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x v="15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x v="18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x v="20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x v="21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x v="22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x v="23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x v="25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x v="27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x v="28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x v="29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x v="30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x v="31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x v="33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x v="34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x v="35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x v="40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x v="0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x v="39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x v="0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x v="2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x v="3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x v="4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x v="5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x v="7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x v="8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x v="10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x v="11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x v="12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x v="15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x v="16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x v="17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x v="18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x v="20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x v="21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x v="22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x v="23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x v="24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x v="25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x v="27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x v="28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x v="29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x v="30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x v="31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x v="32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x v="33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x v="34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x v="35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x v="40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x v="1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x v="9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x v="14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x v="13"/>
    <s v="DAVID TORRES GEIDER"/>
    <x v="3"/>
    <x v="0"/>
    <n v="206"/>
    <n v="20.6"/>
    <n v="206"/>
    <m/>
    <n v="88200"/>
    <x v="0"/>
    <m/>
    <x v="329"/>
    <x v="0"/>
    <m/>
  </r>
  <r>
    <d v="2022-06-30T03:03:21"/>
    <x v="9"/>
    <x v="0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x v="1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x v="2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x v="3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x v="4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x v="5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x v="7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x v="8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x v="10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x v="11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x v="12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x v="15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x v="17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x v="20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x v="21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x v="22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x v="23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x v="25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x v="39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x v="27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x v="28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x v="29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x v="30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x v="31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x v="32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x v="33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x v="34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x v="35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x v="40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x v="9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x v="13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x v="14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x v="18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x v="2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x v="3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x v="4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x v="5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x v="8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x v="10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x v="11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x v="12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x v="14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x v="15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x v="16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x v="17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x v="18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x v="20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x v="38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x v="22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x v="23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x v="25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x v="26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x v="39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x v="27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x v="28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x v="29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x v="30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x v="31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x v="32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x v="33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x v="34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x v="35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x v="0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x v="1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x v="7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x v="9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x v="0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x v="1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x v="2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x v="3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x v="4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x v="5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x v="7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x v="8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x v="9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x v="10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x v="11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x v="12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x v="15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x v="17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x v="18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x v="19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x v="20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x v="38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x v="23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x v="24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x v="25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x v="39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x v="27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x v="28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x v="29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x v="30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x v="31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x v="32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x v="33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x v="34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x v="35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x v="40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x v="9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x v="14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x v="22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x v="23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x v="0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x v="2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x v="3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x v="4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x v="5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x v="7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x v="8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x v="9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x v="11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x v="12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x v="15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x v="16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x v="17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x v="21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x v="38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x v="22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x v="23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x v="24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x v="25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x v="39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x v="27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x v="28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x v="29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x v="30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x v="31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x v="32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x v="34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x v="35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x v="40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x v="1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x v="10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x v="13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x v="14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x v="0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x v="1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x v="3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x v="4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x v="5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x v="7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x v="9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x v="11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x v="14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x v="16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x v="17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x v="21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x v="38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x v="27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x v="31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x v="32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x v="12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x v="13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x v="1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x v="6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x v="9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x v="15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x v="21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x v="38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x v="22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x v="23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x v="25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x v="39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x v="27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x v="28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x v="29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x v="30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x v="31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x v="32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x v="34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x v="35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x v="40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x v="14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x v="20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x v="1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x v="2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x v="3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x v="4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x v="5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x v="6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x v="7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x v="8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x v="10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x v="11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x v="12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x v="13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x v="15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x v="16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x v="17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x v="18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x v="20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x v="38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x v="23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x v="25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x v="39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x v="27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x v="28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x v="29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x v="30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x v="31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x v="34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x v="35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x v="40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x v="14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x v="22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x v="33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x v="32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x v="1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x v="2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x v="3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x v="4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x v="5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x v="6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x v="7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x v="8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x v="9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x v="10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x v="11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x v="15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x v="16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x v="17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x v="18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x v="19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x v="20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x v="38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x v="22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x v="23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x v="25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x v="39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x v="27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x v="28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x v="29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x v="30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x v="32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x v="33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x v="34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x v="35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x v="40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x v="12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x v="13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x v="14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x v="31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x v="2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x v="3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x v="4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x v="5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x v="6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x v="7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x v="10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x v="11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x v="12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x v="13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x v="14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x v="15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x v="16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x v="17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x v="19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x v="20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x v="38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x v="22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x v="23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x v="25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x v="27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x v="28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x v="29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x v="30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x v="31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x v="32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x v="33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x v="34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x v="35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x v="40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x v="1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x v="9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x v="18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x v="21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x v="1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x v="2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x v="3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x v="4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x v="5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x v="6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x v="7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x v="8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x v="9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x v="11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x v="12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x v="13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x v="14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x v="15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x v="16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x v="17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x v="18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x v="19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x v="20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x v="21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x v="38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x v="22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x v="23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x v="25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x v="39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x v="27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x v="29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x v="30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x v="31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x v="33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x v="34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x v="35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x v="40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x v="10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x v="20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x v="28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x v="32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x v="1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x v="2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x v="3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x v="4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x v="5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x v="6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x v="7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x v="8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x v="10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x v="11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x v="15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x v="16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x v="17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x v="19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x v="20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x v="21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x v="38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x v="22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x v="23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x v="27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x v="28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x v="29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x v="30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x v="31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x v="34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x v="35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x v="40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x v="9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x v="12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x v="18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x v="25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x v="1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x v="3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x v="4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x v="5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x v="6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x v="7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x v="11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x v="12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x v="16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x v="17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x v="18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x v="21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x v="22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x v="27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x v="29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x v="40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x v="11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x v="9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x v="1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x v="2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x v="3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x v="4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x v="5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x v="6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x v="7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x v="8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x v="9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x v="10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x v="11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x v="12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x v="14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x v="15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x v="17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x v="18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x v="19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x v="21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x v="38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x v="22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x v="23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x v="27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x v="28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x v="29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x v="30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x v="31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x v="32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x v="35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x v="34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x v="25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x v="40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x v="33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x v="1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x v="2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x v="3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x v="5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x v="6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x v="7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x v="8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x v="9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x v="10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x v="11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x v="12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x v="14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x v="15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x v="16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x v="17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x v="18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x v="19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x v="21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x v="38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x v="22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x v="23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x v="28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x v="29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x v="30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x v="31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x v="32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x v="33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x v="34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x v="35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x v="40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x v="4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x v="25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x v="26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x v="27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x v="2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x v="3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x v="5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x v="6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x v="7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x v="8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x v="9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x v="10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x v="11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x v="12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x v="14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x v="15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x v="16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x v="17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x v="18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x v="19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x v="20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x v="21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x v="38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x v="22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x v="25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x v="26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x v="39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x v="27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x v="28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x v="29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x v="30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x v="31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x v="32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x v="34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x v="35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x v="40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x v="1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x v="4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x v="23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x v="33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x v="14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x v="18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x v="19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x v="34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x v="36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x v="1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x v="2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x v="3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x v="4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x v="5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x v="6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x v="7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x v="8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x v="9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x v="10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x v="11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x v="12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x v="15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x v="16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x v="17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x v="20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x v="21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x v="38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x v="22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x v="23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x v="25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x v="26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x v="39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x v="27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x v="28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x v="29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x v="30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x v="31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x v="32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x v="33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x v="35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x v="36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x v="1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x v="2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x v="3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x v="4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x v="5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x v="6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x v="7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x v="8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x v="10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x v="11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x v="12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x v="15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x v="17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x v="18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x v="19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x v="20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x v="21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x v="38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x v="22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x v="23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x v="25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x v="39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x v="27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x v="29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x v="30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x v="31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x v="32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x v="33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x v="34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x v="35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x v="9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x v="14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x v="16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x v="26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x v="2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x v="3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x v="4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x v="5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x v="6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x v="7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x v="8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x v="9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x v="10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x v="11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x v="13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x v="14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x v="16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x v="17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x v="18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x v="19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x v="21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x v="38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x v="22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x v="23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x v="25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x v="39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x v="27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x v="28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x v="29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x v="30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x v="31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x v="32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x v="34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x v="35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x v="40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x v="1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x v="12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x v="15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x v="26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x v="7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x v="9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x v="18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x v="19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x v="21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x v="38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x v="22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x v="23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x v="25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x v="39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x v="27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x v="28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x v="29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x v="30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x v="31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x v="32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x v="34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x v="35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x v="40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x v="1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x v="26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x v="0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x v="1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x v="2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x v="3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x v="4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x v="5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x v="6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x v="7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x v="10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x v="11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x v="12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x v="14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x v="16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x v="17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x v="19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x v="20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x v="21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x v="38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x v="22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x v="23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x v="25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x v="26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x v="39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x v="27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x v="29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x v="30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x v="31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x v="32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x v="34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x v="35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x v="40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x v="9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x v="13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x v="33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x v="15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x v="0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x v="36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x v="1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x v="2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x v="3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x v="4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x v="5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x v="6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x v="7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x v="9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x v="10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x v="11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x v="12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x v="14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x v="16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x v="17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x v="18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x v="19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x v="20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x v="21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x v="38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x v="22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x v="23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x v="25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x v="26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x v="39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x v="27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x v="28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x v="29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x v="30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x v="31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x v="32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x v="34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x v="35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x v="13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x v="15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x v="33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x v="40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x v="0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x v="36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x v="1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x v="4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x v="5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x v="6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x v="9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x v="10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x v="11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x v="12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x v="13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x v="15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x v="17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x v="26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x v="30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x v="31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x v="32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x v="14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x v="16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x v="36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x v="2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x v="3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x v="4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x v="5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x v="6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x v="7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x v="9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x v="10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x v="11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x v="12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x v="13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x v="14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x v="15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x v="16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x v="17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x v="18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x v="19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x v="20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x v="38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x v="23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x v="25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x v="26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x v="39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x v="27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x v="28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x v="29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x v="30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x v="31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x v="32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x v="33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x v="34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x v="35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x v="40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x v="0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x v="1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x v="22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x v="8"/>
    <s v="HERRERA CRISTIAN"/>
    <x v="5"/>
    <x v="3"/>
    <n v="15"/>
    <n v="15"/>
    <n v="15"/>
    <m/>
    <n v="6300"/>
    <x v="0"/>
    <m/>
    <x v="352"/>
    <x v="0"/>
    <m/>
  </r>
  <r>
    <d v="2022-07-23T01:38:37"/>
    <x v="1"/>
    <x v="36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x v="1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x v="2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x v="3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x v="4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x v="5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x v="6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x v="7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x v="8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x v="9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x v="10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x v="11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x v="13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x v="15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x v="16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x v="17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x v="18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x v="19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x v="21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x v="38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x v="22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x v="23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x v="25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x v="26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x v="39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x v="27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x v="28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x v="29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x v="30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x v="31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x v="32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x v="33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x v="34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x v="35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x v="40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x v="0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x v="12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x v="14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x v="20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x v="0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x v="36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x v="1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x v="2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x v="3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x v="4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x v="5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x v="6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x v="7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x v="8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x v="9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x v="10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x v="11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x v="12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x v="13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x v="15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x v="17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x v="19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x v="20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x v="21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x v="38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x v="22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x v="23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x v="25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x v="26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x v="39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x v="27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x v="28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x v="29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x v="30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x v="31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x v="32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x v="33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x v="34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x v="35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x v="9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x v="14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x v="16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x v="40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x v="5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x v="9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x v="19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x v="20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x v="21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x v="38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x v="23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x v="39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x v="27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x v="29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x v="30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x v="31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x v="32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x v="34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x v="35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x v="40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x v="22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x v="28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x v="0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x v="36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x v="1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x v="2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x v="3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x v="4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x v="5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x v="6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x v="7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x v="10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x v="11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x v="13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x v="14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x v="15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x v="16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x v="17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x v="19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x v="20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x v="21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x v="23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x v="25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x v="26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x v="39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x v="27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x v="28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x v="29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x v="30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x v="31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x v="32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x v="33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x v="34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x v="35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x v="9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x v="18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x v="40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x v="22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x v="0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x v="36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x v="2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x v="3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x v="4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x v="5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x v="7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x v="8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x v="10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x v="11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x v="14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x v="15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x v="16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x v="17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x v="19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x v="20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x v="22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x v="23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x v="25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x v="26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x v="39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x v="27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x v="28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x v="29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x v="30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x v="31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x v="32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x v="33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x v="34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x v="35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x v="1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x v="9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x v="12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x v="13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x v="0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x v="36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x v="1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x v="2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x v="3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x v="4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x v="7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x v="8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x v="10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x v="11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x v="12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x v="13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x v="15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x v="16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x v="17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x v="19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x v="20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x v="21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x v="38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x v="22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x v="23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x v="25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x v="27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x v="28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x v="29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x v="30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x v="31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x v="32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x v="33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x v="34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x v="35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x v="40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x v="5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x v="9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x v="14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x v="26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x v="0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x v="36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x v="1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x v="2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x v="3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x v="4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x v="5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x v="7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x v="8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x v="10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x v="11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x v="12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x v="15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x v="17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x v="19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x v="20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x v="21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x v="38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x v="23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x v="25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x v="26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x v="39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x v="27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x v="28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x v="29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x v="30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x v="31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x v="32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x v="33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x v="34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x v="35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x v="40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x v="9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x v="13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x v="14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x v="18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x v="0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x v="1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x v="3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x v="4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x v="5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x v="6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x v="7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x v="8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x v="10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x v="11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x v="12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x v="15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x v="16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x v="17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x v="18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x v="19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x v="20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x v="21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x v="38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x v="22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x v="23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x v="25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x v="26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x v="39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x v="27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x v="28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x v="29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x v="30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x v="31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x v="32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x v="33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x v="34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x v="35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x v="40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x v="2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x v="9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x v="13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x v="14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x v="1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x v="3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x v="4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x v="5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x v="6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x v="9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x v="10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x v="11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x v="12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x v="14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x v="15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x v="17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x v="18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x v="19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x v="20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x v="21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x v="38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x v="22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x v="23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x v="24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x v="25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x v="26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x v="39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x v="27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x v="28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x v="29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x v="30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x v="31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x v="32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x v="34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x v="35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x v="40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x v="0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x v="7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x v="13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x v="16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x v="0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x v="36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x v="1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x v="3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x v="7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x v="9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x v="10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x v="11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x v="12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x v="14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x v="15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x v="16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x v="17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x v="24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x v="26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x v="27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x v="31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x v="4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x v="5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x v="0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x v="36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x v="2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x v="3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x v="5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x v="6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x v="7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x v="8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x v="9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x v="10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x v="11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x v="12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x v="16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x v="17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x v="18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x v="19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x v="38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x v="22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x v="23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x v="24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x v="25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x v="39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x v="27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x v="28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x v="29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x v="30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x v="31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x v="32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x v="34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x v="35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x v="40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x v="1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x v="4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x v="26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x v="14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x v="0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x v="36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x v="2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x v="3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x v="4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x v="5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x v="6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x v="7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x v="8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x v="9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x v="10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x v="11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x v="12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x v="13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x v="14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x v="15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x v="16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x v="17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x v="18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x v="19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x v="20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x v="38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x v="22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x v="23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x v="25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x v="26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x v="27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x v="28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x v="29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x v="30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x v="31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x v="32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x v="33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x v="35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x v="40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x v="1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x v="24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x v="39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x v="34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x v="0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x v="36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x v="1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x v="2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x v="4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x v="5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x v="7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x v="8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x v="9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x v="10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x v="11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x v="12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x v="13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x v="14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x v="15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x v="17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x v="19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x v="20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x v="38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x v="22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x v="23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x v="39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x v="27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x v="28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x v="29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x v="30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x v="31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x v="32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x v="34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x v="35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x v="40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x v="3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x v="25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x v="26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x v="33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x v="0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x v="36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x v="1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x v="2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x v="3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x v="4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x v="5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x v="6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x v="8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x v="9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x v="10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x v="11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x v="12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x v="13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x v="14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x v="15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x v="16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x v="17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x v="19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x v="20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x v="38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x v="22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x v="23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x v="24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x v="25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x v="26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x v="39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x v="27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x v="29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x v="30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x v="31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x v="32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x v="35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x v="40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x v="7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x v="28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x v="33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x v="34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x v="0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x v="36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x v="2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x v="3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x v="4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x v="5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x v="6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x v="7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x v="9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x v="10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x v="11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x v="13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x v="14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x v="16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x v="17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x v="19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x v="21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x v="38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x v="23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x v="24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x v="25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x v="39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x v="30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x v="31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x v="32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x v="33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x v="34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x v="40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x v="1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x v="12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x v="22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x v="29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x v="0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x v="1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x v="2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x v="3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x v="4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x v="5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x v="6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x v="7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x v="9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x v="10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x v="11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x v="12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x v="13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x v="15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x v="17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x v="18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x v="19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x v="21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x v="38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x v="23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x v="24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x v="25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x v="39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x v="27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x v="29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x v="30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x v="31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x v="32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x v="33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x v="34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x v="35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x v="14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x v="20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x v="22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x v="40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x v="4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x v="19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x v="20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x v="21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x v="22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x v="23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x v="24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x v="25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x v="29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x v="30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x v="31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x v="32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x v="34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x v="35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x v="40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x v="9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x v="27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x v="0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x v="2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x v="5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x v="6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x v="7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x v="9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x v="10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x v="11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x v="12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x v="13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x v="16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x v="17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x v="18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x v="19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x v="20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x v="38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x v="22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x v="23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x v="24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x v="25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x v="27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x v="29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x v="30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x v="31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x v="32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x v="33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x v="34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x v="35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x v="40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x v="1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x v="4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x v="14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x v="3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x v="0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x v="2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x v="3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x v="4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x v="5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x v="6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x v="7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x v="10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x v="11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x v="12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x v="13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x v="14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x v="15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x v="16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x v="17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x v="19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x v="20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x v="21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x v="38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x v="23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x v="24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x v="25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x v="27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x v="29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x v="30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x v="31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x v="32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x v="33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x v="34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x v="35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x v="40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x v="1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x v="9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x v="18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x v="22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x v="0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x v="2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x v="3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x v="4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x v="5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x v="6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x v="7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x v="8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x v="10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x v="11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x v="12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x v="13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x v="15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x v="16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x v="17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x v="19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x v="20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x v="22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x v="23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x v="24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x v="25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x v="26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x v="27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x v="28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x v="29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x v="30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x v="31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x v="32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x v="35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x v="40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x v="1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x v="9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x v="14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x v="34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x v="2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x v="3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x v="4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x v="5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x v="6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x v="10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x v="11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x v="15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x v="16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x v="17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x v="19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x v="20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x v="22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x v="23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x v="24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x v="25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x v="26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x v="27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x v="28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x v="29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x v="30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x v="31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x v="32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x v="34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x v="35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x v="40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x v="0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x v="9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x v="12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x v="13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x v="2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x v="3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x v="4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x v="5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x v="7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x v="9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x v="10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x v="11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x v="12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x v="14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x v="15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x v="16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x v="17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x v="18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x v="19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x v="21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x v="38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x v="22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x v="23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x v="24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x v="25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x v="27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x v="28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x v="29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x v="30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x v="31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x v="32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x v="34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x v="35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x v="40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x v="0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x v="6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x v="20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x v="39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x v="0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x v="9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x v="16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x v="18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x v="2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x v="3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x v="4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x v="5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x v="6"/>
    <s v="PINEDA ESTRADA CRISTIAN JOHAN"/>
    <x v="6"/>
    <x v="0"/>
    <n v="217"/>
    <n v="27.125"/>
    <n v="224.13822894168501"/>
    <m/>
    <n v="97262.202999999994"/>
    <x v="0"/>
    <n v="15531.0345"/>
    <x v="375"/>
    <x v="0"/>
    <m/>
  </r>
  <r>
    <d v="2022-08-14T02:33:01"/>
    <x v="9"/>
    <x v="7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x v="10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x v="11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x v="12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x v="14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x v="15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x v="17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x v="19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x v="20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x v="21"/>
    <s v="TORRES CRISTIAN"/>
    <x v="6"/>
    <x v="3"/>
    <n v="249"/>
    <n v="31.125"/>
    <n v="224.13822894168501"/>
    <m/>
    <n v="97262.202999999994"/>
    <x v="0"/>
    <n v="15531.0345"/>
    <x v="375"/>
    <x v="0"/>
    <m/>
  </r>
  <r>
    <d v="2022-08-14T02:33:04"/>
    <x v="1"/>
    <x v="38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x v="22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x v="23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x v="24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x v="25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x v="39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x v="27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x v="29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x v="30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x v="31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x v="34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x v="35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x v="40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x v="3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x v="4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x v="5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x v="6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x v="7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x v="9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x v="10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x v="11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x v="12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x v="15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x v="16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x v="17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x v="22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x v="23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x v="25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x v="27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x v="30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x v="31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x v="32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x v="40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x v="5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x v="19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x v="20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x v="21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x v="22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x v="38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x v="23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x v="24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x v="27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x v="29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x v="30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x v="31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x v="32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x v="34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x v="35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x v="40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x v="0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x v="18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x v="14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x v="0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x v="2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x v="3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x v="4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x v="5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x v="6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x v="9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x v="10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x v="11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x v="12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x v="16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x v="17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x v="19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x v="21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x v="38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x v="22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x v="23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x v="24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x v="27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x v="29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x v="30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x v="31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x v="32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x v="34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x v="40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x v="7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x v="14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x v="35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x v="18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x v="25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x v="11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x v="12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x v="18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x v="32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x v="0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x v="2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x v="3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x v="4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x v="5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x v="7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x v="9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x v="10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x v="13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x v="14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x v="15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x v="16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x v="17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x v="19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x v="20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x v="21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x v="38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x v="22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x v="23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x v="24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x v="25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x v="27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x v="29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x v="30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x v="31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x v="34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x v="35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x v="40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x v="2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x v="4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x v="5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x v="6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x v="7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x v="10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x v="11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x v="12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x v="13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x v="14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x v="15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x v="16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x v="17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x v="19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x v="20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x v="21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x v="38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x v="22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x v="23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x v="24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x v="25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x v="27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x v="28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x v="29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x v="30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x v="31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x v="32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x v="33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x v="34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x v="35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x v="40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x v="0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x v="3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x v="9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x v="39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x v="7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x v="31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x v="34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x v="40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x v="0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x v="36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x v="2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x v="3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x v="4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x v="5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x v="6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x v="8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x v="9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x v="10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x v="11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x v="12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x v="13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x v="14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x v="15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x v="16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x v="17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x v="18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x v="19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x v="20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x v="21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x v="38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x v="22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x v="23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x v="24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x v="25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x v="39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x v="27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x v="29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x v="30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x v="32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x v="35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x v="3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x v="13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x v="18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x v="32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x v="0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x v="2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x v="4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x v="5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x v="6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x v="7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x v="9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x v="10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x v="11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x v="12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x v="14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x v="15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x v="16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x v="17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x v="19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x v="20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x v="21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x v="38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x v="22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x v="23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x v="24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x v="25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x v="39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x v="27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x v="29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x v="30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x v="31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x v="34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x v="35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x v="40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x v="10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x v="32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x v="0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x v="3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x v="4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x v="6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x v="7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x v="9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x v="11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x v="12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x v="13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x v="14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x v="16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x v="17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x v="22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x v="27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x v="31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x v="34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x v="35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x v="40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x v="7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x v="9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x v="22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x v="25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x v="0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x v="2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x v="3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x v="5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x v="6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x v="10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x v="11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x v="12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x v="13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x v="14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x v="16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x v="17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x v="18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x v="19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x v="20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x v="21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x v="38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x v="24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x v="39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x v="27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x v="29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x v="30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x v="31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x v="32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x v="33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x v="34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x v="35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x v="0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x v="36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x v="2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x v="3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x v="5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x v="6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x v="7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x v="10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x v="11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x v="12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x v="13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x v="14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x v="15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x v="16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x v="17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x v="19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x v="21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x v="38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x v="24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x v="25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x v="39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x v="27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x v="29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x v="30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x v="31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x v="32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x v="33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x v="34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x v="35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x v="40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x v="9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x v="18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x v="20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x v="22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x v="0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x v="36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x v="2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x v="3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x v="5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x v="6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x v="7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x v="8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x v="9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x v="11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x v="12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x v="13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x v="14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x v="15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x v="16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x v="17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x v="18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x v="19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x v="20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x v="38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x v="22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x v="24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x v="25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x v="39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x v="27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x v="28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x v="29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x v="30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x v="31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x v="32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x v="33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x v="34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x v="35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x v="40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x v="1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x v="10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x v="21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x v="26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x v="0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x v="36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x v="1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x v="2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x v="3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x v="5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x v="7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x v="8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x v="10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x v="12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x v="13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x v="14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x v="15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x v="16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x v="17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x v="19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x v="20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x v="21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x v="38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x v="22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x v="23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x v="24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x v="25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x v="26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x v="39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x v="27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x v="28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x v="29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x v="30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x v="31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x v="32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x v="34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x v="35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x v="40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x v="6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x v="9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x v="11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x v="18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x v="0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x v="1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x v="2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x v="4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x v="5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x v="6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x v="7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x v="10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x v="11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x v="12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x v="13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x v="14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x v="16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x v="17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x v="18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x v="19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x v="20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x v="21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x v="38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x v="22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x v="23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x v="24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x v="25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x v="39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x v="27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x v="29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x v="30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x v="31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x v="32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x v="33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x v="34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x v="35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x v="40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x v="3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x v="9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x v="15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x v="26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x v="9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x v="12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x v="18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x v="34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x v="0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x v="1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x v="2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x v="3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x v="4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x v="5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x v="6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x v="7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x v="10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x v="11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x v="13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x v="14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x v="17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x v="19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x v="20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x v="21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x v="38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x v="22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x v="23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x v="24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x v="25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x v="26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x v="39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x v="27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x v="29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x v="30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x v="31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x v="32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x v="35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x v="40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x v="7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x v="13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x v="17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x v="19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x v="20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x v="38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x v="22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x v="23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x v="25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x v="26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x v="39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x v="27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x v="29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x v="30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x v="31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x v="32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x v="33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x v="35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x v="18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x v="34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x v="9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x v="39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x v="31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x v="18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x v="0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x v="1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x v="2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x v="3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x v="4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x v="5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x v="6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x v="7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x v="10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x v="11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x v="13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x v="14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x v="16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x v="17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x v="19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x v="20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x v="21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x v="38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x v="22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x v="23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x v="25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x v="26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x v="27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x v="29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x v="30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x v="32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x v="34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x v="35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x v="40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x v="12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x v="20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x v="22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x v="27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x v="0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x v="1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x v="2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x v="3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x v="4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x v="5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x v="6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x v="7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x v="8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x v="9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x v="10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x v="11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x v="13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x v="14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x v="15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x v="16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x v="17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x v="18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x v="19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x v="21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x v="38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x v="23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x v="25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x v="26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x v="29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x v="30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x v="31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x v="32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x v="33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x v="34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x v="35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x v="40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x v="18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x v="20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x v="25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x v="26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x v="0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x v="1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x v="2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x v="3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x v="4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x v="5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x v="6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x v="7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x v="9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x v="10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x v="11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x v="12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x v="13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x v="14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x v="15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x v="16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x v="17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x v="19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x v="38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x v="22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x v="23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x v="24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x v="39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x v="27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x v="29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x v="30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x v="31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x v="32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x v="33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x v="34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x v="35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x v="40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x v="9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x v="14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x v="18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x v="40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x v="0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x v="1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x v="3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x v="4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x v="5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x v="6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x v="7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x v="8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x v="10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x v="11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x v="12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x v="13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x v="15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x v="16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x v="17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x v="19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x v="20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x v="38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x v="22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x v="23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x v="24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x v="25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x v="26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x v="27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x v="29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x v="30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x v="31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x v="32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x v="34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x v="35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x v="7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x v="13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x v="20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x v="31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x v="0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x v="36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x v="3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x v="4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x v="5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x v="6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x v="8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x v="9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x v="10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x v="11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x v="12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x v="14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x v="15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x v="16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x v="17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x v="18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x v="19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x v="38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x v="22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x v="23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x v="24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x v="25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x v="26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x v="39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x v="27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x v="29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x v="30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x v="32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x v="34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x v="35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x v="40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x v="9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x v="22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x v="30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x v="34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x v="0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x v="36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x v="2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x v="3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x v="4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x v="5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x v="6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x v="7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x v="8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x v="10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x v="11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x v="12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x v="13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x v="14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x v="15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x v="17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x v="18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x v="19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x v="20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x v="23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x v="24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x v="25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x v="26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x v="39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x v="29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x v="31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x v="32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x v="33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x v="35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x v="40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x v="9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x v="15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x v="0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x v="36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x v="1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x v="4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x v="5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x v="6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x v="7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x v="8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x v="10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x v="12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x v="13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x v="18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x v="19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x v="23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x v="26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x v="27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x v="32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x v="9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x v="13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x v="14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x v="40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x v="0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x v="36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x v="1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x v="2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x v="3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x v="4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x v="5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x v="7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x v="8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x v="10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x v="11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x v="12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x v="15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x v="16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x v="17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x v="19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x v="20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x v="38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x v="22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x v="23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x v="24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x v="25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x v="26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x v="39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x v="27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x v="29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x v="30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x v="31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x v="32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x v="34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x v="35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x v="0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x v="3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x v="22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x v="34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x v="36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x v="1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x v="2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x v="4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x v="5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x v="7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x v="9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x v="10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x v="11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x v="12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x v="13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x v="14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x v="16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x v="17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x v="18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x v="19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x v="20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x v="38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x v="23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x v="24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x v="25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x v="26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x v="39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x v="27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x v="29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x v="30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x v="31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x v="32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x v="33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x v="35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x v="40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x v="9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x v="10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x v="26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x v="39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x v="0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x v="1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x v="2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x v="3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x v="4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x v="5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x v="7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x v="8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x v="11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x v="12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x v="13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x v="14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x v="15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x v="16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x v="17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x v="18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x v="19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x v="20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x v="38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x v="22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x v="23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x v="24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x v="25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x v="27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x v="29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x v="30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x v="31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x v="32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x v="33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x v="34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x v="35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x v="40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x v="0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x v="36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x v="2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x v="3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x v="5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x v="6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x v="7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x v="8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x v="9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x v="10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x v="11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x v="12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x v="13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x v="14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x v="15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x v="16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x v="17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x v="19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x v="20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x v="38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x v="22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x v="23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x v="25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x v="26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x v="39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x v="27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x v="29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x v="30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x v="31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x v="32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x v="33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x v="35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x v="40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x v="1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x v="4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x v="18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x v="24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x v="8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x v="14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x v="18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x v="27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x v="0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x v="36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x v="1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x v="2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x v="3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x v="4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x v="5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x v="6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x v="7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x v="9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x v="10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x v="11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x v="12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x v="13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x v="15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x v="16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x v="17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x v="19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x v="20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x v="38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x v="22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x v="23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x v="24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x v="26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x v="28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x v="30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x v="31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x v="32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x v="33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x v="34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x v="35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x v="40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x v="1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x v="11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x v="14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x v="27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x v="0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x v="36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x v="2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x v="3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x v="4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x v="5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x v="6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x v="7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x v="8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x v="9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x v="10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x v="12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x v="15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x v="16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x v="17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x v="18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x v="19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x v="20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x v="38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x v="22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x v="23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x v="24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x v="25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x v="26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x v="28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x v="29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x v="30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x v="31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x v="32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x v="33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x v="34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x v="35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x v="40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x v="18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x v="40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x v="3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x v="6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x v="8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x v="9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x v="19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x v="38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x v="22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x v="23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x v="25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x v="39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x v="28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x v="29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x v="30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x v="31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x v="32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x v="33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x v="34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x v="35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x v="0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x v="22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x v="34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x v="28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x v="1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x v="2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x v="3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x v="4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x v="5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x v="6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x v="8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x v="9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x v="10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x v="11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x v="12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x v="13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x v="14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x v="16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x v="17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x v="18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x v="19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x v="21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x v="38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x v="23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x v="24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x v="25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x v="26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x v="39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x v="27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x v="29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x v="30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x v="31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x v="32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x v="33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x v="35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x v="40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x v="9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x v="13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x v="22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x v="27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x v="0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x v="36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x v="1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x v="2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x v="3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x v="4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x v="5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x v="6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x v="7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x v="11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x v="12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x v="14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x v="15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x v="16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x v="17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x v="19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x v="20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x v="21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x v="38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x v="23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x v="24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x v="25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x v="26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x v="39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x v="28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x v="29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x v="30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x v="31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x v="32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x v="33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x v="34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x v="35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x v="40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x v="3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x v="13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x v="14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x v="18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x v="0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x v="36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x v="1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x v="2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x v="4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x v="5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x v="6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x v="7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x v="8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x v="9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x v="10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x v="11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x v="12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x v="15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x v="16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x v="17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x v="19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x v="20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x v="21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x v="22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x v="23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x v="24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x v="25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x v="27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x v="28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x v="29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x v="30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x v="31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x v="32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x v="33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x v="34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x v="35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x v="40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x v="7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x v="8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x v="22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x v="25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x v="0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x v="36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x v="1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x v="2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x v="3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x v="4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x v="5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x v="6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x v="9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x v="10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x v="11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x v="12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x v="13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x v="14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x v="15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x v="16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x v="17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x v="18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x v="19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x v="20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x v="38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x v="23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x v="24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x v="26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x v="39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x v="27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x v="28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x v="29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x v="30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x v="31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x v="32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x v="33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x v="34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x v="35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x v="40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x v="6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x v="9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x v="18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x v="32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x v="0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x v="1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x v="2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x v="3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x v="4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x v="5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x v="7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x v="8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x v="10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x v="11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x v="12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x v="14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x v="15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x v="16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x v="17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x v="19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x v="20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x v="22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x v="23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x v="24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x v="25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x v="26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x v="39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x v="27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x v="28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x v="29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x v="30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x v="31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x v="34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x v="35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x v="40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x v="18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x v="20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x v="22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x v="25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x v="0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x v="36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x v="1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x v="2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x v="3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x v="4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x v="5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x v="6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x v="7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x v="8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x v="9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x v="10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x v="11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x v="12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x v="13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x v="14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x v="15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x v="17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x v="19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x v="23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x v="24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x v="26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x v="39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x v="27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x v="28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x v="29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x v="30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x v="31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x v="32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x v="33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x v="34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x v="35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x v="40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x v="12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x v="15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x v="0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x v="36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x v="1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x v="3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x v="4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x v="5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x v="6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x v="7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x v="10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x v="11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x v="13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x v="16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x v="17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x v="18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x v="23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x v="27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x v="1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x v="9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x v="18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x v="12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x v="0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x v="3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x v="4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x v="5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x v="6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x v="7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x v="10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x v="11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x v="13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x v="14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x v="16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x v="17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x v="19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x v="20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x v="22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x v="23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x v="24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x v="25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x v="26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x v="39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x v="27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x v="28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x v="29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x v="30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x v="31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x v="32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x v="33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x v="35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x v="40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x v="24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x v="12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x v="16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x v="26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x v="0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x v="1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x v="2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x v="3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x v="4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x v="5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x v="6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x v="7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x v="9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x v="10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x v="11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x v="13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x v="17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x v="18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x v="19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x v="20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x v="22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x v="25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x v="39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x v="27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x v="28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x v="29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x v="30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x v="31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x v="32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x v="33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x v="34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x v="35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x v="40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x v="13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x v="18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x v="19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x v="26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x v="0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x v="36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x v="1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x v="2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x v="3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x v="5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x v="6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x v="7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x v="9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x v="10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x v="11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x v="12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x v="14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x v="15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x v="16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x v="17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x v="20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x v="21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x v="24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x v="25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x v="39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x v="27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x v="28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x v="29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x v="30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x v="31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x v="32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x v="33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x v="34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x v="35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x v="40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x v="0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x v="36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x v="1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x v="2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x v="3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x v="4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x v="5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x v="10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x v="11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x v="12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x v="14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x v="16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x v="17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x v="18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x v="19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x v="20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x v="22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x v="24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x v="25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x v="26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x v="39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x v="27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x v="28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x v="29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x v="30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x v="31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x v="32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x v="34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x v="35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x v="40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x v="6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x v="7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x v="9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x v="15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x v="6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x v="16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x v="18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x v="32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x v="0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x v="36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x v="1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x v="2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x v="3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x v="4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x v="5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x v="7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x v="8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x v="10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x v="11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x v="12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x v="13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x v="14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x v="15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x v="17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x v="19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x v="20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x v="22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x v="24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x v="25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x v="26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x v="39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x v="27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x v="28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x v="29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x v="30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x v="31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x v="33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x v="34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x v="35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x v="40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x v="10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x v="12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x v="13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x v="39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x v="0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x v="36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x v="1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x v="2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x v="3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x v="4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x v="5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x v="7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x v="8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x v="11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x v="14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x v="15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x v="17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x v="18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x v="19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x v="20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x v="22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x v="24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x v="25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x v="26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x v="27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x v="29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x v="30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x v="31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x v="32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x v="33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x v="34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x v="35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x v="40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x v="36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x v="3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x v="12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x v="17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x v="18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x v="19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x v="20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x v="22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x v="27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x v="28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x v="29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x v="30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x v="31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x v="32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x v="33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x v="34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x v="35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x v="40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x v="11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x v="13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x v="9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x v="14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x v="20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x v="24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x v="31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x v="0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x v="36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x v="1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x v="2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x v="3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x v="4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x v="5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x v="6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x v="7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x v="8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x v="11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x v="12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x v="13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x v="15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x v="17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x v="18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x v="19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x v="22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x v="25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x v="26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x v="39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x v="27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x v="28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x v="29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x v="30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x v="32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x v="34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x v="35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x v="40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x v="1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x v="10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x v="28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x v="32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x v="0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x v="2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x v="3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x v="4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x v="5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x v="6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x v="7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x v="8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x v="9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x v="11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x v="12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x v="13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x v="14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x v="15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x v="17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x v="18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x v="19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x v="20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x v="21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x v="22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x v="24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x v="25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x v="26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x v="39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x v="27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x v="29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x v="30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x v="31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x v="34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x v="35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x v="40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x v="2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x v="3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x v="4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x v="5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x v="6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x v="7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x v="8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x v="9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x v="10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x v="11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x v="13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x v="14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x v="15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x v="17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x v="18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x v="19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x v="20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x v="22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x v="26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x v="39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x v="27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x v="28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x v="29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x v="30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x v="31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x v="32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x v="34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x v="35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x v="40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x v="0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x v="1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x v="21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x v="25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x v="0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x v="36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x v="1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x v="2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x v="4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x v="5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x v="7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x v="8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x v="10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x v="11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x v="12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x v="13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x v="14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x v="17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x v="18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x v="19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x v="20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x v="21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x v="22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x v="25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x v="26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x v="39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x v="27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x v="28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x v="29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x v="30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x v="31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x v="32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x v="34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x v="35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x v="40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x v="3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x v="6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x v="9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x v="15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x v="0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x v="36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x v="1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x v="2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x v="3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x v="4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x v="5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x v="6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x v="8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x v="9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x v="10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x v="11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x v="14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x v="15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x v="17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x v="19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x v="20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x v="22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x v="25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x v="26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x v="27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x v="28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x v="29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x v="30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x v="31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x v="32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x v="34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x v="35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x v="40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x v="12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x v="18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x v="21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x v="39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x v="0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x v="36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x v="1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x v="2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x v="4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x v="5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x v="6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x v="7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x v="8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x v="9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x v="10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x v="11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x v="17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x v="18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x v="19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x v="20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x v="22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x v="25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x v="26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x v="39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x v="27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x v="28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x v="29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x v="30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x v="31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x v="32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x v="34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x v="35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x v="40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x v="9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x v="10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x v="36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x v="1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x v="3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x v="4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x v="5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x v="7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x v="8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x v="11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x v="12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x v="14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x v="17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x v="27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x v="32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x v="40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x v="36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x v="2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x v="4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x v="5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x v="6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x v="7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x v="8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x v="9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x v="10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x v="11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x v="12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x v="14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x v="17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x v="18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x v="19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x v="20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x v="21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x v="23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x v="25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x v="26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x v="27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x v="29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x v="30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x v="31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x v="34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x v="35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x v="40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x v="1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x v="15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x v="28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x v="22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x v="0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x v="36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x v="2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x v="3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x v="4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x v="5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x v="6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x v="7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x v="8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x v="10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x v="11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x v="12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x v="13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x v="14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x v="15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x v="17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x v="18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x v="19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x v="21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x v="22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x v="25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x v="27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x v="28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x v="29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x v="30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x v="31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x v="32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x v="34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x v="35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x v="40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x v="1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x v="9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x v="20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x v="23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x v="0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x v="36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x v="2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x v="3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x v="4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x v="5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x v="6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x v="7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x v="8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x v="10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x v="11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x v="12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x v="13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x v="14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x v="17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x v="18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x v="19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x v="20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x v="21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x v="22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x v="25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x v="39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x v="27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x v="28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x v="29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x v="30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x v="31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x v="32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x v="33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x v="34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x v="35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x v="40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x v="1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x v="15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x v="23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x v="26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x v="0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x v="36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x v="2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x v="3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x v="4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x v="5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x v="6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x v="7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x v="8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x v="9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x v="10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x v="11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x v="14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x v="15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x v="17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x v="18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x v="19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x v="20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x v="21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x v="22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x v="23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x v="25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x v="27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x v="28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x v="29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x v="30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x v="31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x v="32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x v="33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x v="34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x v="35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x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x v="1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x v="12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x v="13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x v="39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x v="40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x v="0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x v="36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x v="2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x v="3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x v="4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x v="5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x v="6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x v="7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x v="8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x v="10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x v="11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x v="14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x v="17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x v="18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x v="19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x v="20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x v="21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x v="22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x v="25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x v="39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x v="27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x v="28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x v="29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x v="30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x v="31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x v="32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x v="33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x v="34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x v="35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x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x v="40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x v="1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x v="9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x v="12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x v="15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x v="13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x v="1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x v="28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x v="29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x v="34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x v="33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x v="0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x v="36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x v="2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x v="4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x v="5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x v="7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x v="8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x v="9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x v="10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x v="11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x v="12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x v="13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x v="14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x v="15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x v="17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x v="19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x v="20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x v="21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x v="22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x v="25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x v="39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x v="27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x v="30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x v="31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x v="32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x v="35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x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x v="40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x v="3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x v="6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x v="9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x v="14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x v="20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x v="21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x v="22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x v="23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x v="28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x v="29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x v="30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x v="31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x v="32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x v="33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x v="34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x v="35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x v="40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x v="19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x v="39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x v="36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x v="2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x v="3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x v="4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x v="5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x v="8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x v="9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x v="10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x v="11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x v="12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x v="13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x v="15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x v="17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x v="19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x v="20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x v="21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x v="22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x v="23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x v="25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x v="39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x v="27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x v="28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x v="29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x v="30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x v="32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x v="33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x v="34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x v="35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x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x v="40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x v="0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x v="6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x v="14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x v="7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x v="31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x v="0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x v="1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x v="2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x v="3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x v="4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x v="5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x v="6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x v="7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x v="8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x v="9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x v="10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x v="11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x v="14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x v="15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x v="17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x v="20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x v="21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x v="22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x v="23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x v="25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x v="39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x v="27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x v="36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x v="28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x v="29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x v="30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x v="31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x v="32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x v="33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x v="12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x v="13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x v="34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x v="35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x v="19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x v="40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x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x v="0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x v="36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x v="2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x v="3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x v="5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x v="6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x v="8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x v="9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x v="10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x v="11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x v="12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x v="14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x v="17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x v="19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x v="20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x v="21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x v="22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x v="25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x v="39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x v="27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x v="28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x v="29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x v="30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x v="31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x v="32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x v="33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x v="34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x v="35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x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x v="40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x v="1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x v="4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x v="13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x v="15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x v="36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x v="2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x v="3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x v="5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x v="6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x v="7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x v="8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x v="10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x v="11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x v="13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x v="15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x v="17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x v="19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x v="20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x v="21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x v="22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x v="23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x v="39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x v="27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x v="28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x v="29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x v="30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x v="31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x v="32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x v="33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x v="1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x v="9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x v="34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x v="12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x v="35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x v="14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x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x v="40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x v="0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x v="36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x v="2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x v="3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x v="4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x v="5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x v="8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x v="9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x v="10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x v="11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x v="12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x v="13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x v="14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x v="16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x v="17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x v="19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x v="21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x v="22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x v="23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x v="25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x v="27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x v="28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x v="29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x v="31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x v="32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x v="33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x v="1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x v="34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x v="35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x v="6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x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x v="20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x v="40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x v="39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x v="0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x v="36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x v="1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x v="2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x v="3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x v="4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x v="5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x v="6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x v="7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x v="8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x v="9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x v="10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x v="11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x v="12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x v="13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x v="15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x v="16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x v="17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x v="19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x v="20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x v="23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x v="25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x v="26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x v="27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x v="28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x v="29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x v="31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x v="32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x v="33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x v="34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x v="35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x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x v="40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x v="18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x v="21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x v="22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x v="39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x v="36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x v="0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x v="1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x v="2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x v="3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x v="4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x v="5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x v="6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x v="7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x v="8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x v="10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x v="11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x v="15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x v="17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x v="18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x v="19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x v="20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x v="21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x v="22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x v="23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x v="25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x v="39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x v="27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x v="28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x v="31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x v="32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x v="33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x v="34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x v="35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x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x v="0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x v="36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x v="3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x v="4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x v="5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x v="6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x v="7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x v="8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x v="9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x v="10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x v="11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x v="13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x v="14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x v="15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x v="17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x v="18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x v="19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x v="20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x v="21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x v="22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x v="23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x v="25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x v="39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x v="27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x v="28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x v="31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x v="32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x v="33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x v="35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x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x v="1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x v="12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x v="34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x v="40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x v="1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x v="7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x v="18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x v="22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x v="0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x v="36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x v="3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x v="4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x v="5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x v="6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x v="8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x v="10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x v="11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x v="12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x v="13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x v="14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x v="15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x v="17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x v="19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x v="20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x v="21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x v="23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x v="25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x v="26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x v="39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x v="28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x v="30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x v="31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x v="32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x v="34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x v="35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x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x v="40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x v="0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x v="36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x v="1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x v="2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x v="3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x v="5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x v="7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x v="8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x v="9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x v="10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x v="11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x v="12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x v="13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x v="14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x v="15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x v="17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x v="19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x v="20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x v="21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x v="38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x v="23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x v="25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x v="26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x v="39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x v="28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x v="29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x v="30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x v="31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x v="32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x v="33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x v="34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x v="35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x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x v="40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x v="4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x v="18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x v="22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x v="27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x v="3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x v="9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x v="15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x v="18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x v="19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x v="20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x v="21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x v="22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x v="26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x v="39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x v="28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x v="31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x v="33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x v="35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x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x v="40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x v="23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x v="25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x v="3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x v="4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x v="5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x v="6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x v="10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x v="11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x v="12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x v="13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x v="15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x v="16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x v="26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x v="31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x v="32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x v="40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x v="0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x v="1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x v="0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x v="36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x v="1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x v="2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x v="3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x v="4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x v="5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x v="6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x v="8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x v="11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x v="13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x v="15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x v="17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x v="18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x v="19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x v="20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x v="21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x v="22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x v="23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x v="25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x v="26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x v="39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x v="27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x v="28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x v="32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x v="33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x v="34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x v="35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x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x v="40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x v="9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x v="12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x v="31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x v="1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x v="2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x v="9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x v="13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x v="36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x v="0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x v="3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x v="4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x v="5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x v="6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x v="7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x v="8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x v="10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x v="11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x v="12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x v="14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x v="17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x v="18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x v="19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x v="20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x v="21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x v="22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x v="23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x v="25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x v="39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x v="27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x v="28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x v="31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x v="32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x v="33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x v="34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x v="35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x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x v="0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x v="36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x v="2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x v="3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x v="5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x v="12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x v="13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x v="15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x v="17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x v="22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x v="26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x v="32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x v="40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x v="4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x v="6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x v="7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x v="11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x v="0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x v="36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x v="1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x v="2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x v="3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x v="4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x v="5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x v="6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x v="7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x v="9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x v="10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x v="11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x v="13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x v="15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x v="19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x v="20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x v="21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x v="22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x v="23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x v="26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x v="39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x v="27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x v="28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x v="30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x v="31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x v="32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x v="34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x v="35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x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x v="40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x v="17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x v="18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x v="14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x v="36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x v="2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x v="3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x v="4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x v="5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x v="6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x v="7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x v="8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x v="11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x v="12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x v="13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x v="14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x v="15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x v="17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x v="20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x v="21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x v="38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x v="22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x v="25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x v="26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x v="27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x v="28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x v="29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x v="30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x v="31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x v="33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x v="34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x v="35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x v="40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x v="1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x v="18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x v="19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x v="39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x v="0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x v="36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x v="2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x v="3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x v="4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x v="5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x v="7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x v="8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x v="10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x v="11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x v="12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x v="13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x v="14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x v="15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x v="17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x v="19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x v="20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x v="21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x v="38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x v="22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x v="23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x v="25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x v="26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x v="39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x v="27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x v="28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x v="29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x v="30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x v="31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x v="34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x v="35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x v="40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x v="1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x v="18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x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x v="33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x v="36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x v="1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x v="2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x v="3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x v="4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x v="5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x v="6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x v="7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x v="8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x v="10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x v="11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x v="13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x v="14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x v="17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x v="19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x v="20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x v="21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x v="38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x v="22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x v="23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x v="25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x v="26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x v="39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x v="28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x v="29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x v="32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x v="33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x v="34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x v="35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x v="40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x v="0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x v="12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x v="30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x v="31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x v="0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x v="36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x v="1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x v="2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x v="4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x v="5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x v="6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x v="8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x v="10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x v="11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x v="12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x v="13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x v="15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x v="17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x v="19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x v="20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x v="21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x v="38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x v="22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x v="23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x v="25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x v="26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x v="27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x v="28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x v="29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x v="30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x v="31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x v="32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x v="34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x v="35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x v="40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x v="18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x v="7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x v="39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x v="33"/>
    <s v="MESA RAFAEL"/>
    <x v="4"/>
    <x v="0"/>
    <n v="147"/>
    <n v="21"/>
    <n v="147"/>
    <m/>
    <n v="63000"/>
    <x v="0"/>
    <n v="10640"/>
    <x v="452"/>
    <x v="0"/>
    <m/>
  </r>
  <r>
    <d v="2022-11-01T00:47:51"/>
    <x v="10"/>
    <x v="0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x v="4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x v="11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x v="13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x v="19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x v="18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x v="21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x v="22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x v="25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x v="28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x v="29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x v="30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x v="31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x v="32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x v="33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x v="34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x v="35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x v="40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x v="38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x v="39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x v="36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x v="2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x v="3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x v="4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x v="5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x v="6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x v="8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x v="9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x v="10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x v="11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x v="13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x v="14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x v="15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x v="17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x v="18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x v="19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x v="20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x v="21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x v="38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x v="22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x v="23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x v="25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x v="26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x v="39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x v="28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x v="29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x v="30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x v="31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x v="32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x v="33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x v="34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x v="35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x v="40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x v="0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x v="1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x v="12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x v="7"/>
    <s v="MEJIA YEISON"/>
    <x v="6"/>
    <x v="0"/>
    <n v="176"/>
    <n v="22"/>
    <n v="176"/>
    <m/>
    <n v="75600"/>
    <x v="0"/>
    <n v="15260"/>
    <x v="454"/>
    <x v="0"/>
    <m/>
  </r>
  <r>
    <d v="2022-11-02T01:28:56"/>
    <x v="9"/>
    <x v="0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x v="36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x v="2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x v="4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x v="5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x v="7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x v="8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x v="9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x v="10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x v="11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x v="12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x v="13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x v="15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x v="17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x v="18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x v="19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x v="20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x v="21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x v="38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x v="22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x v="25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x v="26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x v="39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x v="28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x v="29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x v="30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x v="31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x v="32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x v="33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x v="35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x v="40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x v="3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x v="6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x v="23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x v="34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x v="0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x v="36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x v="2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x v="3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x v="4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x v="5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x v="7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x v="8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x v="9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x v="10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x v="11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x v="12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x v="13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x v="14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x v="15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x v="17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x v="19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x v="20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x v="21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x v="38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x v="22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x v="25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x v="26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x v="39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x v="28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x v="29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x v="30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x v="31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x v="32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x v="35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x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x v="1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x v="6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x v="23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x v="34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x v="0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x v="36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x v="2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x v="3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x v="4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x v="5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x v="7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x v="8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x v="10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x v="11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x v="12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x v="13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x v="17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x v="19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x v="20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x v="38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x v="22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x v="23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x v="25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x v="26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x v="39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x v="28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x v="29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x v="30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x v="31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x v="32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x v="35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x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x v="40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x v="1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x v="6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x v="14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x v="21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x v="0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x v="36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x v="2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x v="3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x v="4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x v="5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x v="7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x v="8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x v="9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x v="10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x v="11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x v="12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x v="13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x v="14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x v="17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x v="19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x v="20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x v="21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x v="22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x v="23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x v="25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x v="28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x v="29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x v="30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x v="31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x v="32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x v="34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x v="35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x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x v="40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x v="1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x v="6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x v="26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x v="39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x v="0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x v="36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x v="1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x v="2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x v="3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x v="4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x v="5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x v="6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x v="7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x v="8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x v="9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x v="10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x v="11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x v="12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x v="13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x v="14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x v="17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x v="19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x v="20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x v="21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x v="22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x v="25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x v="26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x v="28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x v="29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x v="30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x v="31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x v="32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x v="34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x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x v="40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x v="15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x v="23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x v="39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x v="35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x v="2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x v="3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x v="4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x v="5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x v="6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x v="7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x v="8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x v="9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x v="11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x v="12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x v="13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x v="14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x v="15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x v="17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x v="20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x v="23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x v="39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x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x v="40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x v="0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x v="1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x v="36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x v="1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x v="4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x v="9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x v="10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x v="12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x v="20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x v="22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x v="25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x v="26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x v="39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x v="27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x v="28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x v="29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x v="30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x v="31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x v="32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x v="33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x v="34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x v="35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x v="40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x v="3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x v="7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x v="0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x v="36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x v="1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x v="2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x v="3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x v="4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x v="5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x v="6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x v="7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x v="9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x v="10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x v="11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x v="12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x v="13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x v="14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x v="20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x v="23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x v="27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x v="28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x v="29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x v="30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x v="31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x v="32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x v="33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x v="35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x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x v="17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x v="22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x v="39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x v="26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x v="0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x v="36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x v="2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x v="3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x v="4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x v="5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x v="6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x v="7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x v="8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x v="9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x v="11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x v="12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x v="13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x v="15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x v="17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x v="19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x v="20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x v="22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x v="23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x v="25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x v="39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x v="27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x v="28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x v="29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x v="30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x v="31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x v="34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x v="35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x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x v="1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x v="38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x v="26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x v="32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x v="7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x v="8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x v="22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x v="40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x v="0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x v="36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x v="1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x v="2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x v="3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x v="4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x v="5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x v="6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x v="9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x v="11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x v="12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x v="13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x v="14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x v="15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x v="17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x v="19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x v="20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x v="23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x v="25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x v="26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x v="39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x v="27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x v="28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x v="29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x v="30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x v="31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x v="32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x v="33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x v="34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x v="35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x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x v="0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x v="36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x v="2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x v="3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x v="4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x v="5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x v="7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x v="8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x v="9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x v="10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x v="11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x v="12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x v="13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x v="15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x v="17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x v="19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x v="22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x v="23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x v="25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x v="26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x v="39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x v="28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x v="29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x v="30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x v="31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x v="32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x v="33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x v="34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x v="35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x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x v="1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x v="6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x v="20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x v="27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x v="40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x v="0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x v="36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x v="2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x v="3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x v="4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x v="5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x v="7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x v="11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x v="13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x v="14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x v="15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x v="16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x v="17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x v="19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x v="20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x v="22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x v="23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x v="25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x v="26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x v="39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x v="27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x v="28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x v="29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x v="30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x v="31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x v="32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x v="33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x v="34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x v="35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x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x v="40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x v="1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x v="6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x v="8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x v="12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x v="0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x v="36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x v="3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x v="4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x v="5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x v="9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x v="11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x v="12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x v="13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x v="14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x v="16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x v="22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x v="27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x v="28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x v="30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x v="31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x v="40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x v="7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x v="23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x v="36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x v="3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x v="4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x v="7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x v="9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x v="17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x v="19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x v="20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x v="22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x v="23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x v="25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x v="39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x v="28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x v="29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x v="30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x v="31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x v="34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x v="35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x v="40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x v="33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x v="13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x v="36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x v="2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x v="3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x v="5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x v="7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x v="8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x v="11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x v="12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x v="14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x v="15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x v="17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x v="19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x v="20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x v="21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x v="22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x v="23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x v="25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x v="39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x v="27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x v="28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x v="29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x v="30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x v="31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x v="32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x v="34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x v="35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x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x v="40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x v="0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x v="1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x v="16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x v="33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x v="0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x v="20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x v="22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x v="28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x v="40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x v="36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x v="1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x v="3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x v="4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x v="5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x v="6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x v="7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x v="10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x v="11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x v="12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x v="13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x v="14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x v="15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x v="16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x v="17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x v="19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x v="21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x v="23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x v="25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x v="26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x v="39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x v="27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x v="29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x v="30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x v="31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x v="32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x v="33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x v="34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x v="35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x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x v="0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x v="36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x v="2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x v="3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x v="4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x v="5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x v="7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x v="10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x v="11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x v="12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x v="13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x v="14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x v="15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x v="17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x v="20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x v="21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x v="22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x v="23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x v="26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x v="39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x v="27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x v="28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x v="29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x v="30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x v="31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x v="32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x v="33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x v="35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x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x v="40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x v="1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x v="16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x v="25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x v="34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x v="0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x v="36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x v="1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x v="2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x v="3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x v="4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x v="5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x v="6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x v="7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x v="10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x v="11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x v="12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x v="13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x v="14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x v="15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x v="17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x v="21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x v="25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x v="26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x v="39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x v="27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x v="28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x v="29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x v="30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x v="31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x v="32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x v="33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x v="34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x v="35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x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x v="20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x v="22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x v="23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x v="40"/>
    <s v="MEJIA YEISON"/>
    <x v="11"/>
    <x v="3"/>
    <n v="55"/>
    <n v="22"/>
    <n v="55"/>
    <m/>
    <n v="23625"/>
    <x v="0"/>
    <n v="11820"/>
    <x v="472"/>
    <x v="0"/>
    <m/>
  </r>
  <r>
    <d v="2022-11-20T00:13:37"/>
    <x v="1"/>
    <x v="0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x v="36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x v="3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x v="4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x v="5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x v="7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x v="10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x v="11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x v="13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x v="14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x v="15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x v="17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x v="21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x v="22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x v="23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x v="25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x v="26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x v="39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x v="27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x v="28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x v="29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x v="30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x v="31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x v="32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x v="33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x v="34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x v="35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x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x v="40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x v="1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x v="2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x v="6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x v="12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x v="0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x v="4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x v="5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x v="6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x v="7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x v="11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x v="12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x v="13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x v="14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x v="17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x v="22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x v="23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x v="29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x v="30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x v="32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x v="40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x v="36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x v="1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x v="37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x v="2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x v="3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x v="36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x v="37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x v="2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x v="3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x v="4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x v="5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x v="6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x v="7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x v="10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x v="11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x v="12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x v="13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x v="15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x v="17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x v="20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x v="21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x v="23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x v="24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x v="25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x v="26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x v="39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x v="29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x v="30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x v="31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x v="32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x v="34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x v="35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x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x v="40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x v="0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x v="1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x v="28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x v="33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x v="0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x v="36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x v="1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x v="37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x v="2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x v="3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x v="5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x v="6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x v="7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x v="10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x v="11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x v="12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x v="13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x v="15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x v="17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x v="20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x v="21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x v="23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x v="24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x v="25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x v="26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x v="39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x v="27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x v="28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x v="30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x v="32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x v="33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x v="34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x v="35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x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x v="40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x v="14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x v="22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x v="29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x v="31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x v="36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x v="37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x v="2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x v="3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x v="5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x v="6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x v="7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x v="10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x v="11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x v="12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x v="14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x v="15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x v="17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x v="20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x v="21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x v="22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x v="23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x v="25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x v="26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x v="39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x v="27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x v="28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x v="29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x v="30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x v="31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x v="32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x v="33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x v="34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x v="35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x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x v="40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x v="0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x v="1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x v="13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x v="24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x v="0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x v="36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x v="37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x v="2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x v="3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x v="4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x v="5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x v="7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x v="12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x v="13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x v="14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x v="15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x v="17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x v="20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x v="22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x v="23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x v="24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x v="25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x v="26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x v="39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x v="27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x v="28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x v="29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x v="30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x v="31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x v="32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x v="33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x v="34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x v="35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x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x v="40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x v="1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x v="6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x v="11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x v="21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x v="12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x v="22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x v="31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x v="34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x v="0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x v="36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x v="1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x v="37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x v="2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x v="3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x v="5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x v="6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x v="10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x v="11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x v="14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x v="17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x v="19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x v="20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x v="21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x v="23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x v="24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x v="25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x v="26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x v="39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x v="27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x v="28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x v="29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x v="30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x v="32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x v="33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x v="35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x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x v="40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x v="0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x v="36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x v="1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x v="37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x v="2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x v="5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x v="7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x v="10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x v="11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x v="14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x v="15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x v="17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x v="19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x v="20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x v="21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x v="22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x v="23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x v="25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x v="26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x v="39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x v="27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x v="29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x v="30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x v="31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x v="32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x v="33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x v="34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x v="35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x v="12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x v="24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x v="28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x v="40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x v="6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x v="7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x v="12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x v="13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x v="17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x v="19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x v="20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x v="21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x v="22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x v="23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x v="25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x v="39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x v="27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x v="28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x v="29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x v="30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x v="31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x v="32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x v="33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x v="34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x v="35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x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x v="40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x v="3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x v="24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x v="0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x v="1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x v="2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x v="3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x v="4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x v="5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x v="7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x v="9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x v="10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x v="11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x v="12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x v="13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x v="14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x v="15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x v="17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x v="19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x v="20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x v="21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x v="22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x v="23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x v="24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x v="25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x v="39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x v="28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x v="29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x v="30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x v="31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x v="32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x v="35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x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x v="40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x v="36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x v="37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x v="6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x v="34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x v="0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x v="36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x v="1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x v="2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x v="3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x v="4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x v="5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x v="6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x v="8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x v="10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x v="11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x v="13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x v="14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x v="15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x v="17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x v="19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x v="20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x v="21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x v="22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x v="23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x v="24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x v="25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x v="26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x v="39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x v="28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x v="29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x v="30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x v="31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x v="32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x v="34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x v="35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x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x v="40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x v="37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x v="7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x v="9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x v="12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x v="0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x v="36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x v="1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x v="2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x v="3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x v="4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x v="5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x v="6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x v="7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x v="9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x v="10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x v="11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x v="12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x v="13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x v="17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x v="19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x v="20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x v="21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x v="38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x v="22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x v="23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x v="24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x v="25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x v="26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x v="39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x v="27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x v="28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x v="30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x v="31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x v="32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x v="33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x v="34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x v="35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x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x v="40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x v="37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x v="14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x v="15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x v="29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x v="0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x v="36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x v="37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x v="2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x v="4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x v="6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x v="7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x v="9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x v="11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x v="12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x v="13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x v="14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x v="17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x v="19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x v="20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x v="21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x v="22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x v="23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x v="24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x v="25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x v="26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x v="39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x v="27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x v="28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x v="30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x v="31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x v="32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x v="33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x v="34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x v="35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x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x v="40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x v="1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x v="5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x v="10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x v="15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x v="0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x v="36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x v="1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x v="37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x v="2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x v="4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x v="5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x v="6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x v="9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x v="10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x v="11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x v="12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x v="13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x v="15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x v="17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x v="19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x v="21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x v="22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x v="23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x v="24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x v="25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x v="26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x v="39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x v="27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x v="29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x v="30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x v="31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x v="32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x v="33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x v="34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x v="35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x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x v="40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x v="3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x v="7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x v="14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x v="28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x v="36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x v="1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x v="37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x v="2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x v="3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x v="4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x v="5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x v="6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x v="7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x v="8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x v="9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x v="10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x v="11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x v="13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x v="17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x v="19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x v="22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x v="24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x v="25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x v="39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x v="27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x v="28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x v="30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x v="31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x v="32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x v="33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x v="34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x v="35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x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x v="40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x v="0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x v="12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x v="14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x v="23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x v="0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x v="36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x v="1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x v="2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x v="4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x v="5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x v="7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x v="8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x v="9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x v="10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x v="11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x v="13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x v="14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x v="17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x v="24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x v="27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x v="31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x v="32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x v="40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x v="6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x v="12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x v="0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x v="36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x v="1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x v="2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x v="3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x v="4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x v="5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x v="8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x v="9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x v="10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x v="11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x v="12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x v="13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x v="14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x v="17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x v="19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x v="20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x v="38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x v="22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x v="23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x v="25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x v="39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x v="28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x v="29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x v="31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x v="32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x v="33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x v="34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x v="35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x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x v="40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x v="7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x v="24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x v="27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x v="30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x v="36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x v="1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x v="37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x v="2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x v="3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x v="4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x v="5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x v="7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x v="8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x v="9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x v="10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x v="11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x v="12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x v="13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x v="14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x v="19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x v="20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x v="38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x v="23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x v="25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x v="26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x v="39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x v="27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x v="28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x v="29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x v="30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x v="31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x v="32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x v="33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x v="34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x v="35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x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x v="40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x v="0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x v="17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x v="22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x v="24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x v="0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x v="28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x v="29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x v="35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x v="36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x v="1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x v="37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x v="2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x v="3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x v="4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x v="5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x v="7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x v="8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x v="9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x v="10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x v="11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x v="12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x v="13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x v="14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x v="17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x v="18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x v="19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x v="20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x v="38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x v="22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x v="23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x v="25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x v="26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x v="39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x v="27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x v="30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x v="31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x v="32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x v="34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x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x v="40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x v="37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x v="5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x v="7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x v="13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x v="14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x v="19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x v="21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x v="38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x v="22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x v="23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x v="24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x v="25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x v="26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x v="39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x v="27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x v="28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x v="29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x v="30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x v="32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x v="33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x v="34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x v="35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x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x v="40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x v="12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x v="31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x v="0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x v="36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x v="1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x v="3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x v="5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x v="7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x v="8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x v="9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x v="11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x v="13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x v="17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x v="18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x v="19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x v="20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x v="21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x v="38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x v="23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x v="25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x v="26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x v="39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x v="27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x v="28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x v="29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x v="30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x v="31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x v="32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x v="33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x v="35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x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x v="40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x v="12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x v="14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x v="22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x v="34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x v="0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x v="36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x v="2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x v="3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x v="4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x v="5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x v="6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x v="7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x v="8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x v="9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x v="10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x v="11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x v="12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x v="13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x v="14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x v="17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x v="18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x v="19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x v="22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x v="23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x v="25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x v="26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x v="29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x v="30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x v="31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x v="32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x v="34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x v="35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x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x v="40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x v="1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x v="24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x v="39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x v="33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x v="0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x v="36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x v="1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x v="3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x v="4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x v="5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x v="9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x v="10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x v="11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x v="13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x v="14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x v="18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x v="26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x v="32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x v="33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x v="34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x v="40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x v="12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x v="31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x v="36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x v="1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x v="3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x v="4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x v="5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x v="6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x v="7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x v="8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x v="9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x v="10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x v="11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x v="14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x v="17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x v="18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x v="19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x v="22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x v="23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x v="25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x v="26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x v="28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x v="29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x v="30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x v="31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x v="32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x v="33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x v="34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x v="35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x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x v="40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x v="0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x v="12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x v="13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x v="24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x v="0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x v="36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x v="3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x v="4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x v="5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x v="7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x v="8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x v="9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x v="10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x v="11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x v="12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x v="14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x v="16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x v="17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x v="18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x v="19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x v="21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x v="22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x v="23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x v="24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x v="25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x v="26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x v="28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x v="29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x v="30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x v="31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x v="32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x v="33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x v="34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x v="35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x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x v="40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x v="2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x v="6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x v="13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x v="27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x v="36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x v="1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x v="2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x v="4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x v="5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x v="6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x v="7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x v="8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x v="9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x v="10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x v="11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x v="12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x v="13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x v="14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x v="17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x v="18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x v="19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x v="21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x v="22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x v="23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x v="25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x v="39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x v="27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x v="28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x v="29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x v="30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x v="31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x v="32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x v="33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x v="34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x v="35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x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x v="40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x v="0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x v="3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x v="24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x v="26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x v="0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x v="36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x v="1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x v="37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x v="2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x v="3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x v="4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x v="5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x v="6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x v="7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x v="9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x v="11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x v="12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x v="17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x v="19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x v="21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x v="24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x v="25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x v="26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x v="39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x v="27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x v="29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x v="30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x v="31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x v="32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x v="33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x v="34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x v="35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x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x v="40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x v="10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x v="13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x v="14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x v="22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x v="36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x v="37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x v="2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x v="3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x v="4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x v="5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x v="6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x v="7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x v="9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x v="10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x v="11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x v="12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x v="13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x v="14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x v="16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x v="17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x v="18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x v="19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x v="21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x v="22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x v="23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x v="24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x v="25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x v="28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x v="29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x v="32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x v="33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x v="35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x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x v="40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x v="0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x v="1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x v="31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x v="34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x v="0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x v="36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x v="1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x v="37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x v="4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x v="5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x v="6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x v="9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x v="10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x v="11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x v="13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x v="14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x v="16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x v="17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x v="18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x v="19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x v="21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x v="25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x v="26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x v="39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x v="28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x v="29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x v="30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x v="31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x v="32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x v="33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x v="34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x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x v="40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x v="7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x v="12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x v="23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x v="35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x v="1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x v="37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x v="3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x v="4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x v="14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x v="17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x v="18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x v="21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x v="23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x v="28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x v="29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x v="30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x v="31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x v="32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x v="33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x v="34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x v="35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x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x v="40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x v="22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x v="39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x v="0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x v="36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x v="37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x v="2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x v="3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x v="4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x v="5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x v="7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x v="9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x v="11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x v="12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x v="13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x v="14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x v="15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x v="17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x v="19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x v="20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x v="21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x v="23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x v="25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x v="26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x v="39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x v="27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x v="28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x v="29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x v="30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x v="32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x v="34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x v="35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x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x v="40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x v="1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x v="16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x v="18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x v="31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x v="36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x v="1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x v="37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x v="2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x v="3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x v="4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x v="5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x v="7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x v="9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x v="10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x v="11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x v="12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x v="13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x v="14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x v="15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x v="16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x v="17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x v="18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x v="19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x v="20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x v="21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x v="22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x v="23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x v="24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x v="25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x v="26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x v="27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x v="28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x v="31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x v="32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x v="33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x v="34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x v="35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x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x v="40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x v="0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x v="8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x v="29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x v="30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x v="0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x v="36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x v="1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x v="37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x v="2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x v="3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x v="4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x v="5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x v="6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x v="7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x v="10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x v="11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x v="12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x v="13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x v="14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x v="15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x v="16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x v="18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x v="19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x v="20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x v="21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x v="23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x v="24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x v="25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x v="39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x v="27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x v="28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x v="29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x v="30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x v="31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x v="32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x v="33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x v="34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x v="35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x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x v="9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x v="17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x v="22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x v="40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x v="3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x v="8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x v="18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x v="22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x v="0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x v="36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x v="1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x v="37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x v="2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x v="4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x v="5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x v="6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x v="7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x v="9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x v="10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x v="11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x v="12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x v="13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x v="14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x v="15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x v="16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x v="17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x v="19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x v="20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x v="21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x v="23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x v="24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x v="25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x v="39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x v="27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x v="28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x v="29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x v="30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x v="31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x v="32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x v="33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x v="34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x v="35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x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x v="40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x v="0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x v="36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x v="1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x v="2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x v="3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x v="4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x v="5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x v="7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x v="10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x v="11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x v="13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x v="14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x v="15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x v="16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x v="17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x v="18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x v="19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x v="21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x v="22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x v="23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x v="24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x v="25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x v="39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x v="28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x v="29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x v="30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x v="32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x v="33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x v="34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x v="35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x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x v="40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x v="6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x v="12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x v="20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x v="31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x v="0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x v="36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x v="1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x v="37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x v="2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x v="3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x v="4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x v="5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x v="6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x v="7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x v="8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x v="9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x v="10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x v="12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x v="13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x v="14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x v="15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x v="16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x v="17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x v="19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x v="20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x v="21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x v="22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x v="23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x v="24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x v="25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x v="39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x v="28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x v="29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x v="30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x v="31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x v="33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x v="35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x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x v="40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x v="11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x v="18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x v="32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x v="34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x v="1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x v="2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x v="7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x v="10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x v="11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x v="13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x v="14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x v="16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x v="19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x v="35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x v="40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x v="0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x v="17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x v="36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x v="1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x v="37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x v="2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x v="4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x v="5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x v="10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x v="11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x v="13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x v="14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x v="15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x v="16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x v="17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x v="18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x v="19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x v="20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x v="21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x v="22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x v="23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x v="26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x v="39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x v="29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x v="30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x v="31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x v="32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x v="33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x v="34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x v="35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x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x v="3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x v="12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x v="25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x v="28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x v="36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x v="1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x v="37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x v="2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x v="3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x v="4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x v="6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x v="7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x v="8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x v="9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x v="10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x v="11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x v="12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x v="13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x v="14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x v="15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x v="16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x v="17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x v="18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x v="19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x v="20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x v="21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x v="22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x v="25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x v="39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x v="27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x v="28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x v="29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x v="30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x v="31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x v="32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x v="33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x v="34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x v="35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x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x v="40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x v="0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x v="5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x v="24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x v="23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x v="0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x v="36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x v="1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x v="37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x v="2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x v="3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x v="4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x v="5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x v="7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x v="8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x v="9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x v="10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x v="11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x v="12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x v="13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x v="15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x v="16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x v="17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x v="18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x v="19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x v="21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x v="22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x v="23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x v="24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x v="25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x v="39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x v="27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x v="28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x v="29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x v="30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x v="32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x v="33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x v="34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x v="35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x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x v="40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x v="6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x v="14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x v="20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x v="31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x v="0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x v="1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x v="2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x v="4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x v="5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x v="7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x v="9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x v="10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x v="12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x v="13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x v="14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x v="15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x v="16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x v="17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x v="18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x v="19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x v="20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x v="21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x v="22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x v="23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x v="24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x v="25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x v="39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x v="28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x v="29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x v="30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x v="31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x v="32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x v="33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x v="34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x v="35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x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x v="40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x v="36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x v="37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x v="3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x v="11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x v="0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x v="36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x v="1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x v="2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x v="3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x v="4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x v="5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x v="7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x v="8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x v="9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x v="11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x v="12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x v="14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x v="15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x v="17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x v="18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x v="19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x v="20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x v="21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x v="22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x v="23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x v="25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x v="26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x v="27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x v="28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x v="29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x v="30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x v="31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x v="32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x v="33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x v="34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x v="35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x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x v="40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x v="37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x v="10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x v="16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x v="39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x v="0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x v="36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x v="1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x v="37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x v="2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x v="3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x v="4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x v="7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x v="8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x v="9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x v="10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x v="11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x v="14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x v="16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x v="17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x v="19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x v="20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x v="21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x v="22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x v="23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x v="25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x v="26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x v="28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x v="29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x v="30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x v="31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x v="32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x v="34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x v="35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x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x v="40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x v="5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x v="12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x v="15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x v="18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x v="29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x v="31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x v="40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x v="25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x v="28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x v="35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x v="36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x v="1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x v="2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x v="3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x v="4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x v="5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x v="6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x v="7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x v="8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x v="9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x v="10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x v="11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x v="12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x v="14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x v="16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x v="17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x v="18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x v="19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x v="20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x v="22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x v="23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x v="24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x v="25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x v="27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x v="28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x v="29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x v="30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x v="31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x v="32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x v="34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x v="35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x v="37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x v="21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x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x v="40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x v="36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x v="1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x v="37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x v="2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x v="3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x v="4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x v="7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x v="9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x v="10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x v="11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x v="12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x v="14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x v="15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x v="16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x v="17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x v="18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x v="19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x v="20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x v="21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x v="22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x v="23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x v="24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x v="39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x v="27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x v="29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x v="30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x v="31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x v="34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x v="35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x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x v="40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x v="5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x v="6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x v="25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x v="28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x v="36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x v="1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x v="37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x v="2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x v="3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x v="5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x v="7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x v="8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x v="10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x v="11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x v="12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x v="15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x v="17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x v="18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x v="19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x v="20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x v="21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x v="22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x v="23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x v="24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x v="25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x v="39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x v="27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x v="28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x v="29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x v="30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x v="32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x v="33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x v="35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x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x v="40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x v="6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x v="14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x v="31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x v="34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x v="36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x v="1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x v="37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x v="2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x v="3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x v="5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x v="6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x v="7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x v="8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x v="9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x v="10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x v="11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x v="12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x v="14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x v="15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x v="16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x v="17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x v="18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x v="19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x v="21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x v="38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x v="22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x v="23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x v="25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x v="28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x v="29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x v="30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x v="32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x v="33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x v="34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x v="35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x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x v="40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x v="20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x v="24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x v="39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x v="31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x v="36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x v="1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x v="37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x v="2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x v="3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x v="5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x v="6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x v="7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x v="8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x v="9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x v="10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x v="11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x v="12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x v="14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x v="15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x v="16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x v="18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x v="19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x v="20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x v="21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x v="22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x v="23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x v="25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x v="26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x v="39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x v="28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x v="29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x v="30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x v="33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x v="34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x v="35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x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x v="40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x v="0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x v="4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x v="17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x v="31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x v="36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x v="37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x v="2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x v="3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x v="4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x v="5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x v="6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x v="7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x v="8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x v="9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x v="10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x v="11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x v="12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x v="14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x v="15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x v="16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x v="17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x v="19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x v="20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x v="21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x v="23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x v="25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x v="29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x v="30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x v="33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x v="35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x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x v="40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x v="1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x v="28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x v="31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x v="32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x v="1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x v="37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x v="2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x v="3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x v="4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x v="5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x v="7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x v="9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x v="11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x v="12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x v="14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x v="15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x v="17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x v="39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x v="30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x v="40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x v="36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x v="35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x v="9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x v="10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x v="18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x v="21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x v="22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x v="23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x v="28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x v="29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x v="30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x v="31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x v="32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x v="34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x v="35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x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x v="40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x v="37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x v="25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x v="37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x v="18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x v="32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x v="28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x v="36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x v="1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x v="2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x v="4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x v="5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x v="7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x v="9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x v="10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x v="11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x v="12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x v="14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x v="15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x v="17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x v="19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x v="20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x v="21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x v="22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x v="23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x v="24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x v="25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x v="26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x v="29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x v="30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x v="31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x v="33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x v="34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x v="35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x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x v="40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x v="0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x v="36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x v="1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x v="37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x v="2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x v="3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x v="4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x v="5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x v="7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x v="8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x v="9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x v="10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x v="11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x v="12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x v="14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x v="15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x v="19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x v="20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x v="21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x v="22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x v="23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x v="24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x v="25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x v="39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x v="28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x v="29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x v="31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x v="32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x v="33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x v="35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x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x v="40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x v="17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x v="18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x v="27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x v="34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x v="0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x v="36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x v="2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x v="4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x v="5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x v="7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x v="8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x v="9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x v="10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x v="11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x v="12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x v="14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x v="15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x v="17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x v="18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x v="19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x v="20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x v="21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x v="22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x v="23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x v="24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x v="26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x v="39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x v="28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x v="29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x v="33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x v="34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x v="35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x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x v="40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x v="1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x v="37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x v="25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x v="31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x v="0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x v="36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x v="1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x v="2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x v="4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x v="5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x v="7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x v="8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x v="10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x v="11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x v="14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x v="15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x v="17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x v="18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x v="19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x v="21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x v="22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x v="23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x v="24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x v="25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x v="26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x v="39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x v="27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x v="28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x v="29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x v="30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x v="32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x v="34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x v="35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x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x v="40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x v="9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x v="12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x v="20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x v="33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x v="0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x v="36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x v="37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x v="2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x v="4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x v="5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x v="7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x v="8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x v="11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x v="15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x v="14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x v="17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x v="18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x v="19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x v="20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x v="21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x v="22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x v="23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x v="24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x v="25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x v="26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x v="39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x v="27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x v="28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x v="29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x v="30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x v="31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x v="32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x v="35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x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x v="40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x v="9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x v="12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x v="33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x v="0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x v="1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x v="37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x v="2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x v="4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x v="5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x v="7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x v="8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x v="9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x v="10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x v="11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x v="14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x v="15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x v="17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x v="22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x v="35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x v="40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x v="18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x v="39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x v="0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x v="1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x v="37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x v="2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x v="4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x v="5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x v="7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x v="8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x v="9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x v="10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x v="11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x v="15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x v="17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x v="18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x v="19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x v="20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x v="23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x v="24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x v="25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x v="26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x v="39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x v="28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x v="29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x v="33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x v="35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x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x v="40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x v="21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x v="22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x v="30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x v="32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x v="0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x v="36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x v="37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x v="2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x v="3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x v="4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x v="5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x v="7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x v="8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x v="9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x v="10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x v="11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x v="14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x v="15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x v="16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x v="17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x v="18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x v="19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x v="20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x v="38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x v="22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x v="23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x v="24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x v="25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x v="26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x v="39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x v="27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x v="28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x v="30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x v="31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x v="32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x v="33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x v="35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x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x v="40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x v="1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x v="21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x v="29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x v="34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x v="36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x v="1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x v="2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x v="3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x v="4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x v="5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x v="7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x v="8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x v="9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x v="11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x v="14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x v="15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x v="16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x v="17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x v="18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x v="19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x v="20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x v="21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x v="22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x v="23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x v="24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x v="25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x v="26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x v="39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x v="27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x v="29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x v="30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x v="31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x v="32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x v="33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x v="34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x v="35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x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x v="40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x v="0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x v="37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x v="10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x v="28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x v="0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x v="36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x v="1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x v="37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x v="2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x v="4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x v="5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x v="7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x v="8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x v="9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x v="10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x v="11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x v="14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x v="16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x v="17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x v="18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x v="19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x v="21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x v="22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x v="23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x v="24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x v="25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x v="26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x v="27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x v="28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x v="29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x v="31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x v="32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x v="33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x v="34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x v="35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x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x v="40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x v="15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x v="20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x v="39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x v="30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x v="0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x v="36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x v="37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x v="2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x v="4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x v="5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x v="7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x v="8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x v="9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x v="10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x v="11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x v="14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x v="15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x v="16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x v="17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x v="18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x v="19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x v="20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x v="21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x v="23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x v="24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x v="25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x v="27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x v="28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x v="29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x v="30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x v="32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x v="33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x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x v="40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x v="1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x v="22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x v="31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x v="35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x v="0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x v="36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x v="1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x v="37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x v="5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x v="7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x v="9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x v="10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x v="11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x v="14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x v="15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x v="17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x v="18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x v="19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x v="20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x v="21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x v="23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x v="24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x v="25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x v="39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x v="27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x v="28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x v="29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x v="30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x v="32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x v="33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x v="34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x v="35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x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x v="8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x v="22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x v="31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x v="40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x v="4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x v="18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x v="19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x v="20"/>
    <s v="GIL BRAN DUVEIMAR"/>
    <x v="1"/>
    <x v="0"/>
    <n v="216"/>
    <n v="19.636363636363601"/>
    <n v="233.55974842767301"/>
    <s v="2 Descuentos (Conducts)"/>
    <n v="100151.88679999999"/>
    <x v="2"/>
    <n v="11342.105299999999"/>
    <x v="537"/>
    <x v="0"/>
    <m/>
  </r>
  <r>
    <d v="2023-01-22T23:39:39"/>
    <x v="11"/>
    <x v="21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x v="22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x v="25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x v="39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x v="27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x v="28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x v="29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x v="30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x v="31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x v="32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x v="34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x v="35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x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x v="40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x v="23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x v="24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x v="36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x v="1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x v="37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x v="2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x v="3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x v="4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x v="5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x v="6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x v="7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x v="8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x v="9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x v="10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x v="11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x v="15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x v="16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x v="17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x v="18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x v="19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x v="20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x v="21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x v="22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x v="23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x v="25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x v="26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x v="39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x v="28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x v="29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x v="30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x v="32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x v="33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x v="34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x v="35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x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x v="40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x v="0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x v="14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x v="24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x v="31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x v="36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x v="37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x v="2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x v="3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x v="4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x v="5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x v="7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x v="8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x v="9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x v="10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x v="11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x v="14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x v="15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x v="17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x v="18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x v="19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x v="20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x v="21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x v="22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x v="23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x v="24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x v="25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x v="26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x v="28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x v="29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x v="30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x v="31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x v="32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x v="34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x v="35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x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x v="40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x v="0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x v="1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x v="12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x v="39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x v="0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x v="1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x v="2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x v="3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x v="4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x v="5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x v="8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x v="9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x v="10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x v="11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x v="12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x v="14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x v="17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x v="18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x v="19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x v="20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x v="21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x v="22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x v="23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x v="24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x v="25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x v="26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x v="39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x v="27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x v="28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x v="29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x v="30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x v="32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x v="33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x v="35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x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x v="40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x v="37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x v="7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x v="31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x v="34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x v="0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x v="2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x v="3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x v="5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x v="7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x v="9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x v="10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x v="11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x v="12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x v="14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x v="15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x v="19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x v="20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x v="21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x v="22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x v="24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x v="25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x v="26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x v="39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x v="28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x v="29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x v="30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x v="31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x v="32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x v="33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x v="34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x v="35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x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x v="40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x v="4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x v="8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x v="17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x v="18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x v="1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x v="2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x v="3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x v="4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x v="5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x v="8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x v="9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x v="10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x v="11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x v="12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x v="14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x v="17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x v="18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x v="19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x v="20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x v="21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x v="23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x v="24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x v="25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x v="26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x v="39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x v="28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x v="29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x v="30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x v="31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x v="32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x v="33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x v="34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x v="35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x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x v="40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x v="0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x v="7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x v="15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x v="22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x v="1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x v="3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x v="4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x v="5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x v="7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x v="10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x v="11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x v="12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x v="14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x v="17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x v="18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x v="19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x v="20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x v="21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x v="23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x v="24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x v="25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x v="26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x v="39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x v="28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x v="29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x v="30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x v="31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x v="32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x v="33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x v="34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x v="35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x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x v="40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x v="37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x v="8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x v="9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x v="15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x v="0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x v="1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x v="2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x v="3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x v="4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x v="5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x v="10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x v="11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x v="12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x v="15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x v="17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x v="19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x v="20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x v="24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x v="27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x v="30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x v="35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x v="7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x v="8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x v="0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x v="37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x v="4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x v="5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x v="7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x v="8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x v="10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x v="11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x v="12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x v="15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x v="17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x v="18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x v="19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x v="20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x v="21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x v="22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x v="23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x v="24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x v="25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x v="39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x v="27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x v="28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x v="29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x v="30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x v="32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x v="33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x v="34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x v="35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x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x v="1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x v="2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x v="3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x v="26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x v="36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x v="37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x v="2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x v="3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x v="4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x v="5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x v="7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x v="8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x v="9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x v="10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x v="11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x v="17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x v="18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x v="19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x v="20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x v="21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x v="38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x v="22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x v="23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x v="25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x v="26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x v="39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x v="27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x v="28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x v="29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x v="30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x v="32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x v="34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x v="35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x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x v="0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x v="1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x v="12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x v="24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x v="33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x v="0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x v="36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x v="37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x v="3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x v="5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x v="7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x v="8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x v="9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x v="10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x v="11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x v="15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x v="17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x v="18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x v="19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x v="20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x v="21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x v="23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x v="25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x v="26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x v="39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x v="27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x v="28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x v="29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x v="30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x v="32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x v="34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x v="35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x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x v="4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x v="12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x v="22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x v="40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x v="36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x v="37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x v="2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x v="3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x v="4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x v="5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x v="7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x v="8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x v="9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x v="10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x v="11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x v="12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x v="14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x v="15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x v="17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x v="18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x v="19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x v="20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x v="22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x v="23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x v="24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x v="25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x v="26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x v="29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x v="30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x v="34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x v="35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x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x v="40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x v="39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x v="27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x v="28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x v="33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x v="0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x v="36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x v="2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x v="3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x v="5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x v="7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x v="8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x v="9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x v="10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x v="11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x v="12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x v="14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x v="15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x v="17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x v="18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x v="19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x v="20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x v="23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x v="25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x v="39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x v="28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x v="29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x v="30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x v="32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x v="33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x v="34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x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x v="40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x v="1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x v="22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x v="24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x v="35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x v="0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x v="36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x v="1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x v="37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x v="3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x v="4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x v="5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x v="7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x v="8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x v="9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x v="10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x v="11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x v="12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x v="14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x v="15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x v="17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x v="18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x v="19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x v="20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x v="21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x v="23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x v="24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x v="25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x v="26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x v="39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x v="28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x v="29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x v="30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x v="32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x v="35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x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x v="40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x v="5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x v="11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x v="18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x v="19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x v="20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x v="21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x v="22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x v="23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x v="24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x v="25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x v="26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x v="39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x v="29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x v="30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x v="32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x v="35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x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x v="40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x v="0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x v="36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x v="1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x v="37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x v="2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x v="4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x v="5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x v="7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x v="8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x v="9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x v="10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x v="11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x v="12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x v="14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x v="15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x v="17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x v="18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x v="19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x v="20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x v="21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x v="22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x v="23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x v="24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x v="26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x v="39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x v="27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x v="29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x v="30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x v="31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x v="32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x v="33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x v="34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x v="35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x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x v="40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x v="0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x v="36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x v="1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x v="37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x v="2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x v="3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x v="5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x v="6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x v="7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x v="8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x v="9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x v="10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x v="11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x v="12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x v="14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x v="15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x v="17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x v="18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x v="19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x v="20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x v="22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x v="23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x v="24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x v="25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x v="26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x v="39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x v="27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x v="29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x v="30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x v="31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x v="32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x v="34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x v="35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x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x v="40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x v="0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x v="36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x v="1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x v="37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x v="2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x v="3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x v="4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x v="5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x v="6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x v="7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x v="8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x v="10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x v="11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x v="12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x v="14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x v="15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x v="17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x v="18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x v="19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x v="20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x v="21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x v="23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x v="24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x v="25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x v="26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x v="39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x v="27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x v="29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x v="30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x v="31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x v="32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x v="33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x v="34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x v="35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x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x v="40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x v="0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x v="36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x v="37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x v="2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x v="3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x v="4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x v="5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x v="7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x v="8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x v="9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x v="10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x v="11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x v="12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x v="14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x v="15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x v="16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x v="17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x v="18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x v="19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x v="20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x v="21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x v="23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x v="24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x v="25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x v="26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x v="39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x v="30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x v="31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x v="33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x v="34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x v="35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x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x v="40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x v="0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x v="36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x v="37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x v="2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x v="3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x v="4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x v="5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x v="6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x v="7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x v="8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x v="9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x v="10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x v="11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x v="13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x v="14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x v="15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x v="17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x v="18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x v="19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x v="20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x v="21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x v="22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x v="23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x v="24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x v="25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x v="26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x v="39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x v="28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x v="29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x v="30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x v="31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x v="33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x v="34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x v="35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x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x v="0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x v="36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x v="1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x v="37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x v="3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x v="4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x v="5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x v="6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x v="7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x v="8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x v="10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x v="11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x v="13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x v="15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x v="18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x v="19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x v="20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x v="21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x v="22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x v="23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x v="24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x v="25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x v="39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x v="28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x v="29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x v="30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x v="31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x v="33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x v="34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x v="35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x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x v="0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x v="36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x v="1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x v="37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x v="3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x v="4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x v="5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x v="7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x v="8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x v="9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x v="10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x v="11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x v="14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x v="15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x v="17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x v="24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x v="25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x v="39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x v="28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x v="29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x v="35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x v="0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x v="36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x v="1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x v="2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x v="3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x v="4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x v="5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x v="6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x v="7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x v="8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x v="9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x v="11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x v="13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x v="14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x v="15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x v="18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x v="19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x v="20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x v="21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x v="22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x v="23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x v="24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x v="25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x v="26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x v="39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x v="28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x v="29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x v="30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x v="31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x v="32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x v="34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x v="35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x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x v="0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x v="36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x v="1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x v="37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x v="2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x v="3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x v="4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x v="5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x v="6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x v="7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x v="8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x v="9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x v="10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x v="11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x v="13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x v="14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x v="15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x v="17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x v="18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x v="19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x v="20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x v="21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x v="22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x v="23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x v="24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x v="25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x v="39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x v="27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x v="28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x v="29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x v="30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x v="31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x v="32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x v="33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x v="34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x v="35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x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x v="0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x v="36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x v="1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x v="37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x v="2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x v="3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x v="4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x v="5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x v="6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x v="7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x v="8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x v="9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x v="10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x v="11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x v="12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x v="13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x v="14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x v="15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x v="16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x v="17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x v="18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x v="19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x v="20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x v="21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x v="22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x v="23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x v="24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x v="25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x v="26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x v="39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x v="28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x v="29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x v="30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x v="31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x v="32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x v="33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x v="34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x v="35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x v="0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x v="36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x v="1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x v="37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x v="2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x v="3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x v="4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x v="5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x v="6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x v="7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x v="8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x v="9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x v="10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x v="11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x v="12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x v="14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x v="15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x v="16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x v="17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x v="18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x v="19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x v="20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x v="21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x v="22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x v="23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x v="24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x v="25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x v="39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x v="28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x v="29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x v="30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x v="31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x v="32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x v="33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x v="34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x v="35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x v="0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x v="36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x v="1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x v="37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x v="4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x v="5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x v="8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x v="9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x v="10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x v="11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x v="13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x v="14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x v="15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x v="16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x v="17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x v="18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x v="19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x v="20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x v="21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x v="22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x v="23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x v="24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x v="25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x v="26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x v="28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x v="29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x v="30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x v="31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x v="32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x v="33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x v="35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x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x v="13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x v="17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x v="18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x v="19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x v="20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x v="21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x v="23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x v="24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x v="25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x v="26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x v="28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x v="29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x v="30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x v="31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x v="32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x v="33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x v="35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x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x v="0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x v="36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x v="1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x v="2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x v="3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x v="5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x v="7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x v="8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x v="9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x v="10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x v="11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x v="13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x v="14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x v="15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x v="16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x v="17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x v="18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x v="19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x v="20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x v="21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x v="22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x v="23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x v="24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x v="25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x v="26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x v="28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x v="29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x v="30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x v="31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x v="32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x v="33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x v="34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x v="35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x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x v="0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x v="36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x v="1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x v="37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x v="2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x v="3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x v="4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x v="5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x v="6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x v="7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x v="8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x v="9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x v="10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x v="11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x v="12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x v="13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x v="14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x v="15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x v="16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x v="17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x v="18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x v="19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x v="20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x v="21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x v="22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x v="23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x v="24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x v="25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x v="28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x v="29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x v="30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x v="31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x v="32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x v="33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x v="34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x v="35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x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x v="0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x v="36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x v="1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x v="37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x v="2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x v="3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x v="4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x v="5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x v="6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x v="7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x v="8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x v="9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x v="10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x v="11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x v="12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x v="13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x v="14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x v="15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x v="16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x v="17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x v="18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x v="19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x v="20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x v="21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x v="22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x v="23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x v="24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x v="25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x v="26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x v="28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x v="29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x v="30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x v="31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x v="32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x v="33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x v="34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x v="35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x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x v="0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x v="36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x v="1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x v="37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x v="2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x v="3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x v="4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x v="5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x v="6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x v="7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x v="8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x v="9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x v="10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x v="11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x v="12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x v="13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x v="14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x v="15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x v="16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x v="17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x v="18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x v="19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x v="20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x v="21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x v="22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x v="23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x v="24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x v="25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x v="27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x v="28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x v="29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x v="30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x v="31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x v="32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x v="33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x v="34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x v="35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x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x v="0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x v="36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x v="1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x v="37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x v="3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x v="4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x v="5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x v="6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x v="7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x v="8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x v="9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x v="10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x v="11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x v="12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x v="13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x v="14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x v="15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x v="16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x v="17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x v="18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x v="19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x v="20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x v="21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x v="22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x v="23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x v="24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x v="25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x v="27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x v="28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x v="29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x v="30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x v="31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x v="32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x v="33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x v="34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x v="35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x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x v="0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x v="36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x v="1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x v="3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x v="4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x v="5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x v="6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x v="7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x v="8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x v="9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x v="10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x v="11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x v="12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x v="13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x v="14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x v="15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x v="17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x v="18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x v="19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x v="20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x v="21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x v="22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x v="23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x v="24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x v="25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x v="28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x v="29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x v="30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x v="31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x v="32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x v="33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x v="35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x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x v="0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x v="36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x v="1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x v="37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x v="2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x v="3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x v="4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x v="5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x v="7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x v="9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x v="10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x v="11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x v="12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x v="13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x v="14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x v="15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x v="16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x v="17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x v="23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x v="24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x v="35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x v="0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x v="36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x v="1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x v="37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x v="2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x v="3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x v="4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x v="5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x v="6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x v="7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x v="10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x v="12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x v="13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x v="14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x v="15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x v="17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x v="18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x v="19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x v="20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x v="21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x v="22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x v="23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x v="25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x v="26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x v="39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x v="27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x v="28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x v="29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x v="30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x v="31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x v="32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x v="33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x v="34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x v="35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x v="0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x v="36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x v="1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x v="37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x v="2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x v="3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x v="4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x v="5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x v="7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x v="8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x v="9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x v="10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x v="11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x v="13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x v="14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x v="15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x v="16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x v="17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x v="18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x v="19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x v="20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x v="21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x v="22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x v="23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x v="24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x v="25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x v="27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x v="28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x v="29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x v="30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x v="31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x v="32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x v="33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x v="34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x v="35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x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x v="0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x v="36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x v="1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x v="37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x v="2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x v="3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x v="4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x v="5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x v="6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x v="7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x v="8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x v="9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x v="10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x v="11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x v="13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x v="14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x v="15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x v="16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x v="17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x v="18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x v="19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x v="20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x v="21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x v="22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x v="23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x v="24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x v="25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x v="27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x v="28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x v="29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x v="30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x v="31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x v="32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x v="33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x v="34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x v="35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x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x v="0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x v="36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x v="1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x v="37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x v="2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x v="3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x v="4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x v="5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x v="6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x v="7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x v="8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x v="9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x v="10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x v="11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x v="13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x v="14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x v="15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x v="16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x v="17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x v="19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x v="20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x v="21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x v="22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x v="23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x v="24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x v="25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x v="27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x v="28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x v="29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x v="31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x v="32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x v="33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x v="34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x v="35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x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x v="0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x v="36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x v="1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x v="37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x v="2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x v="4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x v="5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x v="6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x v="7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x v="8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x v="9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x v="10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x v="11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x v="13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x v="14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x v="16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x v="17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x v="19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x v="20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x v="21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x v="22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x v="23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x v="25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x v="26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x v="39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x v="27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x v="28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x v="29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x v="30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x v="31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x v="32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x v="33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x v="34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x v="35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x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x v="0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x v="36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x v="1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x v="37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x v="2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x v="4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x v="5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x v="6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x v="7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x v="8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x v="9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x v="10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x v="11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x v="13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x v="14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x v="15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x v="16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x v="17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x v="19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x v="20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x v="21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x v="22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x v="23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x v="25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x v="39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x v="27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x v="28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x v="29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x v="30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x v="31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x v="32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x v="33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x v="34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x v="35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x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x v="10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x v="11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x v="17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x v="18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x v="19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x v="21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x v="22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x v="23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x v="25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x v="26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x v="39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x v="28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x v="29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x v="30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x v="31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x v="32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x v="34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x v="35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x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x v="0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x v="36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x v="1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x v="37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x v="4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x v="5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x v="6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x v="7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x v="8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x v="9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x v="11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x v="13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x v="14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x v="15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x v="17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x v="19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x v="20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x v="21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x v="22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x v="23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x v="24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x v="25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x v="39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x v="28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x v="29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x v="30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x v="31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x v="32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x v="33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x v="34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x v="35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x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x v="0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x v="36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x v="1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x v="37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x v="2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x v="4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x v="5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x v="7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x v="8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x v="9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x v="10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x v="11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x v="13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x v="14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x v="15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x v="16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x v="17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x v="18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x v="19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x v="20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x v="21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x v="22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x v="23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x v="24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x v="25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x v="26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x v="39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x v="28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x v="29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x v="30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x v="31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x v="32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x v="33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x v="34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x v="35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x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x v="0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x v="36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x v="1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x v="37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x v="4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x v="5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x v="6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x v="7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x v="8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x v="9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x v="10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x v="11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x v="13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x v="14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x v="15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x v="16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x v="17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x v="18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x v="19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x v="20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x v="21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x v="22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x v="23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x v="24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x v="25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x v="39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x v="27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x v="28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x v="29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x v="30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x v="31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x v="32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x v="33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x v="34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x v="35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x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x v="0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x v="36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x v="1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x v="37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x v="2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x v="4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x v="5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x v="7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x v="8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x v="9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x v="10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x v="11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x v="13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x v="15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x v="16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x v="17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x v="18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x v="19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x v="20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x v="21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x v="22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x v="23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x v="24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x v="25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x v="26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x v="39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x v="27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x v="28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x v="29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x v="30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x v="31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x v="32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x v="33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x v="34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x v="35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x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x v="0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x v="1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x v="2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x v="4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x v="5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x v="7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x v="8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x v="10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x v="11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x v="13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x v="14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x v="15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x v="16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x v="17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x v="18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x v="19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x v="20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x v="21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x v="22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x v="23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x v="24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x v="25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x v="39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x v="27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x v="28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x v="29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x v="31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x v="32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x v="33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x v="34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x v="35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x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x v="0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x v="36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x v="1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x v="2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x v="4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x v="5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x v="7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x v="8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x v="9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x v="10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x v="11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x v="14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x v="15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x v="16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x v="17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x v="18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x v="19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x v="20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x v="21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x v="22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x v="23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x v="24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x v="25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x v="39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x v="27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x v="29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x v="31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x v="32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x v="33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x v="34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x v="35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x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x v="0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x v="36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x v="1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x v="4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x v="5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x v="7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x v="8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x v="9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x v="10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x v="11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x v="14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x v="17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x v="18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x v="19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x v="20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x v="21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x v="22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x v="23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x v="24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x v="25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x v="39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x v="27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x v="28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x v="29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x v="30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x v="31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x v="32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x v="33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x v="34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x v="35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x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x v="0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x v="1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x v="2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x v="4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x v="5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x v="7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x v="8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x v="9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x v="10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x v="11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x v="14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x v="16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x v="18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x v="20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x v="25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x v="31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x v="0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x v="36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x v="1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x v="2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x v="4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x v="5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x v="7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x v="8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x v="9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x v="10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x v="11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x v="13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x v="14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x v="15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x v="17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x v="19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x v="20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x v="21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x v="22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x v="23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x v="24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x v="25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x v="39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x v="27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x v="28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x v="29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x v="30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x v="31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x v="32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x v="35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x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x v="0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x v="36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x v="1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x v="2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x v="4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x v="5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x v="7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x v="9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x v="10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x v="11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x v="13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x v="14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x v="15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x v="16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x v="17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x v="18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x v="19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x v="20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x v="21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x v="22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x v="23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x v="25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x v="39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x v="27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x v="28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x v="29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x v="30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x v="31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x v="32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x v="33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x v="35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x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x v="36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x v="1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x v="2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x v="3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x v="4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x v="5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x v="6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x v="7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x v="8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x v="9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x v="10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x v="11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x v="13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x v="14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x v="15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x v="17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x v="18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x v="19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x v="20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x v="21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x v="22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x v="23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x v="25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x v="26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x v="39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x v="28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x v="29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x v="30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x v="31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x v="32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x v="33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x v="35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x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x v="0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x v="36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x v="1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x v="2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x v="4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x v="5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x v="7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x v="8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x v="9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x v="10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x v="11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x v="13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x v="14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x v="15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x v="16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x v="17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x v="18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x v="19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x v="20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x v="21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x v="22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x v="23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x v="24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x v="25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x v="39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x v="27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x v="28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x v="29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x v="30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x v="31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x v="32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x v="33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x v="34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x v="35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x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x v="0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x v="36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x v="1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x v="2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x v="4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x v="5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x v="7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x v="8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x v="9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x v="10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x v="11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x v="13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x v="14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x v="15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x v="16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x v="17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x v="18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x v="19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x v="20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x v="21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x v="22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x v="23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x v="24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x v="25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x v="39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x v="27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x v="28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x v="29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x v="30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x v="31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x v="32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x v="33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x v="34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x v="35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x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x v="0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x v="36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x v="1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x v="4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x v="5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x v="7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x v="8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x v="9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x v="10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x v="11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x v="13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x v="14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x v="16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x v="17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x v="18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x v="19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x v="20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x v="21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x v="22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x v="23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x v="24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x v="39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x v="27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x v="28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x v="29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x v="30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x v="31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x v="32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x v="33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x v="34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x v="35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x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x v="4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x v="5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x v="17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x v="18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x v="19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x v="20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x v="21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x v="22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x v="23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x v="24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x v="39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x v="27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x v="28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x v="29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x v="31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x v="32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x v="33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x v="34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x v="35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x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x v="0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x v="36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x v="1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x v="2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x v="4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x v="5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x v="8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x v="9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x v="10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x v="11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x v="13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x v="14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x v="16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x v="17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x v="35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x v="0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x v="1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x v="2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x v="4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x v="5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x v="7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x v="8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x v="9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x v="11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x v="13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x v="14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x v="16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x v="17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x v="18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x v="19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x v="20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x v="21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x v="22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x v="23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x v="24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x v="25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x v="26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x v="39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x v="27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x v="28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x v="29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x v="30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x v="31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x v="32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x v="33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x v="34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x v="35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x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x v="0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x v="1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x v="3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x v="4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x v="5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x v="7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x v="8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x v="9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x v="10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x v="11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x v="13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x v="14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x v="15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x v="16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x v="17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x v="18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x v="19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x v="20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x v="21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x v="22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x v="23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x v="25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x v="26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x v="39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x v="27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x v="28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x v="29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x v="30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x v="31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x v="32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x v="33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x v="34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x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x v="0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x v="36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x v="1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x v="2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x v="3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x v="4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x v="5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x v="7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x v="8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x v="9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x v="10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x v="11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x v="13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x v="14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x v="15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x v="16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x v="17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x v="18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x v="19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x v="20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x v="21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x v="22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x v="23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x v="24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x v="25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x v="39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x v="27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x v="28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x v="29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x v="30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x v="31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x v="32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x v="33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x v="34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x v="35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x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x v="0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x v="36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x v="1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x v="2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x v="3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x v="4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x v="5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x v="7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x v="8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x v="9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x v="10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x v="11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x v="13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x v="14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x v="15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x v="17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x v="18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x v="19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x v="20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x v="21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x v="22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x v="23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x v="24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x v="25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x v="39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x v="27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x v="28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x v="29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x v="30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x v="31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x v="32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x v="33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x v="34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x v="35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x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x v="0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x v="36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x v="1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x v="4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x v="5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x v="7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x v="9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x v="10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x v="11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x v="13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x v="14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x v="15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x v="17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x v="18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x v="19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x v="20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x v="21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x v="22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x v="24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x v="25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x v="39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x v="27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x v="28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x v="29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x v="30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x v="31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x v="32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x v="33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x v="34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x v="35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x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x v="7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x v="9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x v="11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x v="16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x v="17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x v="18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x v="19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x v="20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x v="21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x v="22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x v="23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x v="24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x v="25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x v="39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x v="28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x v="29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x v="30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x v="31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x v="32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x v="33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x v="34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x v="35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x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x v="0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x v="36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x v="1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x v="2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x v="3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x v="4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x v="5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x v="9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x v="10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x v="11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x v="13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x v="14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x v="15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x v="16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x v="17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x v="19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x v="20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x v="21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x v="22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x v="23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x v="24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x v="25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x v="39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x v="27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x v="28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x v="29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x v="30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x v="31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x v="32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x v="33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x v="34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x v="35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x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x v="0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x v="36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x v="1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x v="2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x v="3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x v="4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x v="5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x v="7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x v="8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x v="9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x v="10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x v="11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x v="13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x v="14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x v="15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x v="16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x v="17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x v="18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x v="19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x v="20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x v="21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x v="22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x v="23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x v="24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x v="25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x v="27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x v="28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x v="29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x v="30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x v="31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x v="32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x v="33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x v="34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x v="35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x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x v="0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x v="36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x v="1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x v="2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x v="3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x v="4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x v="5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x v="7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x v="8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x v="9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x v="10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x v="11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x v="13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x v="14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x v="15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x v="16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x v="17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x v="18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x v="19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x v="20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x v="21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x v="22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x v="23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x v="24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x v="25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x v="39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x v="28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x v="29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x v="30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x v="31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x v="32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x v="33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x v="34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x v="35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x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x v="0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x v="36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x v="1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x v="2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x v="3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x v="4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x v="5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x v="7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x v="8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x v="9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x v="10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x v="11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x v="13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x v="14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x v="15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x v="17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x v="18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x v="19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x v="20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x v="38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x v="22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x v="23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x v="24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x v="25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x v="39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x v="27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x v="28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x v="29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x v="30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x v="31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x v="32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x v="33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x v="34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x v="35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x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x v="0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x v="36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x v="1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x v="2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x v="3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x v="4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x v="5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x v="7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x v="8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x v="9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x v="10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x v="11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x v="13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x v="14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x v="15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x v="16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x v="17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x v="18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x v="19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x v="20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x v="21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x v="38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x v="22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x v="23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x v="24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x v="25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x v="39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x v="27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x v="28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x v="29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x v="30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x v="31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x v="32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x v="33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x v="34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x v="35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x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x v="0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x v="36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x v="37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x v="3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x v="4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x v="5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x v="7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x v="8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x v="9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x v="10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x v="11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x v="13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x v="14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x v="15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x v="16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x v="17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x v="18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x v="19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x v="20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x v="21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x v="38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x v="22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x v="23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x v="25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x v="39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x v="27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x v="28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x v="29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x v="30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x v="31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x v="32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x v="33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x v="34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x v="35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x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x v="0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x v="36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x v="1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x v="37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x v="4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x v="5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x v="9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x v="11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x v="13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x v="15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x v="17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x v="21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x v="22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x v="32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x v="35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x v="0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x v="36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x v="1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x v="37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x v="3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x v="4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x v="5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x v="7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x v="10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x v="11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x v="13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x v="14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x v="15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x v="16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x v="17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x v="18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x v="19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x v="20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x v="21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x v="22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x v="23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x v="24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x v="25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x v="39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x v="28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x v="29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x v="30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x v="31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x v="32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x v="33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x v="34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x v="35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x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x v="0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x v="36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x v="1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x v="37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x v="3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x v="4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x v="5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x v="7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x v="8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x v="9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x v="10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x v="11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x v="13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x v="14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x v="15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x v="16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x v="17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x v="18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x v="19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x v="20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x v="21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x v="22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x v="23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x v="24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x v="25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x v="39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x v="27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x v="28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x v="29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x v="30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x v="31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x v="32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x v="33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x v="34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x v="35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x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x v="0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x v="36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x v="1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x v="37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x v="3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x v="4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x v="5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x v="7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x v="8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x v="9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x v="10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x v="11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x v="13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x v="14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x v="15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x v="16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x v="17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x v="18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x v="19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x v="20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x v="21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x v="22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x v="23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x v="24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x v="39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x v="27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x v="28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x v="29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x v="30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x v="31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x v="32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x v="33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x v="34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x v="35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x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x v="3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x v="13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x v="18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x v="19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x v="20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x v="21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x v="22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x v="23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x v="24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x v="25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x v="39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x v="27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x v="28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x v="29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x v="30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x v="31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x v="32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x v="33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x v="34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x v="35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x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x v="36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x v="1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x v="37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x v="4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x v="5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x v="7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x v="8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x v="9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x v="10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x v="11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x v="13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x v="14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x v="16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x v="17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x v="18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x v="20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x v="35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x v="0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x v="36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x v="1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x v="37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x v="4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x v="5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x v="7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x v="8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x v="10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x v="11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x v="13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x v="14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x v="15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x v="17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x v="18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x v="19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x v="20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x v="21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x v="22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x v="23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x v="24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x v="25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x v="39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x v="27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x v="28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x v="29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x v="30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x v="31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x v="32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x v="33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x v="34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x v="35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x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x v="37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x v="9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x v="11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x v="13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x v="16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x v="17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x v="18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x v="19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x v="21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x v="22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x v="23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x v="25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x v="39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x v="27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x v="28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x v="29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x v="30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x v="31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x v="32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x v="33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x v="35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x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x v="0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x v="36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x v="1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x v="37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x v="4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x v="5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x v="7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x v="8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x v="9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x v="10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x v="11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x v="13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x v="14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x v="15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x v="16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x v="17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x v="18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x v="19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x v="20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x v="21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x v="22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x v="24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x v="25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x v="39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x v="27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x v="28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x v="29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x v="30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x v="31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x v="32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x v="33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x v="34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x v="35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x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x v="0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x v="1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x v="37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x v="3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x v="4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x v="5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x v="7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x v="8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x v="9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x v="10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x v="11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x v="13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x v="14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x v="15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x v="16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x v="17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x v="18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x v="19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x v="20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x v="21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x v="38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x v="22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x v="23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x v="24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x v="25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x v="39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x v="28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x v="29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x v="30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x v="31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x v="32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x v="33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x v="34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x v="35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x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x v="0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x v="36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x v="1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x v="37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x v="3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x v="4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x v="5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x v="7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x v="8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x v="9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x v="10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x v="11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x v="13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x v="14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x v="15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x v="16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x v="17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x v="18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x v="19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x v="21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x v="38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x v="22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x v="23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x v="24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x v="25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x v="39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x v="27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x v="28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x v="29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x v="30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x v="31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x v="32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x v="33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x v="35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x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x v="0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x v="36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x v="1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x v="37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x v="3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x v="4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x v="5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x v="7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x v="8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x v="9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x v="10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x v="11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x v="13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x v="14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x v="15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x v="17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x v="18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x v="19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x v="20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x v="22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x v="23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x v="24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x v="25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x v="26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x v="39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x v="27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x v="28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x v="29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x v="30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x v="31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x v="32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x v="33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x v="34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x v="35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x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x v="0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x v="36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x v="1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x v="37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x v="3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x v="4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x v="5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x v="7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x v="8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x v="9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x v="10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x v="11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x v="13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x v="14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x v="15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x v="16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x v="17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x v="18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x v="19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x v="20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x v="21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x v="22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x v="23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x v="24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x v="25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x v="26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x v="39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x v="27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x v="28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x v="29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x v="30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x v="31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x v="32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x v="33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x v="34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x v="35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x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x v="0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x v="36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x v="1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x v="37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x v="3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x v="4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x v="5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x v="7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x v="8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x v="9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x v="10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x v="11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x v="13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x v="14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x v="15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x v="16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x v="17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x v="18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x v="19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x v="20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x v="22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x v="23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x v="24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x v="25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x v="26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x v="39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x v="27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x v="28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x v="29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x v="30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x v="31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x v="32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x v="33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x v="34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x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x v="0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x v="36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x v="1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x v="3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x v="4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x v="5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x v="11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x v="13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x v="14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x v="16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x v="17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x v="18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x v="24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x v="26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x v="32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x v="35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x v="0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x v="1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x v="37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x v="3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x v="4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x v="5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x v="7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x v="8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x v="10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x v="11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x v="13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x v="14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x v="16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x v="17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x v="18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x v="19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x v="20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x v="21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x v="22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x v="23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x v="25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x v="26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x v="39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x v="27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x v="28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x v="29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x v="30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x v="31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x v="32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x v="33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x v="34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x v="35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x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x v="0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x v="1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x v="37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x v="3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x v="4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x v="5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x v="7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x v="8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x v="9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x v="10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x v="11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x v="13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x v="14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x v="15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x v="16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x v="17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x v="18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x v="19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x v="20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x v="21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x v="22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x v="23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x v="24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x v="25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x v="26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x v="39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x v="27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x v="28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x v="29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x v="30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x v="31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x v="32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x v="33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x v="34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x v="35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x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x v="0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x v="36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x v="1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x v="37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x v="3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x v="4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x v="5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x v="7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x v="8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x v="9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x v="10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x v="11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x v="13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x v="14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x v="15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x v="16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x v="17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x v="18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x v="19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x v="20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x v="21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x v="22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x v="23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x v="24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x v="25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x v="26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x v="39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x v="27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x v="28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x v="29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x v="30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x v="31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x v="32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x v="33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x v="34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x v="35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x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x v="0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x v="36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x v="1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x v="37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x v="3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x v="4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x v="5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x v="6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x v="7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x v="8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x v="9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x v="10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x v="11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x v="13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x v="14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x v="15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x v="16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x v="17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x v="18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x v="19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x v="20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x v="21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x v="38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x v="22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x v="23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x v="25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x v="39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x v="27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x v="29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x v="30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x v="31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x v="32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x v="33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x v="34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x v="35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x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x v="0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x v="36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x v="1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x v="37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x v="3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x v="4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x v="5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x v="6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x v="7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x v="8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x v="9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x v="10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x v="11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x v="13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x v="14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x v="15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x v="16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x v="17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x v="18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x v="19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x v="20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x v="21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x v="38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x v="22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x v="23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x v="24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x v="25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x v="39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x v="27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x v="28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x v="29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x v="30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x v="31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x v="32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x v="33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x v="34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x v="35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x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x v="0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x v="36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x v="1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x v="37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x v="3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x v="4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x v="5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x v="6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x v="7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x v="9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x v="10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x v="11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x v="13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x v="14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x v="15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x v="16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x v="17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x v="18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x v="19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x v="20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x v="38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x v="22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x v="23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x v="24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x v="25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x v="39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x v="27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x v="28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x v="29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x v="30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x v="31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x v="32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x v="33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x v="34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x v="35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x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x v="3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x v="7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x v="9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x v="10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x v="11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x v="13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x v="15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x v="18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x v="19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x v="21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x v="38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x v="22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x v="23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x v="25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x v="39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x v="27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x v="28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x v="29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x v="30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x v="31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x v="33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x v="34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x v="35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x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x v="0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x v="36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x v="1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x v="37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x v="2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x v="3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x v="4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x v="5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x v="6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x v="7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x v="8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x v="9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x v="10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x v="11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x v="13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x v="14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x v="15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x v="16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x v="17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x v="18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x v="19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x v="38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x v="22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x v="23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x v="24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x v="25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x v="27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x v="29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x v="30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x v="31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x v="32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x v="33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x v="35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x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x v="0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x v="36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x v="1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x v="37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x v="2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x v="3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x v="4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x v="5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x v="6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x v="7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x v="8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x v="10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x v="11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x v="13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x v="14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x v="15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x v="16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x v="17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x v="18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x v="19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x v="20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x v="21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x v="38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x v="22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x v="23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x v="24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x v="25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x v="26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x v="39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x v="27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x v="28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x v="30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x v="31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x v="32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x v="33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x v="35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x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x v="0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x v="36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x v="1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x v="37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x v="2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x v="3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x v="4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x v="5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x v="6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x v="7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x v="8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x v="10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x v="11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x v="13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x v="14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x v="15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x v="16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x v="17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x v="18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x v="19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x v="21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x v="38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x v="22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x v="23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x v="25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x v="26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x v="39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x v="27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x v="28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x v="30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x v="31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x v="32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x v="33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x v="35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x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x v="0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x v="36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x v="1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x v="37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x v="2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x v="3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x v="4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x v="5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x v="6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x v="7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x v="8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x v="10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x v="11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x v="13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x v="14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x v="15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x v="16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x v="17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x v="18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x v="19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x v="21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x v="22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x v="23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x v="25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x v="26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x v="39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x v="27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x v="28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x v="30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x v="31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x v="32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x v="33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x v="34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x v="35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x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x v="0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x v="36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x v="1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x v="37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x v="2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x v="3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x v="4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x v="5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x v="6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x v="7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x v="8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x v="10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x v="11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x v="13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x v="14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x v="15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x v="17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x v="19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x v="38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x v="22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x v="23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x v="25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x v="26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x v="39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x v="27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x v="28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x v="29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x v="30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x v="31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x v="32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x v="33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x v="35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x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x v="0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x v="36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x v="37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x v="2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x v="3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x v="4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x v="5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x v="6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x v="7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x v="8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x v="10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x v="11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x v="13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x v="14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x v="16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x v="17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x v="18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x v="19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x v="38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x v="22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x v="23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x v="25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x v="26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x v="39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x v="27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x v="28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x v="29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x v="31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x v="32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x v="33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x v="35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x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x v="0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x v="36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x v="1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x v="37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x v="2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x v="3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x v="4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x v="5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x v="6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x v="7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x v="9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x v="10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x v="11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x v="13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x v="15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x v="16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x v="17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x v="19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x v="35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x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x v="2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x v="3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x v="4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x v="14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x v="18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x v="19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x v="38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x v="22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x v="23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x v="25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x v="26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x v="39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x v="27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x v="28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x v="29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x v="31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x v="35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x v="0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x v="36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x v="1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x v="37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x v="2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x v="3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x v="4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x v="5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x v="6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x v="7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x v="8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x v="9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x v="11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x v="13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x v="14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x v="15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x v="16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x v="17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x v="18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x v="19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x v="38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x v="22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x v="23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x v="25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x v="26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x v="39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x v="27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x v="28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x v="29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x v="30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x v="31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x v="32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x v="33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x v="34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x v="35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x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x v="0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x v="36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x v="1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x v="37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x v="2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x v="3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x v="4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x v="5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x v="6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x v="7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x v="8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x v="10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x v="11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x v="13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x v="14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x v="15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x v="16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x v="17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x v="18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x v="19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x v="20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x v="38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x v="22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x v="23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x v="24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x v="25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x v="26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x v="39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x v="27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x v="28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x v="29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x v="30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x v="31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x v="32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x v="33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x v="34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x v="35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x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x v="0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x v="36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x v="1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x v="37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x v="2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x v="3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x v="4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x v="5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x v="6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x v="7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x v="8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x v="9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x v="10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x v="11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x v="13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x v="14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x v="15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x v="17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x v="18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x v="19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x v="20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x v="38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x v="22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x v="23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x v="24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x v="25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x v="26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x v="39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x v="28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x v="29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x v="30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x v="31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x v="32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x v="33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x v="34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x v="35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x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x v="0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x v="36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x v="1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x v="37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x v="3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x v="4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x v="5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x v="6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x v="7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x v="8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x v="9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x v="10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x v="11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x v="14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x v="15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x v="16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x v="17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x v="18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x v="19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x v="20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x v="21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x v="38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x v="22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x v="24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x v="25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x v="26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x v="39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x v="27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x v="28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x v="29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x v="30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x v="31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x v="32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x v="33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x v="35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x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x v="0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x v="1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x v="37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x v="3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x v="4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x v="5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x v="7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x v="8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x v="9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x v="10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x v="11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x v="14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x v="15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x v="16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x v="17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x v="18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x v="19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x v="20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x v="21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x v="38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x v="22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x v="23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x v="24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x v="25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x v="26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x v="39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x v="27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x v="28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x v="29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x v="31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x v="32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x v="33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x v="35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x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x v="1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x v="37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x v="3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x v="5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x v="4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x v="6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x v="8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x v="10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x v="11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x v="14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x v="15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x v="17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x v="18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x v="23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x v="31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x v="32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x v="35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x v="36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x v="1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x v="37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x v="3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x v="4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x v="5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x v="6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x v="7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x v="8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x v="10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x v="11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x v="14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x v="15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x v="16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x v="17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x v="18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x v="19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x v="20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x v="38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x v="22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x v="23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x v="24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x v="25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x v="26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x v="27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x v="28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x v="29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x v="30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x v="31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x v="32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x v="33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x v="35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x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x v="0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x v="36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x v="1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x v="37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x v="3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x v="4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x v="5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x v="7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x v="8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x v="10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x v="11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x v="14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x v="15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x v="16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x v="17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x v="18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x v="19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x v="20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x v="21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x v="38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x v="22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x v="23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x v="24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x v="25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x v="26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x v="39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x v="27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x v="28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x v="29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x v="30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x v="31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x v="32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x v="33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x v="35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x v="0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x v="36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x v="1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x v="37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x v="3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x v="4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x v="5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x v="7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x v="8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x v="10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x v="11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x v="13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x v="15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x v="16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x v="17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x v="18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x v="19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x v="20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x v="38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x v="22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x v="23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x v="24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x v="25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x v="26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x v="39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x v="27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x v="28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x v="29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x v="30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x v="31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x v="32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x v="33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x v="35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x v="0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x v="1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x v="37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x v="2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x v="3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x v="4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x v="5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x v="6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x v="7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x v="10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x v="11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x v="13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x v="15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x v="16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x v="17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x v="19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x v="20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x v="21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x v="38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x v="22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x v="23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x v="25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x v="26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x v="39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x v="27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x v="28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x v="29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x v="30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x v="31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x v="32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x v="33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x v="35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x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x v="36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x v="1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x v="2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x v="3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x v="4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x v="5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x v="6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x v="7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x v="10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x v="11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x v="13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x v="15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x v="17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x v="18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x v="19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x v="20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x v="38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x v="22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x v="23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x v="24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x v="25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x v="26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x v="39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x v="27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x v="28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x v="29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x v="30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x v="31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x v="32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x v="35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x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x v="0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x v="1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x v="37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x v="2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x v="3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x v="4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x v="5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x v="6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x v="7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x v="8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x v="11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x v="13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x v="15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x v="16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x v="17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x v="18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x v="19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x v="38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x v="22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x v="23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x v="24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x v="26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x v="39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x v="27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x v="28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x v="29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x v="30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x v="31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x v="32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x v="35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x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x v="37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x v="3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x v="7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x v="9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x v="11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x v="18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x v="19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x v="38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x v="22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x v="24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x v="25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x v="26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x v="39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x v="27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x v="28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x v="29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x v="30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x v="31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x v="32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x v="35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x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x v="0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x v="1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x v="37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x v="2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x v="3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x v="4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x v="5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x v="6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x v="7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x v="9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x v="10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x v="11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x v="13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x v="15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x v="17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x v="18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x v="19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x v="20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x v="38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x v="22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x v="23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x v="24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x v="25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x v="39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x v="27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x v="28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x v="29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x v="30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x v="31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x v="32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x v="35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x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x v="0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x v="36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x v="1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x v="37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x v="2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x v="3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x v="4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x v="5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x v="6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x v="7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x v="9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x v="10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x v="11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x v="13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x v="15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x v="17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x v="18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x v="19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x v="20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x v="38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x v="22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x v="23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x v="24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x v="25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x v="26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x v="39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x v="27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x v="28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x v="31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x v="32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x v="33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x v="35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x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x v="36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x v="1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x v="37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x v="2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x v="3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x v="4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x v="5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x v="6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x v="7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x v="9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x v="10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x v="11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x v="13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x v="15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x v="17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x v="18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x v="19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x v="20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x v="38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x v="22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x v="23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x v="24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x v="25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x v="26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x v="39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x v="27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x v="28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x v="29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x v="30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x v="31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x v="32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x v="35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x v="36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x v="1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x v="37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x v="2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x v="3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x v="4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x v="5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x v="6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x v="7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x v="8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x v="9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x v="10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x v="11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x v="15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x v="16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x v="17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x v="18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x v="19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x v="20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x v="38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x v="22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x v="23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x v="24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x v="25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x v="26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x v="39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x v="27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x v="28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x v="29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x v="30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x v="31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x v="32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x v="33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x v="35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x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x v="36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x v="1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x v="2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x v="3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x v="4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x v="5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x v="6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x v="7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x v="8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x v="9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x v="10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x v="11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x v="13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x v="15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x v="16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x v="17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x v="18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x v="19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x v="20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x v="22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x v="23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x v="24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x v="25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x v="26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x v="39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x v="27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x v="28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x v="29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x v="30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x v="31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x v="32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x v="35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x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x v="36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x v="1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x v="37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x v="2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x v="4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x v="5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x v="6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x v="7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x v="8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x v="10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x v="11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x v="13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x v="15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x v="16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x v="17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x v="18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x v="19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x v="20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x v="21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x v="38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x v="22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x v="23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x v="24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x v="25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x v="26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x v="39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x v="27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x v="28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x v="29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x v="30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x v="31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x v="32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x v="33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x v="35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x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x v="36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x v="1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x v="37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x v="2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x v="4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x v="5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x v="6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x v="7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x v="10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x v="11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x v="13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x v="16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x v="17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x v="18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x v="21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x v="22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x v="24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x v="27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x v="31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x v="32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x v="35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x v="36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x v="2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x v="3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x v="7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x v="11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x v="17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x v="18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x v="19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x v="21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x v="22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x v="23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x v="25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x v="26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x v="39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x v="27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x v="28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x v="29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x v="30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x v="31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x v="35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x v="36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x v="1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x v="37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x v="2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x v="3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x v="4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x v="5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x v="7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x v="10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x v="11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x v="13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x v="16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x v="17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x v="18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x v="19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x v="20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x v="21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x v="38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x v="22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x v="23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x v="24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x v="25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x v="26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x v="27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x v="28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x v="29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x v="30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x v="31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x v="32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x v="33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x v="35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x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x v="0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x v="36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x v="1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x v="37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x v="2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x v="3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x v="5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x v="6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x v="7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x v="11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x v="13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x v="15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x v="16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x v="17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x v="18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x v="19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x v="20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x v="38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x v="22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x v="23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x v="25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x v="26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x v="39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x v="27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x v="28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x v="29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x v="30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x v="31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x v="32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x v="33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x v="35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x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x v="36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x v="1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x v="37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x v="2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x v="3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x v="4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x v="5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x v="6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x v="7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x v="9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x v="10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x v="11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x v="13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x v="15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x v="16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x v="17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x v="18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x v="19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x v="20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x v="21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x v="38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x v="22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x v="23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x v="24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x v="25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x v="26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x v="39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x v="27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x v="28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x v="29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x v="30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x v="31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x v="32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x v="33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x v="34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x v="35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x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x v="36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x v="1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x v="37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x v="2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x v="3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x v="4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x v="5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x v="6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x v="7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x v="8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x v="9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x v="10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x v="11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x v="13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x v="15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x v="17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x v="18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x v="19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x v="20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x v="21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x v="38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x v="22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x v="23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x v="24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x v="25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x v="39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x v="27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x v="28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x v="29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x v="30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x v="31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x v="32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x v="33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x v="34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x v="35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x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x v="36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x v="1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x v="37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x v="2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x v="3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x v="4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x v="5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x v="6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x v="7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x v="8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x v="9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x v="10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x v="11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x v="13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x v="15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x v="17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x v="18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x v="19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x v="20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x v="21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x v="38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x v="22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x v="23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x v="24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x v="25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x v="39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x v="27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x v="28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x v="29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x v="30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x v="31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x v="32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x v="33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x v="34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x v="35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x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x v="1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x v="37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x v="2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x v="3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x v="4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x v="5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x v="6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x v="7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x v="8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x v="9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x v="10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x v="11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x v="13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x v="15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x v="17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x v="23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x v="24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x v="27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x v="31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x v="33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x v="34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x v="35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x v="36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x v="1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x v="37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x v="2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x v="3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x v="4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x v="5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x v="6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x v="7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x v="8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x v="9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x v="10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x v="11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x v="13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x v="16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x v="17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x v="18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x v="19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x v="21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x v="38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x v="22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x v="23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x v="24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x v="25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x v="26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x v="39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x v="27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x v="28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x v="29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x v="30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x v="32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x v="33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x v="34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x v="35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x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x v="36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x v="1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x v="37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x v="2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x v="3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x v="4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x v="5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x v="6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x v="7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x v="8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x v="9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x v="10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x v="11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x v="13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x v="15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x v="17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x v="18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x v="19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x v="21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x v="38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x v="22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x v="23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x v="24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x v="25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x v="26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x v="39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x v="27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x v="28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x v="29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x v="30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x v="32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x v="33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x v="34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x v="35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x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x v="36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x v="37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x v="2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x v="3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x v="4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x v="5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x v="6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x v="7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x v="8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x v="9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x v="10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x v="11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x v="13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x v="15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x v="16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x v="17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x v="18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x v="19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x v="20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x v="21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x v="38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x v="22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x v="23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x v="25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x v="26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x v="39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x v="27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x v="28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x v="29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x v="30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x v="31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x v="32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x v="34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x v="35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x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x v="0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x v="36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x v="1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x v="37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x v="2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x v="3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x v="4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x v="5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x v="6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x v="7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x v="8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x v="10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x v="11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x v="13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x v="15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x v="16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x v="17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x v="18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x v="19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x v="20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x v="21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x v="38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x v="22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x v="23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x v="24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x v="25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x v="26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x v="39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x v="27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x v="28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x v="29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x v="30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x v="31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x v="32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x v="34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x v="35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x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x v="36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x v="1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x v="37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x v="2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x v="3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x v="4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x v="5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x v="6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x v="7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x v="10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x v="11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x v="13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x v="15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x v="16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x v="17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x v="18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x v="19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x v="20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x v="38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x v="22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x v="23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x v="24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x v="25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x v="26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x v="39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x v="27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x v="28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x v="29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x v="30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x v="31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x v="32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x v="34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x v="35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x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x v="36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x v="1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x v="3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x v="4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x v="5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x v="6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x v="8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x v="10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x v="11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x v="13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x v="15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x v="16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x v="17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x v="18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x v="19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x v="20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x v="38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x v="22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x v="23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x v="24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x v="25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x v="26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x v="39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x v="27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x v="28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x v="30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x v="31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x v="32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x v="34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x v="35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x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x v="37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x v="9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x v="11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x v="18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x v="19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x v="20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x v="21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x v="38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x v="22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x v="23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x v="24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x v="25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x v="39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x v="27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x v="28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x v="30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x v="31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x v="32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x v="34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x v="35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x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x v="36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x v="1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x v="37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x v="2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x v="3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x v="4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x v="5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x v="6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x v="7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x v="8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x v="11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x v="13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x v="16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x v="17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x v="18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x v="19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x v="20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x v="21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x v="38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x v="22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x v="23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x v="24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x v="25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x v="39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x v="27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x v="29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x v="30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x v="31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x v="32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x v="34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x v="35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x v="36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x v="1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x v="37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x v="2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x v="3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x v="4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x v="5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x v="6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x v="7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x v="8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x v="11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x v="13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x v="15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x v="17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x v="18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x v="19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x v="20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x v="38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x v="22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x v="23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x v="24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x v="25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x v="39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x v="28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x v="29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x v="30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x v="31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x v="32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x v="34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x v="35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x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x v="36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x v="1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x v="37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x v="2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x v="3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x v="4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x v="5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x v="6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x v="7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x v="8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x v="9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x v="11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x v="13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x v="15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x v="17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x v="18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x v="19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x v="20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x v="21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x v="38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x v="22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x v="23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x v="24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x v="25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x v="26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x v="39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x v="28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x v="29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x v="30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x v="31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x v="32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x v="33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x v="34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x v="35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x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x v="36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x v="1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x v="37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x v="2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x v="3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x v="4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x v="5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x v="7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x v="8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x v="9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x v="11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x v="13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x v="15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x v="17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x v="18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x v="19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x v="20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x v="21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x v="38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x v="22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x v="23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x v="24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x v="25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x v="26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x v="39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x v="28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x v="29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x v="30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x v="31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x v="32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x v="33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x v="34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x v="35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x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x v="0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x v="36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x v="1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x v="2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x v="3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x v="4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x v="5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x v="6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x v="7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x v="9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x v="11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x v="13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x v="16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x v="17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x v="18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x v="19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x v="20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x v="21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x v="38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x v="22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x v="23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x v="24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x v="25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x v="26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x v="39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x v="28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x v="29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x v="30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x v="31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x v="32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x v="33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x v="34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x v="35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x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x v="0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x v="36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x v="1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x v="37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x v="3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x v="4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x v="5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x v="6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x v="7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x v="9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x v="10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x v="11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x v="13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x v="16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x v="17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x v="18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x v="19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x v="20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x v="38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x v="22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x v="23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x v="24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x v="25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x v="39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x v="28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x v="29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x v="30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x v="31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x v="33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x v="35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x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x v="36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x v="1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x v="2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x v="4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x v="5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x v="6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x v="8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x v="9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x v="10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x v="11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x v="13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x v="15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x v="16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x v="17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x v="38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x v="22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x v="25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x v="34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x v="35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x v="2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x v="9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x v="10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x v="18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x v="19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x v="38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x v="24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x v="25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x v="39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x v="27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x v="28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x v="29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x v="30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x v="32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x v="34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x v="35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x v="36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x v="1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x v="37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x v="2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x v="3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x v="4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x v="5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x v="6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x v="8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x v="9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x v="10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x v="11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x v="13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x v="15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x v="16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x v="17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x v="18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x v="19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x v="20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x v="38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x v="22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x v="23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x v="24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x v="25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x v="39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x v="27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x v="28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x v="29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x v="30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x v="31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x v="32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x v="34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x v="35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x v="0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x v="36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x v="1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x v="37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x v="2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x v="3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x v="4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x v="5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x v="6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x v="8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x v="9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x v="10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x v="11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x v="12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x v="13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x v="15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x v="16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x v="17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x v="18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x v="19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x v="20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x v="22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x v="24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x v="25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x v="39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x v="27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x v="28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x v="29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x v="30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x v="31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x v="32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x v="33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x v="34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x v="35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x v="0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x v="36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x v="1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x v="37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x v="2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x v="3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x v="4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x v="5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x v="6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x v="7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x v="8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x v="10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x v="11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x v="12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x v="13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x v="15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x v="17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x v="18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x v="20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x v="21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x v="22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x v="23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x v="24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x v="25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x v="26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x v="39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x v="27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x v="28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x v="29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x v="30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x v="31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x v="32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x v="34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x v="35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x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x v="0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x v="36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x v="1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x v="37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x v="2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x v="4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x v="5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x v="6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x v="7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x v="8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x v="10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x v="11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x v="12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x v="13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x v="15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x v="16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x v="17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x v="18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x v="19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x v="20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x v="38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x v="22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x v="23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x v="24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x v="25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x v="39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x v="27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x v="28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x v="29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x v="30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x v="31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x v="32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x v="33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x v="34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x v="35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x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x v="0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x v="36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x v="1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x v="37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x v="2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x v="4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x v="5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x v="6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x v="7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x v="8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x v="10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x v="11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x v="12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x v="13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x v="15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x v="16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x v="17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x v="18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x v="19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x v="23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x v="24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x v="25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x v="28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x v="29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x v="30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x v="31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x v="32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x v="33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x v="34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x v="35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x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x v="0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x v="36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x v="1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x v="37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x v="2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x v="4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x v="5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x v="7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x v="8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x v="10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x v="11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x v="12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x v="13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x v="15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x v="17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x v="22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x v="25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x v="27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x v="33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x v="34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x v="7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x v="11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x v="12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x v="18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x v="19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x v="22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x v="23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x v="25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x v="39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x v="27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x v="28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x v="29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x v="30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x v="31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x v="32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x v="34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x v="35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x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x v="0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x v="36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x v="1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x v="2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x v="4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x v="5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x v="7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x v="11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x v="12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x v="13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x v="16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x v="17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x v="18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x v="19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x v="20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x v="38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x v="22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x v="23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x v="24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x v="25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x v="26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x v="39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x v="27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x v="28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x v="29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x v="30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x v="31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x v="32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x v="33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x v="34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x v="35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x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x v="0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x v="36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x v="1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x v="37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x v="2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x v="4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x v="5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x v="6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x v="7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x v="8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x v="11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x v="12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x v="13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x v="15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x v="16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x v="17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x v="18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x v="19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x v="20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x v="38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x v="22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x v="23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x v="24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x v="25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x v="26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x v="39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x v="27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x v="28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x v="29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x v="30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x v="31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x v="32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x v="33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x v="34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x v="35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x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x v="0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x v="36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x v="1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x v="37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x v="2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x v="4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x v="5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x v="7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x v="8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x v="11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x v="12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x v="13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x v="15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x v="16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x v="17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x v="18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x v="19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x v="20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x v="21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x v="38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x v="22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x v="23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x v="24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x v="25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x v="39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x v="27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x v="28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x v="29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x v="30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x v="31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x v="33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x v="34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x v="35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x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x v="0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x v="36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x v="1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x v="37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x v="2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x v="4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x v="5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x v="6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x v="7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x v="8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x v="11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x v="12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x v="13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x v="15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x v="16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x v="17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x v="18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x v="19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x v="20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x v="21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x v="38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x v="22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x v="23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x v="24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x v="25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x v="39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x v="27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x v="28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x v="29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x v="30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x v="31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x v="32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x v="33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x v="34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x v="35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x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x v="0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x v="36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x v="37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x v="2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x v="3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x v="4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x v="5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x v="6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x v="7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x v="8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x v="11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x v="12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x v="13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x v="16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x v="17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x v="18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x v="19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x v="20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x v="21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x v="22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x v="23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x v="24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x v="25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x v="39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x v="27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x v="28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x v="29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x v="30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x v="31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x v="32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x v="33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x v="34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x v="35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x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x v="36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x v="1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x v="2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x v="3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x v="5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x v="6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x v="7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x v="8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x v="11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x v="12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x v="13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x v="15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x v="17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x v="18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x v="21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x v="22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x v="29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x v="34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x v="0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x v="1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x v="37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x v="2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x v="3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x v="4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x v="5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x v="6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x v="7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x v="8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x v="11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x v="12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x v="13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x v="15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x v="16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x v="17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x v="18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x v="19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x v="20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x v="21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x v="22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x v="23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x v="24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x v="25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x v="26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x v="39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x v="27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x v="28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x v="29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x v="30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x v="31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x v="32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x v="33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x v="34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x v="35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x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x v="0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x v="36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x v="1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x v="2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x v="3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x v="4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x v="5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x v="6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x v="7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x v="8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x v="11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x v="12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x v="13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x v="15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x v="16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x v="17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x v="18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x v="19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x v="20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x v="21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x v="38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x v="22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x v="24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x v="25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x v="26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x v="39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x v="27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x v="28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x v="29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x v="30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x v="31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x v="32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x v="33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x v="34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x v="35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x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x v="0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x v="36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x v="1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x v="2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x v="3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x v="4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x v="5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x v="6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x v="7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x v="8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x v="11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x v="12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x v="13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x v="15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x v="17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x v="18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x v="19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x v="20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x v="21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x v="38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x v="22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x v="23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x v="24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x v="25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x v="26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x v="39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x v="28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x v="29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x v="30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x v="31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x v="33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x v="34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x v="35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x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x v="0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x v="36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x v="1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x v="2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x v="3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x v="4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x v="5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x v="6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x v="7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x v="8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x v="11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x v="12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x v="13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x v="14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x v="15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x v="16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x v="17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x v="18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x v="19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x v="20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x v="21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x v="38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x v="22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x v="23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x v="25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x v="26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x v="39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x v="27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x v="28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x v="29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x v="30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x v="31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x v="32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x v="33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x v="34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x v="35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x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x v="0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x v="36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x v="1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x v="2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x v="3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x v="4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x v="5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x v="6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x v="7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x v="8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x v="11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x v="12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x v="13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x v="14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x v="16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x v="17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x v="18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x v="19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x v="20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x v="21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x v="38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x v="22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x v="23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x v="25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x v="26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x v="39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x v="27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x v="28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x v="29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x v="30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x v="31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x v="32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x v="33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x v="34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x v="35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x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x v="0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x v="36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x v="1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x v="2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x v="3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x v="4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x v="5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x v="6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x v="7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x v="8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x v="11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x v="12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x v="13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x v="14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x v="15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x v="17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x v="18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x v="19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x v="20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x v="21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x v="22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x v="23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x v="24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x v="25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x v="26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x v="39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x v="27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x v="28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x v="29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x v="30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x v="31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x v="32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x v="33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x v="34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x v="35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x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x v="1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x v="5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x v="6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x v="12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x v="13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x v="18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x v="19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x v="21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x v="24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x v="25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x v="26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x v="39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x v="27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x v="28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x v="29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x v="30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x v="31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x v="33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x v="34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x v="35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x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x v="0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x v="36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x v="1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x v="3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x v="4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x v="5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x v="11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x v="12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x v="13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x v="14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x v="17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x v="27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x v="31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x v="32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x v="35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x v="0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x v="36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x v="1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x v="37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x v="2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x v="3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x v="4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x v="5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x v="7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x v="9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x v="11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x v="12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x v="13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x v="14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x v="15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x v="16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x v="17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x v="19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x v="21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x v="38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x v="23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x v="24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x v="25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x v="26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x v="39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x v="27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x v="28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x v="29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x v="30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x v="31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x v="32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x v="33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x v="34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x v="35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x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x v="0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x v="36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x v="1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x v="37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x v="2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x v="3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x v="4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x v="5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x v="7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x v="9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x v="11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x v="12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x v="13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x v="14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x v="15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x v="16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x v="17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x v="19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x v="20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x v="21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x v="38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x v="22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x v="23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x v="25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x v="39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x v="27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x v="28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x v="29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x v="30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x v="31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x v="32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x v="33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x v="34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x v="35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x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x v="0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x v="36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x v="1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x v="37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x v="2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x v="4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x v="5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x v="6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x v="7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x v="9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x v="11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x v="12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x v="13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x v="14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x v="15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x v="16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x v="17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x v="19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x v="21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x v="38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x v="22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x v="23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x v="25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x v="39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x v="27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x v="28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x v="29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x v="30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x v="31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x v="32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x v="33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x v="34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x v="35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x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x v="0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x v="36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x v="1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x v="37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x v="4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x v="5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x v="6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x v="7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x v="8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x v="9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x v="11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x v="12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x v="13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x v="14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x v="15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x v="17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x v="18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x v="19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x v="20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x v="21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x v="38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x v="22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x v="23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x v="24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x v="25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x v="26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x v="39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x v="27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x v="28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x v="29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x v="30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x v="31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x v="32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x v="33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x v="34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x v="35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x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x v="0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x v="36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x v="1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x v="37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x v="2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x v="3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x v="4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x v="5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x v="6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x v="7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x v="9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x v="11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x v="12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x v="13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x v="15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x v="17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x v="18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x v="19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x v="20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x v="21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x v="23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x v="24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x v="25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x v="26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x v="27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x v="28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x v="29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x v="30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x v="31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x v="32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x v="33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x v="34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x v="35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x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x v="7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x v="8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x v="9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x v="11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x v="12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x v="13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x v="19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x v="20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x v="21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x v="22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x v="23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x v="24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x v="25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x v="26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x v="27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x v="28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x v="29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x v="30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x v="31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x v="32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x v="33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x v="34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x v="35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x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x v="0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x v="36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x v="37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x v="2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x v="3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x v="4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x v="5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x v="6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x v="7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x v="8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x v="9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x v="11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x v="12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x v="13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x v="14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x v="17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x v="19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x v="20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x v="21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x v="38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x v="22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x v="23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x v="26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x v="39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x v="28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x v="29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x v="30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x v="31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x v="32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x v="33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x v="34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x v="35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x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x v="0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x v="36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x v="37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x v="2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x v="3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x v="4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x v="5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x v="6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x v="7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x v="8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x v="9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x v="11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x v="12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x v="13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x v="14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x v="15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x v="17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x v="19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x v="20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x v="21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x v="38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x v="22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x v="23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x v="24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x v="25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x v="26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x v="39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x v="27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x v="28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x v="29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x v="30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x v="31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x v="32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x v="33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x v="34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x v="35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x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x v="0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x v="36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x v="1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x v="37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x v="2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x v="3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x v="4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x v="5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x v="6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x v="7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x v="8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x v="9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x v="11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x v="12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x v="13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x v="14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x v="15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x v="16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x v="17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x v="19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x v="20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x v="21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x v="38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x v="22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x v="23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x v="24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x v="25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x v="26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x v="27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x v="28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x v="29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x v="30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x v="31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x v="32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x v="33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x v="34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x v="35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x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x v="0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x v="36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x v="1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x v="37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x v="2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x v="3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x v="4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x v="5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x v="6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x v="7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x v="8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x v="9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x v="11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x v="12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x v="13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x v="14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x v="15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x v="16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x v="17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x v="18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x v="19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x v="20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x v="38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x v="22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x v="23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x v="24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x v="25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x v="26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x v="39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x v="27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x v="29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x v="30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x v="31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x v="32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x v="33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x v="34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x v="35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x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x v="0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x v="36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x v="1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x v="37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x v="3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x v="4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x v="5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x v="7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x v="9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x v="11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x v="12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x v="13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x v="15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x v="16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x v="17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x v="18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x v="19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x v="20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x v="21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x v="38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x v="22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x v="23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x v="24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x v="25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x v="26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x v="39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x v="27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x v="29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x v="30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x v="31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x v="32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x v="33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x v="34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x v="35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x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x v="0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x v="36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x v="1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x v="2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x v="3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x v="4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x v="5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x v="6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x v="7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x v="8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x v="9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x v="11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x v="12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x v="13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x v="14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x v="15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x v="16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x v="17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x v="18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x v="19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x v="20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x v="21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x v="38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x v="22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x v="23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x v="24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x v="25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x v="26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x v="39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x v="27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x v="29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x v="30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x v="31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x v="32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x v="33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x v="34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x v="35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x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x v="36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x v="1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x v="2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x v="3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x v="5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x v="6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x v="8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x v="11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x v="12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x v="13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x v="14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x v="15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x v="16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x v="17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x v="18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x v="38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x v="31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x v="32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x v="33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x v="34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x v="35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x v="0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x v="36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x v="1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x v="37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x v="2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x v="3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x v="5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x v="6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x v="7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x v="8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x v="9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x v="11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x v="12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x v="13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x v="14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x v="16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x v="17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x v="18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x v="19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x v="20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x v="38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x v="22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x v="23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x v="24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x v="25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x v="26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x v="39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x v="27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x v="29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x v="30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x v="31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x v="32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x v="33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x v="34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x v="35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x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x v="0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x v="36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x v="1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x v="37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x v="2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x v="3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x v="4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x v="5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x v="6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x v="7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x v="9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x v="11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x v="12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x v="13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x v="14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x v="15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x v="16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x v="17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x v="18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x v="19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x v="20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x v="38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x v="22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x v="23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x v="24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x v="25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x v="26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x v="39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x v="27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x v="29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x v="30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x v="31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x v="32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x v="33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x v="34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x v="35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x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x v="0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x v="36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x v="1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x v="37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x v="2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x v="3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x v="4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x v="5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x v="6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x v="7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x v="8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x v="11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x v="12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x v="13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x v="14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x v="15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x v="17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x v="18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x v="19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x v="20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x v="38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x v="22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x v="23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x v="24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x v="25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x v="26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x v="39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x v="27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x v="29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x v="30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x v="31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x v="32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x v="33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x v="34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x v="35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x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x v="10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x v="11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x v="12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x v="18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x v="19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x v="20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x v="21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x v="38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x v="22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x v="24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x v="25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x v="26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x v="27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x v="28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x v="29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x v="30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x v="31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x v="32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x v="33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x v="34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x v="35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x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x v="0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x v="36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x v="1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x v="37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x v="2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x v="4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x v="5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x v="6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x v="7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x v="8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x v="9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x v="10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x v="11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x v="12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x v="13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x v="14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x v="15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x v="16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x v="17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x v="18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x v="19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x v="20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x v="21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x v="38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x v="22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x v="23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x v="24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x v="25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x v="26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x v="27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x v="29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x v="30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x v="31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x v="32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x v="33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x v="34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x v="35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x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x v="0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x v="36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x v="1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x v="37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x v="2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x v="4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x v="5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x v="6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x v="7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x v="8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x v="9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x v="10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x v="11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x v="12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x v="13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x v="14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x v="15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x v="16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x v="17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x v="20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x v="21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x v="38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x v="22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x v="23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x v="24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x v="26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x v="27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x v="29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x v="30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x v="31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x v="32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x v="33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x v="34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x v="35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x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x v="0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x v="36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x v="1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x v="37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x v="2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x v="3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x v="6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x v="7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x v="8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x v="9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x v="10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x v="11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x v="12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x v="13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x v="14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x v="15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x v="16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x v="17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x v="18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x v="21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x v="23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x v="31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x v="32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x v="34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x v="35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x v="0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x v="36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x v="1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x v="37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x v="2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x v="3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x v="5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x v="6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x v="7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x v="8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x v="9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x v="10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x v="11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x v="12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x v="13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x v="14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x v="15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x v="17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x v="18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x v="19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x v="21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x v="38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x v="22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x v="23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x v="25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x v="26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x v="27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x v="28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x v="29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x v="31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x v="32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x v="33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x v="34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x v="35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x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x v="0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x v="36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x v="1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x v="2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x v="3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x v="5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x v="6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x v="7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x v="8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x v="9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x v="11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x v="12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x v="13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x v="14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x v="15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x v="18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x v="19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x v="20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x v="21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x v="38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x v="22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x v="23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x v="25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x v="26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x v="28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x v="29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x v="30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x v="31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x v="32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x v="33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x v="34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x v="35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x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x v="0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x v="36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x v="37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x v="2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x v="5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x v="7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x v="8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x v="9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x v="10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x v="11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x v="12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x v="13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x v="14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x v="15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x v="17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x v="18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x v="19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x v="20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x v="21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x v="38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x v="22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x v="23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x v="24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x v="25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x v="26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x v="28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x v="29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x v="30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x v="31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x v="32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x v="33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x v="34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x v="35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x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x v="0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x v="36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x v="1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x v="37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x v="2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x v="5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x v="6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x v="7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x v="9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x v="10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x v="11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x v="12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x v="13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x v="14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x v="15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x v="17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x v="18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x v="19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x v="20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x v="21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x v="38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x v="22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x v="23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x v="24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x v="25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x v="26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x v="28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x v="29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x v="30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x v="31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x v="32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x v="33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x v="34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x v="35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x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x v="0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x v="36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x v="1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x v="37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x v="2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x v="5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x v="6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x v="7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x v="8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x v="9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x v="10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x v="11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x v="12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x v="13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x v="14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x v="15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x v="17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x v="18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x v="19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x v="20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x v="21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x v="38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x v="22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x v="23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x v="24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x v="25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x v="26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x v="27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x v="29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x v="31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x v="32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x v="33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x v="34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x v="35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x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x v="36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x v="1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x v="37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x v="2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x v="3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x v="5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x v="6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x v="7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x v="8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x v="9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x v="10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x v="11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x v="12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x v="13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x v="14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x v="15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x v="18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x v="19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x v="20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x v="21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x v="23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x v="24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x v="25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x v="26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x v="27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x v="28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x v="29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x v="31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x v="32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x v="33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x v="34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x v="35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x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x v="1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x v="11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x v="12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x v="19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x v="20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x v="21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x v="22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x v="23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x v="24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x v="26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x v="27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x v="28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x v="29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x v="30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x v="31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x v="32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x v="33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x v="35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x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x v="0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x v="36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x v="1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x v="37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x v="2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x v="5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x v="6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x v="7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x v="8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x v="10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x v="11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x v="12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x v="13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x v="14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x v="15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x v="17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x v="18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x v="19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x v="20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x v="21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x v="38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x v="23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x v="24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x v="25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x v="26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x v="27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x v="28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x v="29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x v="30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x v="31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x v="32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x v="33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x v="34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x v="35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x v="0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x v="36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x v="1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x v="37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x v="2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x v="3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x v="5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x v="6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x v="7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x v="8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x v="9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x v="10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x v="11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x v="12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x v="13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x v="14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x v="15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x v="16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x v="17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x v="19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x v="20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x v="38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x v="22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x v="23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x v="24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x v="25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x v="39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x v="27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x v="28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x v="29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x v="30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x v="31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x v="32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x v="34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x v="35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x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x v="0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x v="36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x v="1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x v="37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x v="2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x v="3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x v="5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x v="6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x v="7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x v="8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x v="10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x v="11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x v="12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x v="13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x v="14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x v="15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x v="16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x v="17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x v="18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x v="19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x v="20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x v="38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x v="22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x v="23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x v="24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x v="25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x v="26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x v="39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x v="27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x v="28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x v="29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x v="31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x v="32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x v="34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x v="35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x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x v="0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x v="36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x v="1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x v="37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x v="2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x v="3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x v="5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x v="6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x v="7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x v="8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x v="9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x v="10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x v="11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x v="12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x v="13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x v="14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x v="15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x v="16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x v="17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x v="18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x v="19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x v="38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x v="22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x v="23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x v="24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x v="25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x v="26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x v="39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x v="27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x v="28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x v="29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x v="31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x v="32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x v="33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x v="34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x v="35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x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x v="0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x v="36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x v="1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x v="37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x v="2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x v="3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x v="5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x v="6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x v="7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x v="8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x v="10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x v="11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x v="12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x v="13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x v="14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x v="15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x v="17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x v="18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x v="19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x v="20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x v="38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x v="22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x v="23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x v="24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x v="25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x v="26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x v="39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x v="28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x v="29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x v="31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x v="32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x v="33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x v="34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x v="35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x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x v="0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x v="36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x v="37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x v="2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x v="3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x v="5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x v="7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x v="8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x v="9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x v="10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x v="11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x v="12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x v="13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x v="14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x v="15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x v="16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x v="18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x v="19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x v="20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x v="22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x v="23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x v="24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x v="25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x v="26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x v="39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x v="28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x v="29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x v="31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x v="32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x v="33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x v="34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x v="35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x v="0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x v="36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x v="1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x v="37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x v="2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x v="3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x v="5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x v="6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x v="8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x v="9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x v="10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x v="11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x v="12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x v="13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x v="15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x v="18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x v="23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x v="24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x v="28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x v="32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x v="35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x v="37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x v="12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x v="18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x v="19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x v="20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x v="22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x v="25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x v="39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x v="28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x v="29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x v="31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x v="32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x v="33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x v="34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x v="35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x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x v="0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x v="36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x v="1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x v="37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x v="2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x v="3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x v="4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x v="5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x v="6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x v="7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x v="8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x v="9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x v="10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x v="11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x v="12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x v="13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x v="17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x v="18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x v="19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x v="38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x v="22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x v="23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x v="25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x v="26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x v="39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x v="29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x v="31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x v="32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x v="33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x v="34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x v="35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x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x v="36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x v="1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x v="37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x v="2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x v="3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x v="4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x v="5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x v="6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x v="7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x v="8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x v="9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x v="10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x v="11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x v="12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x v="13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x v="14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x v="15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x v="16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x v="17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x v="18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x v="19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x v="20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x v="38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x v="22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x v="23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x v="26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x v="39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x v="29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x v="31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x v="32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x v="33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x v="34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x v="35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x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x v="0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x v="36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x v="1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x v="37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x v="2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x v="3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x v="5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x v="6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x v="7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x v="8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x v="9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x v="10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x v="11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x v="12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x v="13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x v="14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x v="16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x v="17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x v="18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x v="19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x v="20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x v="38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x v="22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x v="23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x v="25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x v="26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x v="39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x v="27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x v="28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x v="29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x v="31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x v="32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x v="33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x v="34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x v="35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x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x v="0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x v="36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x v="1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x v="37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x v="2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x v="3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x v="5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x v="6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x v="7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x v="8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x v="9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x v="10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x v="11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x v="12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x v="13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x v="14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x v="15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x v="17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x v="18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x v="19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x v="20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x v="38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x v="22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x v="23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x v="25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x v="26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x v="39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x v="28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x v="29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x v="31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x v="32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x v="33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x v="34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x v="35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x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x v="0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x v="36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x v="1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x v="2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x v="3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x v="5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x v="7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x v="8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x v="9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x v="10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x v="11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x v="12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x v="15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x v="16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x v="17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x v="18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x v="19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x v="20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x v="38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x v="22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x v="23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x v="25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x v="26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x v="39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x v="27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x v="28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x v="29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x v="31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x v="32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x v="33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x v="34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x v="35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x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x v="36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x v="2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x v="3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x v="5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x v="6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x v="8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x v="9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x v="10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x v="11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x v="12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x v="13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x v="15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x v="17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x v="19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x v="20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x v="22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x v="23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x v="27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x v="28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x v="32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x v="0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x v="36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x v="1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x v="2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x v="3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x v="4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x v="5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x v="6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x v="7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x v="8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x v="9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x v="11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x v="12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x v="13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x v="14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x v="15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x v="17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x v="18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x v="19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x v="20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x v="21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x v="38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x v="22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x v="23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x v="24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x v="25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x v="26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x v="39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x v="27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x v="28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x v="29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x v="31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x v="32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x v="33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x v="34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x v="35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x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x v="0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x v="36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x v="1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x v="37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x v="2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x v="3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x v="5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x v="6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x v="7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x v="8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x v="9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x v="10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x v="11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x v="12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x v="14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x v="15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x v="17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x v="18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x v="21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x v="38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x v="22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x v="23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x v="24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x v="25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x v="26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x v="39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x v="28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x v="29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x v="31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x v="32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x v="33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x v="34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x v="35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x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x v="0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x v="1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x v="37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x v="2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x v="3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x v="5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x v="6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x v="7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x v="8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x v="9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x v="10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x v="11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x v="12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x v="13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x v="14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x v="15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x v="17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x v="18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x v="19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x v="20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x v="21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x v="22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x v="23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x v="24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x v="25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x v="26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x v="39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x v="27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x v="28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x v="29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x v="30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x v="31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x v="32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x v="33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x v="34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x v="35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x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x v="0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x v="36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x v="1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x v="37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x v="3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x v="5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x v="7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x v="8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x v="9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x v="10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x v="11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x v="12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x v="13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x v="14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x v="15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x v="16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x v="17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x v="18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x v="19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x v="20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x v="21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x v="38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x v="22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x v="23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x v="24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x v="25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x v="26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x v="39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x v="28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x v="29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x v="31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x v="32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x v="33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x v="34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x v="35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x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x v="36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x v="1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x v="37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x v="2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x v="3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x v="4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x v="5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x v="6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x v="7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x v="10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x v="11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x v="12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x v="13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x v="14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x v="15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x v="16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x v="17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x v="18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x v="19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x v="20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x v="21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x v="38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x v="22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x v="23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x v="24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x v="25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x v="26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x v="39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x v="27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x v="28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x v="29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x v="31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x v="33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x v="34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x v="35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x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x v="0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x v="36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x v="1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x v="37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x v="2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x v="3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x v="5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x v="7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x v="8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x v="10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x v="11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x v="12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x v="13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x v="14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x v="15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x v="17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x v="18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x v="19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x v="20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x v="21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x v="38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x v="22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x v="23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x v="24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x v="25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x v="26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x v="39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x v="27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x v="28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x v="29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x v="30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x v="31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x v="32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x v="33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x v="34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x v="35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x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x v="4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x v="7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x v="10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x v="11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x v="15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x v="16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x v="18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x v="20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x v="21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x v="38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x v="22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x v="24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x v="25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x v="26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x v="39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x v="28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x v="29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x v="30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x v="31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x v="33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x v="35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x v="0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x v="36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x v="37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x v="2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x v="3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x v="4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x v="5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x v="8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x v="10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x v="11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x v="12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x v="13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x v="14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x v="15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x v="17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x v="18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x v="21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x v="23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x v="35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x v="0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x v="36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x v="1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x v="37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x v="2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x v="3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x v="5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x v="7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x v="8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x v="10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x v="11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x v="12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x v="13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x v="14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x v="15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x v="17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x v="18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x v="19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x v="21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x v="38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x v="22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x v="23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x v="25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x v="26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x v="39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x v="27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x v="28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x v="29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x v="30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x v="31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x v="32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x v="33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x v="35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x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x v="0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x v="36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x v="1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x v="37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x v="2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x v="3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x v="4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x v="5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x v="6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x v="7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x v="8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x v="9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x v="10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x v="11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x v="12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x v="13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x v="14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x v="15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x v="16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x v="17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x v="18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x v="19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x v="20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x v="38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x v="22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x v="23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x v="25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x v="26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x v="39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x v="27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x v="28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x v="29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x v="30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x v="31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x v="32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x v="33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x v="34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x v="35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x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x v="0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x v="36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x v="1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x v="37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x v="2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x v="3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x v="4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x v="5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x v="6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x v="7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x v="8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x v="9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x v="10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x v="11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x v="12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x v="13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x v="14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x v="15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x v="17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x v="19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x v="20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x v="21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x v="38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x v="22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x v="23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x v="25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x v="26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x v="39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x v="27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x v="28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x v="29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x v="30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x v="31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x v="32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x v="33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x v="34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x v="35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x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x v="0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x v="36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x v="1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x v="37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x v="2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x v="3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x v="5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x v="6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x v="7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x v="8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x v="10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x v="11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x v="12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x v="13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x v="14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x v="17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x v="18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x v="19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x v="20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x v="21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x v="38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x v="22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x v="23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x v="24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x v="25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x v="39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x v="27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x v="28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x v="29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x v="30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x v="31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x v="32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x v="33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x v="34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x v="35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x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x v="36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x v="1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x v="37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x v="2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x v="3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x v="4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x v="5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x v="6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x v="7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x v="8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x v="9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x v="10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x v="11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x v="12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x v="13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x v="14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x v="15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x v="16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x v="17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x v="18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x v="19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x v="20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x v="21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x v="22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x v="24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x v="25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x v="39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x v="28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x v="29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x v="31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x v="32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x v="33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x v="34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x v="35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x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x v="0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x v="37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x v="2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x v="10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x v="11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x v="12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x v="14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x v="17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x v="18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x v="19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x v="20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x v="21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x v="23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x v="25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x v="39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x v="28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x v="29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x v="30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x v="31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x v="32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x v="33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x v="35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x v="0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x v="36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x v="1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x v="37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x v="2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x v="3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x v="4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x v="5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x v="6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x v="7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x v="8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x v="9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x v="10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x v="11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x v="12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x v="13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x v="14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x v="15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x v="17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x v="18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x v="19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x v="20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x v="21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x v="22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x v="23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x v="24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x v="25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x v="39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x v="27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x v="29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x v="30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x v="31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x v="32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x v="33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x v="34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x v="35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x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x v="0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x v="36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x v="1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x v="37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x v="2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x v="3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x v="4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x v="5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x v="6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x v="7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x v="8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x v="9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x v="10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x v="11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x v="12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x v="13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x v="14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x v="15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x v="17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x v="18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x v="19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x v="20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x v="21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x v="38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x v="22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x v="23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x v="24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x v="25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x v="39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x v="28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x v="29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x v="30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x v="31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x v="32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x v="33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x v="34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x v="35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x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x v="0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x v="36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x v="1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x v="37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x v="2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x v="3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x v="4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x v="5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x v="6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x v="7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x v="8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x v="9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x v="10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x v="11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x v="12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x v="13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x v="14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x v="15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x v="17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x v="18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x v="19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x v="20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x v="21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x v="38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x v="22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x v="23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x v="24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x v="39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x v="27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x v="28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x v="29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x v="30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x v="31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x v="32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x v="33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x v="34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x v="35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x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x v="0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x v="36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x v="1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x v="37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x v="2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x v="3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x v="4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x v="5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x v="6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x v="7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x v="8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x v="9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x v="10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x v="11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x v="12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x v="13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x v="14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x v="15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x v="17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x v="18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x v="19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x v="20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x v="21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x v="38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x v="22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x v="23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x v="24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x v="39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x v="28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x v="29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x v="30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x v="31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x v="32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x v="33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x v="34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x v="35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x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x v="36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x v="1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x v="37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x v="2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x v="3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x v="4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x v="5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x v="6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x v="7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x v="8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x v="9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x v="10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x v="11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x v="12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x v="13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x v="14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x v="15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x v="16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x v="17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x v="19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x v="20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x v="21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x v="22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x v="23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x v="24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x v="39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x v="28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x v="29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x v="30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x v="31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x v="32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x v="33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x v="34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x v="35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x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x v="36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x v="1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x v="37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x v="2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x v="3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x v="4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x v="5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x v="7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x v="8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x v="9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x v="10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x v="11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x v="13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x v="14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x v="15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x v="16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x v="17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x v="19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x v="20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x v="21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x v="38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x v="22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x v="23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x v="24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x v="39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x v="27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x v="28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x v="29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x v="31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x v="32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x v="33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x v="34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x v="35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x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x v="36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x v="37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x v="2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x v="3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x v="5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x v="7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x v="8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x v="9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x v="11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x v="12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x v="13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x v="14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x v="16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x v="23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x v="27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x v="28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x v="31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x v="35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x v="0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x v="36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x v="37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x v="2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x v="3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x v="4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x v="5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x v="7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x v="8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x v="9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x v="10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x v="11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x v="12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x v="13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x v="14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x v="15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x v="17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x v="18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x v="19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x v="20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x v="21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x v="38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x v="22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x v="23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x v="24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x v="25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x v="39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x v="27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x v="28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x v="29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x v="30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x v="31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x v="32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x v="33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x v="34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x v="35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x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x v="36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x v="37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x v="2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x v="3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x v="4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x v="5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x v="6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x v="7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x v="8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x v="9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x v="10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x v="11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x v="12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x v="13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x v="14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x v="16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x v="17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x v="18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x v="19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x v="20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x v="21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x v="38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x v="22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x v="23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x v="24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x v="25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x v="39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x v="27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x v="28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x v="29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x v="30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x v="31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x v="32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x v="33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x v="34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x v="35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x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x v="0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x v="36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x v="37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x v="2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x v="3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x v="4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x v="5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x v="7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x v="8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x v="9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x v="10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x v="11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x v="12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x v="13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x v="14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x v="15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x v="16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x v="17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x v="18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x v="19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x v="20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x v="21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x v="38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x v="22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x v="23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x v="24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x v="25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x v="39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x v="28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x v="29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x v="30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x v="31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x v="32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x v="33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x v="34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x v="35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x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x v="0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x v="36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x v="1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x v="37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x v="2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x v="3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x v="4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x v="5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x v="6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x v="7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x v="8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x v="9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x v="10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x v="11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x v="12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x v="13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x v="14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x v="17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x v="18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x v="19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x v="20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x v="21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x v="38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x v="22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x v="23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x v="24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x v="25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x v="39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x v="27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x v="29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x v="30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x v="31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x v="32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x v="33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x v="34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x v="35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x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x v="0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x v="36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x v="1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x v="37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x v="2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x v="4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x v="5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x v="6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x v="7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x v="8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x v="9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x v="10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x v="11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x v="12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x v="13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x v="14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x v="15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x v="16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x v="17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x v="18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x v="19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x v="20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x v="21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x v="22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x v="23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x v="24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x v="25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x v="39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x v="27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x v="28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x v="29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x v="30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x v="31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x v="32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x v="33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x v="34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x v="35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x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x v="0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x v="36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x v="37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x v="2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x v="3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x v="4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x v="5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x v="7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x v="9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x v="10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x v="11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x v="12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x v="13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x v="15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x v="16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x v="17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x v="18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x v="19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x v="20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x v="21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x v="38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x v="22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x v="23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x v="24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x v="25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x v="39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x v="27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x v="28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x v="29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x v="30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x v="31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x v="32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x v="33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x v="35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x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x v="36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x v="6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x v="18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x v="19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x v="20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x v="21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x v="38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x v="22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x v="23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x v="25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x v="39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x v="28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x v="29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x v="30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x v="31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x v="32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x v="33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x v="34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x v="35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x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x v="0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x v="36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x v="1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x v="37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x v="2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x v="3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x v="4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x v="5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x v="6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x v="7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x v="8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x v="9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x v="10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x v="11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x v="12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x v="13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x v="14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x v="15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x v="16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x v="17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x v="18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x v="19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x v="21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x v="38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x v="22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x v="23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x v="24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x v="25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x v="39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x v="28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x v="30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x v="31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x v="32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x v="33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x v="34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x v="35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x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x v="0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x v="36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x v="1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x v="2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x v="3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x v="4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x v="5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x v="6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x v="7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x v="8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x v="9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x v="10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x v="11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x v="12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x v="13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x v="14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x v="15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x v="17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x v="18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x v="19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x v="20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x v="21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x v="38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x v="22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x v="23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x v="24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x v="25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x v="39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x v="27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x v="28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x v="29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x v="30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x v="31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x v="32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x v="33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x v="34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x v="35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x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x v="0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x v="36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x v="1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x v="2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x v="3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x v="5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x v="6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x v="7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x v="9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x v="10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x v="11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x v="12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x v="13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x v="14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x v="15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x v="16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x v="17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x v="18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x v="19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x v="20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x v="21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x v="38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x v="22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x v="23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x v="24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x v="25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x v="39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x v="27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x v="28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x v="29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x v="30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x v="31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x v="32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x v="33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x v="34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x v="35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x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x v="0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x v="36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x v="1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x v="37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x v="2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x v="3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x v="4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x v="5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x v="6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x v="7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x v="9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x v="10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x v="11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x v="12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x v="13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x v="15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x v="17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x v="18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x v="19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x v="20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x v="21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x v="38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x v="22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x v="23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x v="24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x v="25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x v="39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x v="27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x v="28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x v="29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x v="30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x v="31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x v="33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x v="34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x v="35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x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x v="36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x v="1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x v="37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x v="2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x v="3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x v="4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x v="5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x v="6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x v="7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x v="8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x v="9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x v="10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x v="11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x v="12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x v="13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x v="14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x v="15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x v="17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x v="18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x v="19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x v="20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x v="21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x v="38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x v="22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x v="23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x v="24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x v="25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x v="39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x v="27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x v="28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x v="29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x v="30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x v="31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x v="32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x v="33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x v="34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x v="35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x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x v="0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x v="36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x v="37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x v="2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x v="3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x v="4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x v="5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x v="7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x v="8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x v="9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x v="11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x v="12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x v="13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x v="14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x v="15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x v="16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x v="17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x v="18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x v="19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x v="20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x v="21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x v="38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x v="23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x v="25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x v="39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x v="27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x v="28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x v="29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x v="30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x v="31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x v="32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x v="33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x v="35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x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x v="0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x v="36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x v="1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x v="3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x v="5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x v="8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x v="9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x v="10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x v="11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x v="12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x v="14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x v="16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x v="17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x v="23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x v="24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x v="28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x v="29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x v="31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x v="32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x v="35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x v="0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x v="36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x v="1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x v="37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x v="2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x v="3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x v="4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x v="5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x v="6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x v="7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x v="8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x v="9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x v="10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x v="11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x v="12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x v="13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x v="15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x v="17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x v="18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x v="19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x v="20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x v="21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x v="38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x v="22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x v="23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x v="25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x v="39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x v="28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x v="29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x v="31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x v="32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x v="33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x v="34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x v="35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x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x v="0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x v="36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x v="1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x v="2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x v="3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x v="4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x v="5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x v="6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x v="8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x v="9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x v="10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x v="11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x v="12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x v="13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x v="14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x v="15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x v="17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x v="18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x v="19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x v="20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x v="21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x v="38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x v="22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x v="23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x v="24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x v="25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x v="39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x v="28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x v="29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x v="30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x v="31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x v="32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x v="33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x v="34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x v="35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x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x v="0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x v="36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x v="37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x v="2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x v="4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x v="5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x v="6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x v="8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x v="9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x v="10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x v="11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x v="12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x v="13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x v="15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x v="17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x v="18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x v="19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x v="20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x v="21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x v="38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x v="22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x v="23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x v="24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x v="25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x v="39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x v="27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x v="28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x v="29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x v="30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x v="31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x v="32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x v="33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x v="34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x v="35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x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x v="0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x v="36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x v="1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x v="37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x v="2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x v="3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x v="4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x v="5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x v="6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x v="7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x v="8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x v="9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x v="10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x v="11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x v="12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x v="13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x v="15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x v="17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x v="18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x v="19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x v="20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x v="21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x v="38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x v="22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x v="23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x v="24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x v="25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x v="39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x v="27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x v="28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x v="29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x v="30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x v="31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x v="32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x v="33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x v="34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x v="35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x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x v="0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x v="36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x v="1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x v="37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x v="2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x v="3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x v="4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x v="5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x v="6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x v="7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x v="8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x v="9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x v="10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x v="11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x v="12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x v="13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x v="14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x v="15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x v="17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x v="18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x v="19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x v="20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x v="21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x v="38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x v="22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x v="23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x v="24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x v="25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x v="39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x v="27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x v="28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x v="29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x v="31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x v="32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x v="33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x v="34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x v="35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x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x v="0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x v="36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x v="37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x v="2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x v="3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x v="4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x v="5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x v="6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x v="7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x v="8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x v="9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x v="10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x v="11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x v="12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x v="13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x v="15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x v="17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x v="18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x v="19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x v="20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x v="38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x v="23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x v="24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x v="25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x v="39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x v="28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x v="29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x v="31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x v="32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x v="33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x v="35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x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x v="2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x v="10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x v="11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x v="18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x v="19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x v="21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x v="38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x v="22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x v="23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x v="25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x v="39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x v="27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x v="29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x v="30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x v="31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x v="32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x v="33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x v="34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x v="35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x v="0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x v="36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x v="1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x v="37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x v="2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x v="3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x v="5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x v="6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x v="7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x v="8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x v="9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x v="10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x v="11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x v="13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x v="15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x v="17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x v="19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x v="20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x v="21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x v="38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x v="22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x v="23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x v="25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x v="39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x v="27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x v="28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x v="29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x v="30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x v="31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x v="32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x v="33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x v="34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x v="35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x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x v="0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x v="36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x v="1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x v="37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x v="2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x v="3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x v="5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x v="6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x v="7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x v="8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x v="9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x v="10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x v="11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x v="12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x v="13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x v="14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x v="15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x v="17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x v="18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x v="19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x v="20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x v="21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x v="38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x v="22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x v="23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x v="24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x v="25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x v="39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x v="27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x v="28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x v="29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x v="30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x v="31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x v="32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x v="33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x v="34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x v="35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x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x v="0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x v="36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x v="1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x v="37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x v="2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x v="3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x v="4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x v="5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x v="7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x v="8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x v="9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x v="10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x v="11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x v="12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x v="13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x v="14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x v="15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x v="17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x v="18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x v="19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x v="20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x v="21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x v="38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x v="22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x v="23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x v="24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x v="25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x v="26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x v="39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x v="27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x v="29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x v="30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x v="31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x v="32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x v="33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x v="34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x v="35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x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x v="0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x v="36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x v="1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x v="37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x v="2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x v="3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x v="4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x v="5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x v="6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x v="7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x v="8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x v="10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x v="11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x v="12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x v="13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x v="15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x v="17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x v="18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x v="19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x v="20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x v="21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x v="38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x v="22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x v="23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x v="24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x v="25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x v="39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x v="27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x v="29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x v="31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x v="32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x v="33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x v="34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x v="35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x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x v="0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x v="36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x v="1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x v="37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x v="2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x v="3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x v="4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x v="5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x v="6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x v="7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x v="8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x v="9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x v="10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x v="11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x v="12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x v="13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x v="14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x v="15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x v="16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x v="17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x v="18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x v="19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x v="20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x v="21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x v="38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x v="22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x v="23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x v="24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x v="25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x v="39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x v="27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x v="29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x v="30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x v="31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x v="32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x v="34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x v="35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x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x v="0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x v="36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x v="2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x v="4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x v="5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x v="6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x v="7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x v="8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x v="9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x v="10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x v="11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x v="12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x v="13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x v="14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x v="16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x v="17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x v="18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x v="19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x v="20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x v="21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x v="38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x v="22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x v="23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x v="24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x v="25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x v="39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x v="29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x v="30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x v="31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x v="32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x v="35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x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x v="0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x v="1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x v="37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x v="2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x v="3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x v="4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x v="5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x v="6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x v="7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x v="8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x v="10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x v="11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x v="12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x v="13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x v="14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x v="16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x v="17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x v="21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x v="23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x v="31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x v="1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x v="37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x v="2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x v="3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x v="4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x v="5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x v="7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x v="9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x v="11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x v="12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x v="13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x v="14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x v="15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x v="16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x v="17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x v="18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x v="19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x v="21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x v="38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x v="23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x v="25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x v="39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x v="27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x v="29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x v="30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x v="31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x v="32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x v="33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x v="34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x v="35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x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x v="0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x v="36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x v="1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x v="37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x v="2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x v="3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x v="5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x v="6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x v="7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x v="8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x v="9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x v="10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x v="11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x v="12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x v="13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x v="14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x v="15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x v="16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x v="17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x v="18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x v="19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x v="20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x v="21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x v="38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x v="22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x v="23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x v="24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x v="25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x v="39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x v="27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x v="29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x v="30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x v="31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x v="32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x v="34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x v="35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x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x v="0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x v="36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x v="37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x v="2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x v="3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x v="4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x v="5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x v="6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x v="7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x v="8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x v="9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x v="10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x v="11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x v="12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x v="13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x v="15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x v="17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x v="18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x v="19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x v="20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x v="21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x v="38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x v="22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x v="23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x v="24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x v="25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x v="39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x v="27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x v="29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x v="30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x v="31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x v="32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x v="34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x v="35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x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x v="0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x v="36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x v="1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x v="37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x v="2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x v="3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x v="5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x v="6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x v="7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x v="8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x v="9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x v="10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x v="11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x v="12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x v="13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x v="14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x v="15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x v="16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x v="17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x v="18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x v="19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x v="21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x v="38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x v="22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x v="23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x v="24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x v="25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x v="39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x v="27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x v="29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x v="30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x v="31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x v="32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x v="34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x v="35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x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x v="0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x v="36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x v="1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x v="37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x v="2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x v="3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x v="5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x v="6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x v="7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x v="8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x v="9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x v="10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x v="11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x v="12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x v="13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x v="14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x v="15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x v="16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x v="17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x v="18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x v="19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x v="20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x v="21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x v="38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x v="22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x v="23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x v="24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x v="25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x v="39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x v="27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x v="29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x v="30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x v="31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x v="32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x v="34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x v="35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x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x v="0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x v="36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x v="1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x v="37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x v="2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x v="5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x v="6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x v="7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x v="9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x v="10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x v="11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x v="12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x v="13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x v="15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x v="16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x v="17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x v="18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x v="19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x v="20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x v="21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x v="38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x v="22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x v="23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x v="24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x v="25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x v="29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x v="30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x v="31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x v="32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x v="35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x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x v="3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x v="6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x v="11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x v="13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x v="19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x v="21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x v="22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x v="23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x v="24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x v="25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x v="39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x v="29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x v="30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x v="32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x v="34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x v="35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x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x v="36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x v="37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x v="2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x v="3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x v="5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x v="6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x v="7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x v="8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x v="9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x v="11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x v="12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x v="13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x v="16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x v="17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x v="18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x v="19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x v="20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x v="21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x v="38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x v="22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x v="24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x v="25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x v="39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x v="27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x v="28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x v="29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x v="31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x v="32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x v="35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x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x v="0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x v="36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x v="1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x v="37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x v="2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x v="3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x v="5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x v="7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x v="8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x v="10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x v="11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x v="12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x v="13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x v="16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x v="17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x v="18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x v="19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x v="20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x v="21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x v="38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x v="22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x v="23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x v="24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x v="25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x v="39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x v="27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x v="29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x v="30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x v="31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x v="33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x v="35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x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x v="0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x v="36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x v="1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x v="37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x v="2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x v="3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x v="5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x v="6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x v="7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x v="8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x v="9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x v="10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x v="11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x v="12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x v="13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x v="15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x v="17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x v="18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x v="19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x v="20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x v="21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x v="38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x v="22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x v="23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x v="25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x v="26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x v="39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x v="27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x v="29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x v="31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x v="32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x v="33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x v="35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x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x v="40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x v="0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x v="36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x v="37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x v="2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x v="5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x v="7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x v="8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x v="9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x v="10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x v="11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x v="12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x v="13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x v="15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x v="16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x v="17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x v="18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x v="19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x v="20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x v="21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x v="38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x v="22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x v="23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x v="24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x v="25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x v="26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x v="39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x v="27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x v="29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x v="30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x v="31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x v="32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x v="33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x v="35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x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x v="40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x v="0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x v="36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x v="1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x v="37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x v="2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x v="3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x v="4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x v="5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x v="6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x v="7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x v="8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x v="9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x v="10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x v="11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x v="12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x v="13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x v="15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x v="16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x v="17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x v="18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x v="19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x v="20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x v="21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x v="38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x v="22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x v="23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x v="24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x v="25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x v="39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x v="27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x v="30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x v="31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x v="32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x v="33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x v="35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x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x v="40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x v="0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x v="36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x v="2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x v="3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x v="4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x v="5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x v="6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x v="7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x v="8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x v="9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x v="10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x v="11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x v="12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x v="13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x v="15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x v="16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x v="17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x v="18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x v="19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x v="20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x v="21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x v="23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x v="24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x v="25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x v="39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x v="27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x v="28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x v="29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x v="30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x v="31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x v="32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x v="33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x v="35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x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x v="40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x v="0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x v="36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x v="37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x v="2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x v="3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x v="4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x v="5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x v="6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x v="7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x v="8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x v="9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x v="10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x v="11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x v="12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x v="14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x v="15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x v="17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x v="23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x v="24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x v="28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x v="31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x v="32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x v="40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x v="4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x v="5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x v="9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x v="18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x v="19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x v="21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x v="22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x v="25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x v="27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x v="28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x v="29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x v="31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x v="32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x v="33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x v="35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x v="0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x v="36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x v="2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x v="3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x v="4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x v="5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x v="6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x v="7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x v="9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x v="10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x v="11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x v="12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x v="13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x v="14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x v="16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x v="17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x v="18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x v="19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x v="21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x v="38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x v="22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x v="23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x v="24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x v="25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x v="39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x v="27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x v="28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x v="29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x v="30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x v="31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x v="32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x v="33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x v="35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x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x v="40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x v="0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x v="36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x v="1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x v="2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x v="3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x v="4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x v="5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x v="6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x v="7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x v="8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x v="9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x v="10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x v="11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x v="12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x v="13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x v="14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x v="16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x v="17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x v="18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x v="19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x v="20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x v="21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x v="38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x v="22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x v="23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x v="24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x v="25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x v="39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x v="27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x v="28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x v="29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x v="30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x v="31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x v="32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x v="33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x v="35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x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x v="40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x v="0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x v="36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x v="1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x v="2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x v="4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x v="5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x v="6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x v="7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x v="8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x v="9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x v="10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x v="11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x v="12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x v="13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x v="14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x v="17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x v="18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x v="19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x v="20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x v="21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x v="38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x v="22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x v="23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x v="24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x v="25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x v="26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x v="39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x v="27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x v="28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x v="29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x v="30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x v="31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x v="32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x v="33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x v="35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x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x v="40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x v="0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x v="36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x v="2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x v="3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x v="4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x v="5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x v="6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x v="7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x v="9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x v="10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x v="11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x v="12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x v="16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x v="17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x v="18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x v="19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x v="20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x v="21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x v="38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x v="23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x v="24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x v="25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x v="39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x v="28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x v="29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x v="31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x v="32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x v="33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x v="34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x v="35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x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x v="40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x v="0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x v="36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x v="2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x v="3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x v="5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x v="6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x v="7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x v="8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x v="9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x v="10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x v="11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x v="12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x v="14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x v="16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x v="17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x v="28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x v="31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x v="34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x v="35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x v="40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x v="36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x v="2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x v="3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x v="4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x v="5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x v="7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x v="8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x v="9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x v="10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x v="11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x v="12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x v="14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x v="17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x v="18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x v="19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x v="20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x v="21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x v="38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x v="22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x v="23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x v="24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x v="25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x v="39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x v="27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x v="28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x v="29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x v="31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x v="32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x v="33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x v="34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x v="35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x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x v="40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x v="0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x v="36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x v="2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x v="4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x v="5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x v="6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x v="7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x v="8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x v="9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x v="10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x v="11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x v="12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x v="14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x v="16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x v="17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x v="18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x v="19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x v="20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x v="21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x v="38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x v="22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x v="23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x v="24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x v="25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x v="39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x v="27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x v="28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x v="29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x v="31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x v="32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x v="34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x v="35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x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x v="40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x v="0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x v="36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x v="1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x v="37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x v="2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x v="3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x v="4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x v="5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x v="6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x v="7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x v="8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x v="9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x v="10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x v="11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x v="12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x v="14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x v="17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x v="18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x v="19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x v="20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x v="38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x v="22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x v="23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x v="24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x v="25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x v="39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x v="27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x v="28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x v="29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x v="31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x v="34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x v="35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x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x v="40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x v="0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x v="36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x v="1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x v="37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x v="2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x v="3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x v="4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x v="5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x v="6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x v="7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x v="8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x v="10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x v="11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x v="12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x v="13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x v="16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x v="17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x v="18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x v="19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x v="20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x v="21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x v="38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x v="23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x v="24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x v="25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x v="39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x v="27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x v="28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x v="29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x v="30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x v="31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x v="32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x v="33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x v="35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x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x v="40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x v="0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x v="36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x v="1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x v="37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x v="2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x v="4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x v="5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x v="7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x v="9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x v="11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x v="14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x v="17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x v="18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x v="19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x v="20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x v="21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x v="38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x v="22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x v="23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x v="24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x v="25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x v="26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x v="39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x v="27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x v="28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x v="29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x v="31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x v="32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x v="34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x v="35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x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x v="40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x v="0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x v="36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x v="1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x v="37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x v="2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x v="4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x v="5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x v="7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x v="8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x v="9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x v="10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x v="11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x v="14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x v="16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x v="17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x v="18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x v="19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x v="20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x v="21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x v="38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x v="22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x v="23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x v="24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x v="25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x v="26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x v="39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x v="27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x v="28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x v="29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x v="31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x v="32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x v="33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x v="34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x v="35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x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x v="40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x v="36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x v="1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x v="37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x v="3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x v="4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x v="5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x v="7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x v="8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x v="9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x v="10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x v="11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x v="12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x v="13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x v="14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x v="16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x v="17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x v="18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x v="19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x v="20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x v="21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x v="23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x v="24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x v="25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x v="39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x v="28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x v="29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x v="30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x v="31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x v="32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x v="35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x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x v="40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x v="7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x v="11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x v="12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x v="18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x v="19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x v="20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x v="22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x v="23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x v="24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x v="25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x v="39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x v="27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x v="28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x v="29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x v="30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x v="31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x v="32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x v="34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x v="35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x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x v="0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x v="36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x v="1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x v="37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x v="2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x v="3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x v="5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x v="7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x v="8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x v="9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x v="10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x v="11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x v="12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x v="13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x v="14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x v="16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x v="17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x v="18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x v="19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x v="20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x v="21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x v="38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x v="22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x v="23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x v="39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x v="27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x v="28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x v="29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x v="30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x v="31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x v="32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x v="34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x v="35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x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x v="40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x v="0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x v="36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x v="1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x v="37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x v="2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x v="3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x v="5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x v="8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x v="9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x v="10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x v="11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x v="12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x v="13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x v="14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x v="16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x v="17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x v="18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x v="19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x v="20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x v="38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x v="22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x v="23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x v="25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x v="39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x v="29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x v="30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x v="31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x v="32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x v="34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x v="35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x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x v="40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x v="0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x v="36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x v="1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x v="37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x v="2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x v="3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x v="5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x v="7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x v="8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x v="9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x v="11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x v="12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x v="14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x v="16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x v="17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x v="18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x v="19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x v="20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x v="21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x v="38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x v="22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x v="23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x v="25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x v="27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x v="28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x v="29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x v="30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x v="31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x v="32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x v="33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x v="34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x v="35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x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x v="40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x v="0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x v="36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x v="1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x v="37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x v="2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x v="3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x v="5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x v="7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x v="9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x v="10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x v="11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x v="12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x v="13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x v="14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x v="16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x v="17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x v="18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x v="19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x v="20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x v="21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x v="38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x v="22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x v="23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x v="24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x v="25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x v="39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x v="27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x v="28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x v="29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x v="30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x v="31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x v="32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x v="34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x v="35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x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x v="40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x v="0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x v="36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x v="1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x v="37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x v="2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x v="5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x v="7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x v="8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x v="9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x v="10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x v="11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x v="12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x v="13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x v="14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x v="17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x v="18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x v="19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x v="20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x v="21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x v="38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x v="22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x v="23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x v="24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x v="25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x v="39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x v="27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x v="28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x v="29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x v="30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x v="31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x v="32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x v="34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x v="35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x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x v="40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x v="0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x v="36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x v="1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x v="37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x v="2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x v="3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x v="5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x v="7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x v="8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x v="9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x v="10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x v="11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x v="12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x v="13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x v="14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x v="16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x v="17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x v="18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x v="19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x v="20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x v="22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x v="23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x v="24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x v="25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x v="39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x v="28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x v="29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x v="30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x v="31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x v="32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x v="35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x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x v="40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x v="36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x v="1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x v="37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x v="2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x v="3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x v="5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x v="7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x v="8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x v="9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x v="10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x v="11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x v="12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x v="13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x v="17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x v="22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x v="23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x v="24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x v="28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x v="32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x v="35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x v="40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x v="9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x v="11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x v="14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x v="18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x v="19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x v="23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x v="24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x v="25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x v="39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x v="27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x v="28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x v="29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x v="30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x v="31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x v="32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x v="34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x v="35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x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x v="0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x v="36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x v="1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x v="37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x v="2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x v="3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x v="5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x v="7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x v="9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x v="10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x v="11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x v="12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x v="13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x v="16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x v="17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x v="19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x v="20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x v="38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x v="23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x v="25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x v="26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x v="39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x v="27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x v="28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x v="29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x v="30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x v="31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x v="32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x v="34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x v="35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x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x v="40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x v="0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x v="36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x v="1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x v="37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x v="2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x v="3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x v="5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x v="7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x v="8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x v="9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x v="10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x v="11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x v="12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x v="13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x v="14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x v="16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x v="17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x v="19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x v="20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x v="38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x v="22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x v="23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x v="24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x v="25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x v="39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x v="27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x v="29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x v="30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x v="31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x v="32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x v="33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x v="34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x v="35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x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x v="40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x v="36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x v="1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x v="37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x v="2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x v="3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x v="5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x v="7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x v="8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x v="9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x v="10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x v="11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x v="12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x v="13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x v="17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x v="19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x v="20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x v="21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x v="38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x v="23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x v="24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x v="25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x v="39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x v="27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x v="29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x v="30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x v="31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x v="32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x v="34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x v="35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x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x v="40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x v="36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x v="1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x v="2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x v="3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x v="5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x v="8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x v="9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x v="10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x v="11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x v="12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x v="13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x v="14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x v="15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x v="17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x v="18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x v="19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x v="20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x v="21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x v="38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x v="22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x v="23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x v="24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x v="25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x v="39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x v="27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x v="28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x v="29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x v="30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x v="31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x v="32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x v="33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x v="34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x v="35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x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x v="40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x v="36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x v="1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x v="37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x v="2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x v="3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x v="5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x v="7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x v="8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x v="9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x v="10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x v="11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x v="12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x v="13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x v="14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x v="15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x v="16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x v="17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x v="18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x v="19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x v="22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x v="23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x v="24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x v="25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x v="26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x v="39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x v="28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x v="29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x v="30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x v="31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x v="32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x v="33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x v="34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x v="35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x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x v="40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x v="36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x v="37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x v="2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x v="3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x v="8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x v="9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x v="10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x v="11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x v="12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x v="13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x v="14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x v="15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x v="16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x v="17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x v="23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x v="19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x v="20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x v="24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x v="29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x v="32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x v="33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x v="35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x v="7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x v="10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x v="12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x v="13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x v="17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x v="18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x v="19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x v="20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x v="21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x v="22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x v="23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x v="25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x v="39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x v="27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x v="29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x v="30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x v="33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x v="34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x v="35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x v="36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x v="1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x v="37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x v="2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x v="4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x v="6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x v="7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x v="8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x v="9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x v="11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x v="12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x v="13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x v="14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x v="15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x v="17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x v="18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x v="19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x v="20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x v="38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x v="22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x v="23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x v="25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x v="39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x v="27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x v="29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x v="31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x v="32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x v="34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x v="35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x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x v="40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x v="36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x v="1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x v="37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x v="2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x v="3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x v="4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x v="5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x v="7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x v="8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x v="9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x v="11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x v="12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x v="13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x v="14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x v="15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x v="17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x v="18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x v="19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x v="20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x v="21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x v="38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x v="22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x v="23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x v="25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x v="39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x v="27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x v="29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x v="31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x v="32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x v="33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x v="34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x v="35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x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x v="40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x v="36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x v="1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x v="37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x v="2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x v="3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x v="4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x v="5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x v="7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x v="9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x v="10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x v="11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x v="12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x v="13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x v="14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x v="15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x v="17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x v="18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x v="19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x v="20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x v="38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x v="22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x v="23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x v="24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x v="39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x v="27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x v="29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x v="30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x v="31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x v="32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x v="33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x v="34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x v="35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x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x v="40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x v="36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x v="1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x v="2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x v="3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x v="4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x v="5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x v="6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x v="8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x v="9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x v="10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x v="11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x v="12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x v="13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x v="14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x v="15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x v="17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x v="18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x v="19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x v="20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x v="38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x v="22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x v="23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x v="24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x v="25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x v="27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x v="29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x v="30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x v="31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x v="32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x v="33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x v="34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x v="35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x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x v="40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x v="36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x v="1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x v="2"/>
    <s v="GRISALES VILLA JUAN DAVID"/>
    <x v="4"/>
    <x v="0"/>
    <n v="199"/>
    <n v="28.428571428571399"/>
    <n v="185.89035916824201"/>
    <m/>
    <n v="89445.179600000003"/>
    <x v="1"/>
    <n v="12757.142900000001"/>
    <x v="837"/>
    <x v="0"/>
    <m/>
  </r>
  <r>
    <d v="2023-11-19T00:18:06"/>
    <x v="1"/>
    <x v="3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x v="4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x v="5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x v="6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x v="7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x v="8"/>
    <s v="ECHAVARRIA JOSE"/>
    <x v="4"/>
    <x v="0"/>
    <n v="143"/>
    <n v="20.428571428571399"/>
    <n v="185.89035916824201"/>
    <m/>
    <n v="89445.179600000003"/>
    <x v="0"/>
    <n v="12757.142900000001"/>
    <x v="837"/>
    <x v="0"/>
    <m/>
  </r>
  <r>
    <d v="2023-11-19T00:18:08"/>
    <x v="9"/>
    <x v="9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x v="10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x v="11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x v="12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x v="13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x v="14"/>
    <s v="FRANCO BRAVO JHOAN FERNANDO"/>
    <x v="4"/>
    <x v="0"/>
    <n v="200"/>
    <n v="28.571428571428601"/>
    <n v="185.89035916824201"/>
    <m/>
    <n v="89445.179600000003"/>
    <x v="0"/>
    <n v="12757.142900000001"/>
    <x v="837"/>
    <x v="0"/>
    <m/>
  </r>
  <r>
    <d v="2023-11-19T00:18:10"/>
    <x v="9"/>
    <x v="15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x v="17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x v="18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x v="19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x v="20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x v="22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x v="23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x v="24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x v="25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x v="26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x v="39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x v="29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x v="30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x v="31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x v="32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x v="33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x v="35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x v="41"/>
    <s v="GARCIA DAVID WILSON ALBERTO"/>
    <x v="4"/>
    <x v="0"/>
    <n v="219"/>
    <n v="31.285714285714299"/>
    <n v="185.89035916824201"/>
    <m/>
    <n v="89445.179600000003"/>
    <x v="1"/>
    <n v="12757.142900000001"/>
    <x v="837"/>
    <x v="0"/>
    <m/>
  </r>
  <r>
    <d v="2023-11-19T00:18:17"/>
    <x v="1"/>
    <x v="40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x v="36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x v="2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x v="3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x v="5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x v="6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x v="7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x v="8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x v="9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x v="10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x v="11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x v="12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x v="13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x v="14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x v="15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x v="17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x v="22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x v="23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x v="33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x v="40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x v="36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x v="1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x v="2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x v="3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x v="4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x v="5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x v="8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x v="9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x v="11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x v="12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x v="13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x v="14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x v="17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x v="18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x v="19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x v="38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x v="22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x v="23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x v="24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x v="25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x v="39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x v="27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x v="29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x v="30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x v="31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x v="32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x v="34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x v="35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x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x v="40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x v="36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x v="1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x v="2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x v="4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x v="5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x v="8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x v="9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x v="10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x v="11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x v="12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x v="13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x v="14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x v="17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x v="18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x v="19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x v="21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x v="38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x v="22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x v="23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x v="24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x v="25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x v="26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x v="39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x v="27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x v="29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x v="30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x v="31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x v="32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x v="33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x v="34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x v="35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x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x v="40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x v="36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x v="1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x v="2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x v="3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x v="4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x v="5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x v="7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x v="9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x v="10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x v="11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x v="12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x v="13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x v="14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x v="15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x v="16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x v="17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x v="18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x v="19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x v="20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x v="38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x v="22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x v="23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x v="24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x v="25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x v="26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x v="39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x v="27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x v="29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x v="31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x v="32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x v="33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x v="34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x v="35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x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x v="40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x v="36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x v="1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x v="3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x v="4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x v="5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x v="6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x v="7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x v="8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x v="9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x v="11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x v="12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x v="13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x v="14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x v="15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x v="16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x v="17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x v="18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x v="19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x v="20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x v="21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x v="38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x v="22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x v="23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x v="24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x v="25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x v="39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x v="27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x v="28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x v="29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x v="30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x v="31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x v="32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x v="33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x v="34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x v="35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x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x v="40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x v="36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x v="1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x v="2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x v="3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x v="4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x v="5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x v="6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x v="7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x v="8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x v="9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x v="11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x v="12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x v="13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x v="14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x v="15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x v="16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x v="17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x v="18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x v="19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x v="20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x v="38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x v="22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x v="23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x v="24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x v="25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x v="26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x v="39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x v="27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x v="29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x v="30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x v="31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x v="32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x v="33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x v="35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x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x v="40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x v="1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x v="37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x v="3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x v="4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x v="5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x v="7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x v="8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x v="9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x v="10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x v="11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x v="12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x v="13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x v="14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x v="15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x v="17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x v="18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x v="19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x v="20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x v="38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x v="22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x v="23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x v="25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x v="39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x v="29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x v="30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x v="31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x v="32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x v="33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x v="34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x v="35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x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x v="7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x v="10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x v="11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x v="13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x v="14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x v="18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x v="19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x v="20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x v="38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x v="22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x v="23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x v="24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x v="25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x v="39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x v="27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x v="30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x v="31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x v="33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x v="34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x v="35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x v="40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x v="36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x v="1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x v="37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x v="2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x v="3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x v="4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x v="5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x v="8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x v="9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x v="10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x v="11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x v="12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x v="13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x v="14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x v="16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x v="17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x v="18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x v="19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x v="20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x v="38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x v="22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x v="23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x v="24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x v="25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x v="39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x v="27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x v="29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x v="30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x v="31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x v="32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x v="34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x v="35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x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x v="40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x v="36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x v="1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x v="2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x v="3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x v="4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x v="5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x v="7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x v="8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x v="9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x v="10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x v="11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x v="12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x v="13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x v="14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x v="15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x v="17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x v="18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x v="20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x v="21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x v="38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x v="22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x v="23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x v="24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x v="25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x v="39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x v="27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x v="28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x v="29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x v="30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x v="31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x v="32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x v="33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x v="34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x v="35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x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x v="40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x v="36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x v="1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x v="37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x v="2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x v="3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x v="4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x v="5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x v="6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x v="7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x v="8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x v="9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x v="10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x v="11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x v="12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x v="13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x v="14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x v="15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x v="16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x v="17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x v="18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x v="19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x v="20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x v="21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x v="38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x v="22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x v="23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x v="24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x v="25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x v="39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x v="27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x v="29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x v="30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x v="31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x v="32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x v="33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x v="34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x v="35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x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x v="40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x v="36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x v="1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x v="37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x v="3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x v="4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x v="5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x v="6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x v="7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x v="8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x v="9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x v="10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x v="11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x v="12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x v="13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x v="14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x v="15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x v="17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x v="18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x v="19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x v="20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x v="38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x v="22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x v="23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x v="24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x v="25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x v="39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x v="27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x v="28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x v="29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x v="30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x v="31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x v="32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x v="33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x v="34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x v="35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x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x v="40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x v="36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x v="1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x v="37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x v="2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x v="3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x v="4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x v="5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x v="7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x v="8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x v="9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x v="10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x v="11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x v="12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x v="13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x v="14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x v="15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x v="16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x v="17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x v="18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x v="19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x v="20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x v="38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x v="25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x v="26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x v="39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x v="27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x v="28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x v="29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x v="30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x v="31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x v="32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x v="33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x v="34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x v="35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x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x v="40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x v="36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x v="1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x v="2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x v="3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x v="4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x v="5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x v="6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x v="7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x v="8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x v="9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x v="10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x v="11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x v="12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x v="13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x v="14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x v="15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x v="17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x v="18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x v="19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x v="20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x v="38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x v="23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x v="24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x v="25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x v="26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x v="39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x v="27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x v="28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x v="29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x v="30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x v="31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x v="32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x v="33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x v="35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x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x v="40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x v="36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x v="1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x v="37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x v="2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x v="3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x v="5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x v="7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x v="8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x v="9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x v="10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x v="11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x v="12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x v="13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x v="14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x v="15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x v="17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x v="39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x v="27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x v="28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x v="40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x v="36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x v="1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x v="37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x v="2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x v="3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x v="4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x v="5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x v="6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x v="7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x v="8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x v="10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x v="11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x v="12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x v="13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x v="14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x v="15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x v="16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x v="17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x v="18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x v="19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x v="20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x v="21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x v="38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x v="22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x v="23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x v="25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x v="39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x v="27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x v="28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x v="29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x v="30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x v="31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x v="32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x v="33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x v="34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x v="35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x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x v="40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x v="36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x v="1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x v="37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x v="2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x v="3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x v="5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x v="6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x v="7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x v="8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x v="9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x v="10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x v="11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x v="12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x v="13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x v="14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x v="15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x v="16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x v="17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x v="18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x v="19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x v="20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x v="21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x v="38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x v="22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x v="23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x v="25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x v="39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x v="27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x v="28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x v="29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x v="30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x v="31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x v="32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x v="33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x v="34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x v="35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x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x v="40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x v="36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x v="1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x v="37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x v="2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x v="3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x v="4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x v="5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x v="7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x v="9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x v="10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x v="11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x v="12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x v="13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x v="15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x v="16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x v="18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x v="19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x v="20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x v="21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x v="38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x v="22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x v="23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x v="25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x v="26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x v="39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x v="27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x v="28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x v="29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x v="30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x v="31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x v="32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x v="33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x v="34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x v="35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x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x v="40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x v="36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x v="1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x v="37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x v="2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x v="3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x v="4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x v="5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x v="6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x v="7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x v="8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x v="9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x v="10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x v="11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x v="12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x v="13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x v="14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x v="16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x v="17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x v="18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x v="19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x v="20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x v="21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x v="38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x v="22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x v="23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x v="25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x v="26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x v="39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x v="27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x v="29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x v="30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x v="31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x v="32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x v="33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x v="34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x v="35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x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x v="40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x v="4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x v="6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x v="7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x v="8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x v="11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x v="19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x v="20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x v="21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x v="38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x v="22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x v="23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x v="25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x v="26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x v="39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x v="27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x v="28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x v="29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x v="30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x v="31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x v="32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x v="33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x v="34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x v="35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x v="36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x v="1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x v="37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x v="2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x v="4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x v="5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x v="7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x v="8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x v="9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x v="10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x v="11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x v="12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x v="13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x v="14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x v="17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x v="18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x v="19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x v="20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x v="21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x v="38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x v="22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x v="23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x v="25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x v="26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x v="39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x v="27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x v="28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x v="29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x v="30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x v="31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x v="32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x v="33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x v="35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x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x v="36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x v="1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x v="37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x v="2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x v="4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x v="5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x v="7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x v="8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x v="9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x v="10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x v="11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x v="12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x v="13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x v="14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x v="16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x v="23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x v="25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x v="26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x v="31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x v="32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x v="33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x v="40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x v="36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x v="1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x v="37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x v="2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x v="3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x v="4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x v="5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x v="6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x v="7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x v="9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x v="10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x v="11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x v="12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x v="13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x v="14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x v="16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x v="17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x v="18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x v="19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x v="20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x v="21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x v="38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x v="22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x v="23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x v="25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x v="26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x v="39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x v="27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x v="28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x v="29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x v="30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x v="31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x v="32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x v="34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x v="35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x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x v="40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x v="36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x v="1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x v="37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x v="2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x v="3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x v="4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x v="6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x v="7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x v="8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x v="9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x v="10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x v="11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x v="12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x v="13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x v="14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x v="15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x v="17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x v="18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x v="19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x v="20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x v="21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x v="38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x v="22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x v="23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x v="25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x v="26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x v="39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x v="27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x v="28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x v="29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x v="30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x v="31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x v="32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x v="33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x v="34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x v="35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x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x v="40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x v="36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x v="1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x v="37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x v="2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x v="3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x v="4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x v="5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x v="6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x v="7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x v="9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x v="10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x v="11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x v="12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x v="13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x v="14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x v="15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x v="17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x v="18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x v="19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x v="20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x v="21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x v="22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x v="23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x v="25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x v="26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x v="39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x v="28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x v="29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x v="30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x v="31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x v="32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x v="33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x v="35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x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x v="40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x v="36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x v="1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x v="37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x v="2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x v="3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x v="4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x v="5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x v="7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x v="9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x v="11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x v="12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x v="13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x v="14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x v="15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x v="17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x v="18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x v="19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x v="21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x v="38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x v="22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x v="23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x v="24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x v="25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x v="26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x v="39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x v="28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x v="29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x v="30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x v="31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x v="32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x v="33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x v="34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x v="35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x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x v="40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x v="36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x v="1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x v="37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x v="2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x v="3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x v="4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x v="7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x v="9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x v="10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x v="11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x v="12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x v="13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x v="14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x v="15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x v="17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x v="18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x v="19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x v="20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x v="21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x v="38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x v="22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x v="23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x v="24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x v="25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x v="26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x v="39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x v="28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x v="29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x v="30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x v="31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x v="32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x v="33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x v="34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x v="35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x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x v="40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x v="36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x v="37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x v="2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x v="3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x v="4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x v="5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x v="6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x v="7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x v="9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x v="10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x v="11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x v="12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x v="13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x v="14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x v="15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x v="17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x v="18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x v="19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x v="20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x v="21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x v="38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x v="22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x v="23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x v="25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x v="26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x v="39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x v="28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x v="29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x v="30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x v="31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x v="32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x v="33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x v="34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x v="35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x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x v="40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x v="36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x v="6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x v="11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x v="17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x v="18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x v="20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x v="21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x v="38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x v="22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x v="23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x v="39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x v="27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x v="28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x v="29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x v="31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x v="32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x v="33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x v="34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x v="35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x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x v="36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x v="1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x v="37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x v="2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x v="3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x v="4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x v="5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x v="6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x v="7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x v="9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x v="10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x v="11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x v="12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x v="13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x v="14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x v="15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x v="17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x v="18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x v="19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x v="20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x v="21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x v="38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x v="22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x v="23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x v="24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x v="25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x v="39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x v="27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x v="28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x v="29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x v="30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x v="31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x v="32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x v="33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x v="34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x v="35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x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x v="40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x v="36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x v="1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x v="37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x v="2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x v="3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x v="4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x v="5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x v="6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x v="7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x v="9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x v="10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x v="11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x v="12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x v="13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x v="14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x v="15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x v="17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x v="18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x v="19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x v="20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x v="21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x v="38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x v="22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x v="23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x v="24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x v="25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x v="26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x v="39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x v="27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x v="28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x v="29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x v="30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x v="31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x v="32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x v="33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x v="34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x v="35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x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x v="40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x v="36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x v="1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x v="37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x v="2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x v="3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x v="4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x v="5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x v="7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x v="9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x v="10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x v="11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x v="12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x v="13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x v="14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x v="15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x v="17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x v="18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x v="19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x v="20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x v="21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x v="38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x v="22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x v="23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x v="24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x v="25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x v="26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x v="39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x v="27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x v="28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x v="29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x v="30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x v="31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x v="32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x v="33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x v="34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x v="35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x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x v="40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x v="36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x v="1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x v="37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x v="2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x v="3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x v="4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x v="5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x v="7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x v="9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x v="10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x v="11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x v="12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x v="13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x v="14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x v="15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x v="17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x v="18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x v="19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x v="20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x v="21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x v="38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x v="22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x v="23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x v="24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x v="25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x v="26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x v="27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x v="28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x v="29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x v="30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x v="31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x v="32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x v="33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x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x v="40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x v="36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x v="1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x v="2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x v="3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x v="4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x v="5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x v="6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x v="7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x v="9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x v="10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x v="11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x v="12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x v="13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x v="14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x v="15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x v="17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x v="18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x v="19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x v="20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x v="21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x v="38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x v="22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x v="23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x v="24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x v="25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x v="26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x v="27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x v="28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x v="29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x v="30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x v="31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x v="32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x v="33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x v="34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x v="35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x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x v="40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x v="36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x v="1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x v="2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x v="3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x v="4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x v="5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x v="6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x v="7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x v="8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x v="9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x v="10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x v="11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x v="12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x v="13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x v="14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x v="17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x v="18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x v="19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x v="20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x v="21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x v="22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x v="23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x v="25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x v="26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x v="39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x v="27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x v="28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x v="29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x v="30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x v="31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x v="32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x v="33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x v="34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x v="35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x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x v="40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x v="36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x v="1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x v="37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x v="2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x v="3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x v="4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x v="5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x v="6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x v="7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x v="8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x v="10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x v="11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x v="12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x v="13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x v="14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x v="15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x v="17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x v="18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x v="19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x v="21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x v="23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x v="24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x v="29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x v="33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x v="4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x v="10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x v="11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x v="12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x v="13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x v="14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x v="18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x v="21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x v="24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x v="29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x v="26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x v="36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x v="1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x v="37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x v="2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x v="3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x v="4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x v="5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x v="8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x v="9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x v="10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x v="11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x v="12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x v="13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x v="14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x v="17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x v="18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x v="19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x v="20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x v="21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x v="38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x v="22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x v="23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x v="24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x v="25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x v="26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x v="39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x v="27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x v="28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x v="29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x v="30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x v="31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x v="32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x v="33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x v="34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x v="35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x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x v="40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x v="36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x v="1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x v="3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x v="4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x v="5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x v="6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x v="7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x v="8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x v="9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x v="10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x v="11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x v="12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x v="13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x v="14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x v="15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x v="17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x v="19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x v="20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x v="21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x v="38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x v="22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x v="23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x v="24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x v="25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x v="26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x v="39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x v="27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x v="28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x v="29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x v="30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x v="31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x v="32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x v="34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x v="35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x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x v="40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x v="36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x v="1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x v="37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x v="2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x v="3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x v="4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x v="5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x v="6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x v="7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x v="8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x v="9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x v="10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x v="11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x v="12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x v="13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x v="14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x v="15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x v="17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x v="18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x v="19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x v="21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x v="38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x v="22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x v="23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x v="24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x v="25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x v="26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x v="39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x v="27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x v="28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x v="29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x v="30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x v="31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x v="32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x v="34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x v="35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x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x v="40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x v="36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x v="1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x v="37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x v="2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x v="3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x v="4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x v="5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x v="6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x v="7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x v="8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x v="10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x v="11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x v="12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x v="13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x v="14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x v="15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x v="18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x v="19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x v="20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x v="21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x v="38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x v="22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x v="23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x v="24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x v="25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x v="26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x v="39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x v="27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x v="28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x v="29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x v="31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x v="32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x v="34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x v="35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x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x v="40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x v="36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x v="1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x v="37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x v="2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x v="3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x v="4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x v="5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x v="6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x v="7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x v="8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x v="9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x v="10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x v="11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x v="12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x v="13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x v="14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x v="15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x v="18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x v="19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x v="21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x v="22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x v="23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x v="24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x v="25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x v="26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x v="39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x v="27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x v="28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x v="29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x v="31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x v="32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x v="35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x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x v="40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x v="3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x v="4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x v="5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x v="11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x v="17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x v="21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x v="22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x v="23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x v="25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x v="26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x v="39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x v="27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x v="28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x v="30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x v="31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x v="32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x v="34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x v="35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x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x v="40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x v="23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x v="25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x v="39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x v="27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x v="35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x v="40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x v="36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x v="1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x v="37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x v="2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x v="3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x v="4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x v="5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x v="7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x v="9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x v="10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x v="11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x v="12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x v="13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x v="14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x v="15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x v="16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x v="17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x v="18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x v="19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x v="21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x v="22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x v="23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x v="25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x v="26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x v="27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x v="28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x v="29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x v="30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x v="31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x v="32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x v="34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x v="35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x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x v="40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x v="36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x v="1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x v="37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x v="2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x v="3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x v="4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x v="5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x v="6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x v="7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x v="8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x v="9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x v="10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x v="11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x v="12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x v="13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x v="14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x v="15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x v="16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x v="17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x v="18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x v="19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x v="20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x v="21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x v="22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x v="23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x v="24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x v="25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x v="26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x v="39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x v="27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x v="28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x v="29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x v="30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x v="31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x v="32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x v="34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x v="35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x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x v="40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x v="36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x v="1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x v="37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x v="2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x v="3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x v="4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x v="5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x v="7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x v="9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x v="10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x v="11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x v="12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x v="13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x v="14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x v="15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x v="16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x v="17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x v="18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x v="19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x v="20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x v="21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x v="38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x v="22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x v="23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x v="24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x v="25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x v="26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x v="39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x v="27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x v="29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x v="30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x v="31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x v="32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x v="34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x v="35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x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x v="40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x v="36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x v="1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x v="37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x v="2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x v="4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x v="5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x v="7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x v="8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x v="9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x v="10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x v="11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x v="12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x v="13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x v="14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x v="15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x v="16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x v="17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x v="19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x v="20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x v="21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x v="38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x v="22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x v="23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x v="24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x v="25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x v="39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x v="27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x v="28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x v="29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x v="30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x v="31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x v="32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x v="34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x v="35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x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x v="40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x v="36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x v="1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x v="37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x v="3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x v="4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x v="5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x v="7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x v="8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x v="9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x v="10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x v="11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x v="13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x v="14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x v="15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x v="16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x v="17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x v="18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x v="19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x v="20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x v="21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x v="38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x v="22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x v="23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x v="24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x v="25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x v="39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x v="28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x v="29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x v="30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x v="31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x v="32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x v="35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x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x v="36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x v="37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x v="2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x v="3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x v="4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x v="5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x v="7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x v="8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x v="11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x v="12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x v="13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x v="14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x v="17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x v="21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x v="22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x v="39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x v="29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x v="36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x v="1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x v="18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x v="19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x v="20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x v="21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x v="25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x v="39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x v="28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x v="29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x v="30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x v="31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x v="32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x v="34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x v="35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x v="36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x v="1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x v="2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x v="3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x v="4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x v="5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x v="7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x v="8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x v="9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x v="10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x v="11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x v="12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x v="13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x v="14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x v="16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x v="17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x v="18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x v="19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x v="20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x v="21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x v="22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x v="23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x v="25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x v="39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x v="27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x v="28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x v="29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x v="30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x v="31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x v="32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x v="34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x v="35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x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x v="40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x v="36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x v="1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x v="37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x v="2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x v="3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x v="4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x v="5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x v="7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x v="8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x v="9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x v="10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x v="11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x v="12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x v="13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x v="14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x v="15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x v="16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x v="17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x v="18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x v="19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x v="20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x v="21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x v="38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x v="22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x v="23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x v="24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x v="25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x v="39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x v="27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x v="28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x v="29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x v="30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x v="31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x v="35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x v="40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x v="0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x v="36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x v="1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x v="37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x v="2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x v="3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x v="4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x v="5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x v="7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x v="8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x v="9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x v="10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x v="11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x v="12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x v="13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x v="14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x v="17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x v="18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x v="19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x v="21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x v="38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x v="22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x v="24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x v="25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x v="39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x v="28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x v="29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x v="30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x v="31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x v="34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x v="35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x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x v="40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x v="0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x v="36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x v="1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x v="37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x v="2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x v="3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x v="4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x v="5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x v="6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x v="7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x v="8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x v="9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x v="10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x v="11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x v="12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x v="13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x v="14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x v="17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x v="18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x v="19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x v="21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x v="38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x v="22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x v="23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x v="24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x v="25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x v="39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x v="27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x v="28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x v="29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x v="30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x v="31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x v="34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x v="35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x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x v="40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x v="0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x v="36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x v="1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x v="37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x v="2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x v="4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x v="5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x v="6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x v="9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x v="10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x v="11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x v="12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x v="13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x v="14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x v="16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x v="17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x v="18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x v="19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x v="20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x v="21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x v="38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x v="22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x v="23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x v="25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x v="39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x v="27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x v="28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x v="29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x v="30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x v="31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x v="35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x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x v="40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x v="0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x v="36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x v="1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x v="37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x v="2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x v="3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x v="4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x v="7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x v="8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x v="9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x v="10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x v="11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x v="12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x v="13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x v="14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x v="15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x v="16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x v="23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x v="29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x v="31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x v="36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x v="1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x v="2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x v="3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x v="4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x v="6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x v="7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x v="8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x v="9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x v="10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x v="11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x v="12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x v="13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x v="14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x v="15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x v="16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x v="17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x v="18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x v="19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x v="21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x v="38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x v="22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x v="23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x v="24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x v="25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x v="39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x v="27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x v="28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x v="29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x v="30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x v="31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x v="34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x v="35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x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x v="40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x v="0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x v="36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x v="1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x v="37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x v="2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x v="3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x v="4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x v="5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x v="7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x v="8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x v="9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x v="10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x v="11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x v="12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x v="13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x v="15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x v="16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x v="17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x v="18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x v="19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x v="20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x v="21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x v="22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x v="23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x v="24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x v="25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x v="39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x v="27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x v="28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x v="29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x v="30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x v="31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x v="34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x v="35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x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x v="40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x v="0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x v="36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x v="1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x v="37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x v="2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x v="3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x v="4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x v="5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x v="7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x v="9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x v="10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x v="11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x v="12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x v="13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x v="14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x v="15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x v="16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x v="17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x v="18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x v="19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x v="21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x v="38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x v="22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x v="23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x v="25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x v="39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x v="27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x v="28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x v="29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x v="30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x v="31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x v="33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x v="35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x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x v="40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x v="0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x v="36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x v="1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x v="37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x v="2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x v="3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x v="4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x v="5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x v="7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x v="8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x v="9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x v="10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x v="11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x v="12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x v="13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x v="14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x v="15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x v="16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x v="17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x v="18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x v="19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x v="21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x v="38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x v="22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x v="23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x v="24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x v="25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x v="39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x v="27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x v="28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x v="29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x v="30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x v="31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x v="33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x v="35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x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x v="40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x v="0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x v="36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x v="1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x v="37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x v="2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x v="4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x v="5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x v="7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x v="8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x v="9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x v="10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x v="11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x v="12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x v="13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x v="14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x v="15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x v="16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x v="17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x v="18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x v="19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x v="38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x v="22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x v="23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x v="24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x v="25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x v="39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x v="27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x v="28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x v="29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x v="30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x v="31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x v="33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x v="34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x v="35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x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x v="40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x v="0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x v="36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x v="1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x v="3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x v="4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x v="5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x v="7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x v="8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x v="10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x v="11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x v="12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x v="13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x v="14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x v="15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x v="16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x v="17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x v="18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x v="19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x v="20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x v="38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x v="22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x v="23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x v="24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x v="25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x v="39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x v="28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x v="29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x v="30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x v="31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x v="33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x v="34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x v="35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x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x v="40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x v="2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x v="9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x v="10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x v="11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x v="14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x v="38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x v="24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x v="25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x v="39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x v="27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x v="28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x v="30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x v="31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x v="32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x v="33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x v="35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x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x v="40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x v="0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x v="36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x v="1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x v="37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x v="3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x v="4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x v="5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x v="6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x v="7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x v="8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x v="9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x v="10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x v="11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x v="12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x v="13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x v="14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x v="16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x v="17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x v="18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x v="19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x v="38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x v="22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x v="25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x v="39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x v="27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x v="28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x v="29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x v="30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x v="31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x v="33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x v="34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x v="35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x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x v="40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x v="0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x v="36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x v="1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x v="37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x v="2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x v="3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x v="4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x v="5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x v="7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x v="8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x v="9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x v="10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x v="11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x v="12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x v="13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x v="14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x v="15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x v="16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x v="17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x v="18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x v="19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x v="20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x v="38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x v="23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x v="24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x v="25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x v="39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x v="27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x v="28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x v="29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x v="30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x v="31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x v="32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x v="34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x v="35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x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x v="40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x v="0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x v="36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x v="1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x v="37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x v="2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x v="3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x v="4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x v="5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x v="6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x v="7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x v="8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x v="9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x v="10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x v="11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x v="12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x v="13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x v="14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x v="15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x v="16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x v="17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x v="18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x v="19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x v="20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x v="38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x v="22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x v="23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x v="24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x v="25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x v="39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x v="27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x v="28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x v="29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x v="30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x v="31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x v="32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x v="34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x v="35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x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x v="40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x v="0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x v="36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x v="1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x v="37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x v="2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x v="3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x v="4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x v="5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x v="6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x v="7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x v="10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x v="11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x v="12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x v="13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x v="14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x v="15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x v="17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x v="18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x v="19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x v="20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x v="21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x v="38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x v="22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x v="23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x v="24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x v="25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x v="39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x v="27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x v="28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x v="29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x v="30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x v="31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x v="32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x v="34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x v="35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x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x v="40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x v="0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x v="36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x v="1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x v="3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x v="4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x v="5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x v="6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x v="7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x v="9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x v="10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x v="11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x v="12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x v="13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x v="14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x v="15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x v="17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x v="18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x v="19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x v="20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x v="21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x v="38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x v="22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x v="23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x v="24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x v="25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x v="39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x v="27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x v="28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x v="29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x v="31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x v="32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x v="34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x v="35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x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x v="40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x v="0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x v="36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x v="1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x v="2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x v="3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x v="4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x v="5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x v="7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x v="8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x v="9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x v="10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x v="11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x v="12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x v="13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x v="14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x v="15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x v="16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x v="17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x v="18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x v="19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x v="20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x v="21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x v="38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x v="22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x v="23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x v="24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x v="25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x v="39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x v="27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x v="28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x v="29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x v="30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x v="31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x v="32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x v="35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x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x v="40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x v="0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x v="36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x v="1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x v="2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x v="3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x v="4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x v="5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x v="6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x v="7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x v="8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x v="9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x v="10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x v="11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x v="12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x v="13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x v="14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x v="15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x v="16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x v="17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x v="23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x v="24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x v="32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x v="34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x v="40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x v="0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x v="36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x v="1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x v="37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x v="2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x v="3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x v="4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x v="5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x v="6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x v="7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x v="8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x v="9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x v="10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x v="11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x v="12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x v="13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x v="14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x v="15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x v="16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x v="17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x v="18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x v="19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x v="20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x v="21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x v="38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x v="22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x v="23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x v="24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x v="25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x v="39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x v="27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x v="28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x v="29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x v="30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x v="31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x v="32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x v="33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x v="35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x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x v="0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x v="36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x v="1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x v="37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x v="2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x v="3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x v="4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x v="5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x v="6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x v="7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x v="8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x v="9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x v="10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x v="11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x v="12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x v="13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x v="14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x v="15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x v="16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x v="17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x v="18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x v="19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x v="20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x v="21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x v="38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x v="22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x v="23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x v="24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x v="25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x v="39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x v="27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x v="28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x v="29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x v="30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x v="31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x v="32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x v="33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x v="35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x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x v="40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x v="0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x v="36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x v="1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x v="37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x v="2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x v="3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x v="4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x v="5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x v="6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x v="7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x v="8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x v="9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x v="10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x v="11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x v="12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x v="13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x v="14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x v="15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x v="16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x v="17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x v="18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x v="19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x v="20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x v="21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x v="38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x v="22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x v="23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x v="24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x v="25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x v="27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x v="28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x v="29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x v="31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x v="32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x v="33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x v="34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x v="35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x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x v="40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x v="0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x v="36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x v="1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x v="37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x v="2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x v="3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x v="4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x v="5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x v="6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x v="7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x v="8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x v="9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x v="10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x v="11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x v="12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x v="13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x v="14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x v="15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x v="16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x v="17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x v="18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x v="19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x v="20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x v="21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x v="38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x v="22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x v="23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x v="24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x v="25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x v="39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x v="27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x v="28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x v="29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x v="31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x v="32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x v="33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x v="34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x v="35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x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x v="40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x v="0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x v="36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x v="1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x v="37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x v="3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x v="4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x v="5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x v="6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x v="7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x v="8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x v="9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x v="10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x v="11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x v="12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x v="13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x v="14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x v="15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x v="16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x v="17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x v="18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x v="19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x v="20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x v="21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x v="38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x v="22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x v="23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x v="24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x v="25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x v="39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x v="27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x v="28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x v="29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x v="31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x v="32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x v="33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x v="34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x v="35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x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x v="40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x v="0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x v="1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x v="37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x v="2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x v="3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x v="4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x v="5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x v="7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x v="8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x v="9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x v="10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x v="11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x v="12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x v="13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x v="14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x v="15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x v="17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x v="18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x v="19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x v="20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x v="21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x v="38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x v="23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x v="24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x v="25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x v="27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x v="28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x v="29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x v="31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x v="32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x v="33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x v="35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x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x v="40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x v="37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x v="5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x v="18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x v="19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x v="20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x v="21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x v="38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x v="22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x v="24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x v="25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x v="28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x v="29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x v="31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x v="32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x v="35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x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x v="0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x v="1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x v="37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x v="2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x v="3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x v="4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x v="5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x v="6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x v="7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x v="8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x v="9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x v="10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x v="11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x v="12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x v="13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x v="14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x v="15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x v="16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x v="17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x v="18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x v="19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x v="20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x v="21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x v="38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x v="22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x v="23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x v="24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x v="25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x v="27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x v="29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x v="30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x v="31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x v="35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x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x v="40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x v="0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x v="36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x v="1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x v="37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x v="2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x v="3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x v="4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x v="5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x v="6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x v="7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x v="8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x v="9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x v="10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x v="11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x v="12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x v="13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x v="14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x v="15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x v="16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x v="17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x v="18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x v="19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x v="20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x v="21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x v="38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x v="22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x v="23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x v="24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x v="25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x v="27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x v="29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x v="30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x v="31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x v="32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x v="33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x v="35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x v="40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x v="0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x v="36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x v="1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x v="37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x v="2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x v="3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x v="4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x v="5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x v="6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x v="7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x v="8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x v="9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x v="10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x v="11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x v="12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x v="13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x v="14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x v="15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x v="16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x v="17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x v="18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x v="19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x v="20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x v="21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x v="38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x v="22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x v="23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x v="24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x v="25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x v="27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x v="29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x v="31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x v="32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x v="33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x v="34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x v="35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x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x v="40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x v="0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x v="36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x v="37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x v="2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x v="3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x v="4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x v="5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x v="6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x v="7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x v="8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x v="9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x v="10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x v="11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x v="12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x v="13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x v="14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x v="15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x v="16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x v="17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x v="19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x v="20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x v="21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x v="38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x v="22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x v="23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x v="24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x v="25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x v="39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x v="27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x v="29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x v="31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x v="32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x v="33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x v="34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x v="35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x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x v="40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x v="0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x v="36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x v="1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x v="37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x v="3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x v="4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x v="5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x v="6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x v="7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x v="8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x v="10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x v="11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x v="12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x v="13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x v="14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x v="15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x v="16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x v="17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x v="18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x v="19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x v="20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x v="21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x v="38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x v="22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x v="23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x v="24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x v="25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x v="39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x v="27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x v="29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x v="31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x v="32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x v="33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x v="34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x v="35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x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x v="40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x v="0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x v="36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x v="1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x v="37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x v="2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x v="3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x v="4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x v="5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x v="6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x v="7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x v="8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x v="9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x v="10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x v="11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x v="13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x v="14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x v="15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x v="16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x v="17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x v="18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x v="19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x v="20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x v="21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x v="38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x v="23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x v="24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x v="25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x v="39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x v="27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x v="29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x v="30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x v="31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x v="32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x v="33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x v="35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x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x v="40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x v="0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x v="1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x v="37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x v="2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x v="3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x v="4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x v="5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x v="6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x v="7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x v="8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x v="9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x v="10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x v="11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x v="12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x v="13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x v="14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x v="15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x v="16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x v="17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x v="39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x v="32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x v="33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x v="40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x v="0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x v="36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x v="1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x v="37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x v="2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x v="3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x v="4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x v="5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x v="7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x v="8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x v="9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x v="11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x v="12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x v="13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x v="14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x v="16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x v="17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x v="18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x v="19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x v="20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x v="21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x v="38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x v="22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x v="23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x v="24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x v="25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x v="39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x v="27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x v="28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x v="29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x v="30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x v="31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x v="32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x v="33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x v="34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x v="35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x v="40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x v="0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x v="36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x v="1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x v="37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x v="2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x v="3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x v="4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x v="5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x v="7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x v="8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x v="9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x v="10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x v="11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x v="12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x v="13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x v="14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x v="15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x v="16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x v="17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x v="18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x v="19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x v="20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x v="22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x v="23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x v="24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x v="25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x v="39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x v="27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x v="28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x v="29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x v="30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x v="31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x v="32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x v="33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x v="34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x v="35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x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x v="40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x v="0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x v="36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x v="1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x v="37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x v="2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x v="3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x v="4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x v="5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x v="8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x v="9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x v="11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x v="12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x v="13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x v="14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x v="15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x v="16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x v="17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x v="18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x v="19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x v="20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x v="38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x v="22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x v="23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x v="24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x v="25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x v="39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x v="27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x v="28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x v="29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x v="30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x v="31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x v="32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x v="33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x v="34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x v="35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x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x v="40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x v="0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x v="36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x v="1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x v="37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x v="3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x v="4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x v="5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x v="7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x v="8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x v="9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x v="11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x v="12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x v="13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x v="14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x v="15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x v="16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x v="17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x v="18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x v="19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x v="20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x v="21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x v="38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x v="22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x v="23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x v="24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x v="25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x v="39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x v="27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x v="28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x v="29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x v="30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x v="31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x v="32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x v="33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x v="34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x v="35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x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x v="40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x v="0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x v="36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x v="1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x v="37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x v="2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x v="3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x v="4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x v="5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x v="7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x v="8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x v="9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x v="10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x v="11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x v="12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x v="13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x v="14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x v="15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x v="16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x v="17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x v="18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x v="19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x v="20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x v="21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x v="38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x v="22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x v="23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x v="24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x v="25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x v="39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x v="27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x v="28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x v="29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x v="30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x v="31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x v="33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x v="34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x v="35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x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x v="40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x v="0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x v="36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x v="1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x v="37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x v="3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x v="4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x v="5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x v="7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x v="8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x v="9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x v="10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x v="11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x v="12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x v="13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x v="14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x v="15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x v="16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x v="17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x v="18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x v="19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x v="20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x v="21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x v="38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x v="22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x v="23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x v="24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x v="25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x v="39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x v="27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x v="28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x v="29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x v="30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x v="31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x v="32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x v="33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x v="35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x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x v="40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x v="8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x v="11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x v="17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x v="18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x v="19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x v="20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x v="38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x v="22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x v="23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x v="24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x v="25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x v="39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x v="27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x v="28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x v="29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x v="30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x v="32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x v="33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x v="34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x v="35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x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x v="0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x v="36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x v="1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x v="37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x v="3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x v="4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x v="5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x v="7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x v="8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x v="9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x v="11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x v="12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x v="13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x v="14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x v="15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x v="16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x v="17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x v="18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x v="19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x v="21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x v="38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x v="22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x v="23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x v="24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x v="25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x v="26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x v="27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x v="28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x v="29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x v="30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x v="32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x v="33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x v="34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x v="35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x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x v="40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x v="0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x v="36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x v="1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x v="37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x v="2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x v="3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x v="4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x v="5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x v="7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x v="8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x v="9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x v="10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x v="11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x v="12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x v="13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x v="14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x v="15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x v="16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x v="17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x v="18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x v="19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x v="20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x v="21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x v="38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x v="22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x v="23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x v="24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x v="25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x v="26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x v="39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x v="27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x v="28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x v="29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x v="30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x v="31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x v="32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x v="33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x v="34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x v="35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x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x v="40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x v="0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x v="36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x v="1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x v="37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x v="2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x v="3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x v="4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x v="5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x v="7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x v="8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x v="9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x v="10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x v="11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x v="12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x v="13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x v="14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x v="15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x v="16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x v="17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x v="18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x v="19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x v="20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x v="21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x v="38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x v="22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x v="23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x v="24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x v="25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x v="26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x v="39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x v="27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x v="28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x v="29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x v="30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x v="31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x v="32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x v="33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x v="34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x v="35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x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x v="40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x v="0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x v="36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x v="1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x v="2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x v="3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x v="4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x v="5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x v="7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x v="8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x v="9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x v="10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x v="11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x v="12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x v="13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x v="14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x v="15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x v="16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x v="17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x v="18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x v="19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x v="20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x v="21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x v="38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x v="22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x v="23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x v="24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x v="25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x v="26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x v="39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x v="27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x v="28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x v="29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x v="30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x v="31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x v="32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x v="33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x v="34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x v="35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x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x v="40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x v="0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x v="36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x v="1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x v="37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x v="2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x v="3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x v="4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x v="5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x v="7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x v="8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x v="9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x v="10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x v="11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x v="12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x v="14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x v="15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x v="16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x v="17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x v="18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x v="19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x v="20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x v="21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x v="38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x v="22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x v="23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x v="24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x v="25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x v="26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x v="27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x v="28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x v="29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x v="30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x v="31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x v="32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x v="33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x v="34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x v="35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x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x v="40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x v="0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x v="36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x v="1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x v="37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x v="3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x v="4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x v="5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x v="7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x v="8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x v="10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x v="11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x v="12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x v="13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x v="14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x v="15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x v="16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x v="18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x v="19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x v="20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x v="21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x v="38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x v="22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x v="23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x v="24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x v="25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x v="26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x v="39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x v="27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x v="28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x v="29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x v="30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x v="31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x v="32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x v="33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x v="35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x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x v="0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x v="36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x v="1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x v="37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x v="2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x v="3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x v="4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x v="5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x v="6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x v="7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x v="8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x v="10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x v="11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x v="12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x v="13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x v="14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x v="15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x v="16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x v="17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x v="18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x v="19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x v="20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x v="21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x v="38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x v="22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x v="23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x v="24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x v="25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x v="26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x v="39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x v="27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x v="29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x v="30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x v="31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x v="32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x v="33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x v="34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x v="35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x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x v="40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x v="0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x v="36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x v="1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x v="37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x v="2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x v="3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x v="4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x v="5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x v="6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x v="7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x v="8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x v="10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x v="11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x v="12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x v="13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x v="14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x v="15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x v="16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x v="17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x v="18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x v="19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x v="20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x v="21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x v="38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x v="22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x v="23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x v="24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x v="25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x v="26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x v="39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x v="27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x v="28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x v="29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x v="30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x v="31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x v="32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x v="33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x v="34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x v="35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x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x v="40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x v="0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x v="36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x v="1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x v="37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x v="3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x v="4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x v="5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x v="6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x v="7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x v="8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x v="10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x v="11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x v="12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x v="13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x v="15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x v="16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x v="17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x v="18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x v="19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x v="20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x v="21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x v="38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x v="22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x v="24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x v="25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x v="26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x v="39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x v="27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x v="29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x v="30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x v="31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x v="32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x v="33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x v="34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x v="35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x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x v="40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x v="0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x v="36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x v="1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x v="37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x v="2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x v="3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x v="4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x v="5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x v="6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x v="7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x v="8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x v="10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x v="11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x v="12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x v="13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x v="14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x v="15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x v="16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x v="17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x v="18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x v="19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x v="20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x v="21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x v="38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x v="22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x v="23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x v="24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x v="25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x v="26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x v="39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x v="27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x v="29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x v="30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x v="31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x v="32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x v="33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x v="34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x v="35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x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x v="40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x v="0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x v="36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x v="1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x v="37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x v="2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x v="3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x v="4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x v="5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x v="7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x v="8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x v="10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x v="11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x v="12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x v="13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x v="14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x v="15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x v="16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x v="17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x v="18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x v="19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x v="20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x v="21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x v="38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x v="22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x v="23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x v="24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x v="25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x v="26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x v="39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x v="27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x v="29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x v="30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x v="31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x v="32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x v="33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x v="34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x v="35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x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x v="40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x v="0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x v="36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x v="1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x v="37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x v="2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x v="3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x v="4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x v="5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x v="6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x v="7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x v="8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x v="10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x v="11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x v="12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x v="13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x v="14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x v="15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x v="16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x v="17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x v="18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x v="19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x v="20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x v="21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x v="22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x v="23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x v="24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x v="25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x v="26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x v="39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x v="27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x v="29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x v="30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x v="31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x v="32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x v="33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x v="35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x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x v="40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x v="0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x v="36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x v="1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x v="37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x v="2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x v="3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x v="4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x v="5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x v="6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x v="8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x v="10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x v="11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x v="12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x v="13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x v="14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x v="15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x v="16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x v="17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x v="24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x v="27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x v="40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x v="1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x v="37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x v="6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x v="8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x v="13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x v="16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x v="18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x v="19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x v="20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x v="21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x v="23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x v="24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x v="25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x v="39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x v="27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x v="30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x v="29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x v="32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x v="33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x v="34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x v="35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x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x v="40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x v="0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x v="36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x v="1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x v="37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x v="2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x v="3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x v="4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x v="5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x v="6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x v="7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x v="10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x v="12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x v="13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x v="14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x v="16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x v="17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x v="18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x v="19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x v="20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x v="21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x v="22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x v="23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x v="24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x v="25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x v="26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x v="39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x v="27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x v="28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x v="29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x v="30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x v="31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x v="32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x v="34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x v="35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x v="40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x v="0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x v="36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x v="1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x v="37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x v="2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x v="3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x v="4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x v="5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x v="6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x v="7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x v="8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x v="10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x v="11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x v="12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x v="13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x v="14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x v="15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x v="16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x v="17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x v="18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x v="19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x v="20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x v="21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x v="22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x v="23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x v="24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x v="25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x v="26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x v="39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x v="27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x v="28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x v="29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x v="30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x v="31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x v="32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x v="33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x v="34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x v="35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x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x v="40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x v="0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x v="36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x v="1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x v="37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x v="2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x v="3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x v="4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x v="5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x v="6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x v="7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x v="8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x v="10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x v="11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x v="12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x v="13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x v="14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x v="15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x v="16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x v="17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x v="18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x v="19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x v="20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x v="21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x v="22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x v="23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x v="25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x v="26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x v="27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x v="28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x v="29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x v="30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x v="31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x v="32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x v="33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x v="34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x v="35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x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x v="40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x v="0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x v="36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x v="1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x v="37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x v="2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x v="3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x v="4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x v="5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x v="6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x v="7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x v="8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x v="10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x v="11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x v="12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x v="13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x v="14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x v="15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x v="16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x v="17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x v="18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x v="19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x v="20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x v="21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x v="38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x v="22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x v="23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x v="24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x v="25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x v="26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x v="39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x v="27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x v="28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x v="29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x v="30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x v="31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x v="32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x v="33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x v="34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x v="35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x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x v="40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x v="0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x v="36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x v="1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x v="37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x v="2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x v="4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x v="5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x v="6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x v="7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x v="8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x v="10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x v="11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x v="12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x v="13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x v="14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x v="15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x v="16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x v="17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x v="18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x v="19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x v="20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x v="21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x v="38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x v="22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x v="23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x v="24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x v="25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x v="26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x v="39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x v="27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x v="28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x v="29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x v="30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x v="31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x v="32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x v="33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x v="34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x v="35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x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x v="40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x v="0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x v="36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x v="1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x v="37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x v="2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x v="4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x v="5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x v="6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x v="7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x v="8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x v="10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x v="11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x v="12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x v="13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x v="14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x v="15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x v="17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x v="18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x v="19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x v="20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x v="21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x v="22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x v="23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x v="25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x v="26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x v="39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x v="27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x v="28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x v="29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x v="30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x v="31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x v="32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x v="33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x v="35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x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x v="40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x v="0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x v="36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x v="1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x v="37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x v="2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x v="3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x v="5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x v="6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x v="7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x v="8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x v="10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x v="11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x v="12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x v="13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x v="14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x v="15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x v="16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x v="18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x v="31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x v="40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x v="0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x v="36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x v="1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x v="37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x v="2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x v="3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x v="4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x v="5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x v="6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x v="10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x v="11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x v="12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x v="13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x v="14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x v="15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x v="16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x v="17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x v="18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x v="19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x v="20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x v="21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x v="38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x v="22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x v="23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x v="24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x v="25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x v="26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x v="39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x v="27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x v="28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x v="29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x v="30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x v="31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x v="32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x v="33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x v="34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x v="35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x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x v="0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x v="36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x v="1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x v="37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x v="2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x v="3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x v="4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x v="5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x v="6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x v="7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x v="8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x v="10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x v="11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x v="12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x v="13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x v="14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x v="16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x v="17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x v="18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x v="19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x v="20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x v="21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x v="38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x v="22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x v="23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x v="24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x v="25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x v="26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x v="39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x v="27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x v="28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x v="29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x v="30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x v="31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x v="32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x v="33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x v="34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x v="35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x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x v="40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x v="0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x v="36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x v="1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x v="37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x v="2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x v="3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x v="4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x v="5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x v="6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x v="7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x v="8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x v="10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x v="11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x v="12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x v="13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x v="14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x v="15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x v="16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x v="17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x v="18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x v="20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x v="21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x v="38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x v="22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x v="23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x v="24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x v="25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x v="26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x v="39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x v="27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x v="28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x v="29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x v="30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x v="31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x v="32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x v="33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x v="34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x v="35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x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x v="40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x v="0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x v="36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x v="1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x v="37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x v="2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x v="3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x v="4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x v="5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x v="6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x v="7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x v="8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x v="10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x v="11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x v="12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x v="13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x v="14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x v="15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x v="16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x v="17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x v="18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x v="20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x v="21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x v="38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x v="22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x v="23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x v="24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x v="25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x v="26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x v="39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x v="27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x v="28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x v="29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x v="30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x v="31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x v="32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x v="33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x v="34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x v="35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x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x v="40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x v="0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x v="36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x v="1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x v="37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x v="2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x v="3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x v="4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x v="5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x v="6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x v="7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x v="8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x v="10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x v="11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x v="12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x v="13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x v="14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x v="15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x v="16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x v="17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x v="18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x v="20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x v="21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x v="38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x v="23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x v="24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x v="25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x v="26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x v="39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x v="27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x v="28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x v="29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x v="30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x v="31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x v="32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x v="33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x v="34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x v="35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x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x v="40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x v="0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x v="36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x v="1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x v="37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x v="2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x v="3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x v="4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x v="5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x v="6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x v="7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x v="8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x v="10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x v="11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x v="12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x v="13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x v="14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x v="15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x v="16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x v="17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x v="18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x v="20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x v="21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x v="22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x v="23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x v="24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x v="25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x v="26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x v="39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x v="27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x v="28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x v="29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x v="30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x v="31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x v="32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x v="33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x v="34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x v="35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x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x v="40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x v="5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x v="6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x v="8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x v="11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x v="16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x v="18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x v="20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x v="21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x v="22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x v="23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x v="25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x v="26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x v="39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x v="27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x v="28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x v="29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x v="30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x v="31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x v="32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x v="33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x v="34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x v="35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x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x v="0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x v="36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x v="1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x v="37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x v="2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x v="3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x v="4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x v="5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x v="6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x v="7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x v="8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x v="10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x v="11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x v="12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x v="13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x v="14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x v="16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x v="17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x v="18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x v="20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x v="21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x v="38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x v="22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x v="23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x v="24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x v="25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x v="26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x v="39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x v="27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x v="28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x v="29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x v="30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x v="31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x v="32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x v="33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x v="34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x v="35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x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x v="40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x v="0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x v="36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x v="1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x v="37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x v="2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x v="3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x v="4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x v="5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x v="6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x v="7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x v="8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x v="10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x v="11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x v="12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x v="13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x v="14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x v="15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x v="16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x v="18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x v="20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x v="21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x v="38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x v="22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x v="23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x v="24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x v="25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x v="26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x v="39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x v="27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x v="28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x v="29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x v="30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x v="31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x v="32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x v="33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x v="34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x v="35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x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x v="40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x v="0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x v="36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x v="1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x v="37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x v="2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x v="3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x v="4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x v="5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x v="6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x v="7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x v="8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x v="10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x v="11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x v="12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x v="13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x v="14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x v="15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x v="16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x v="18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x v="20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x v="21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x v="38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x v="22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x v="23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x v="24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x v="25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x v="26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x v="39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x v="27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x v="28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x v="29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x v="30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x v="31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x v="32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x v="33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x v="34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x v="35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x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x v="40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x v="0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x v="36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x v="1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x v="37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x v="2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x v="3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x v="4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x v="5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x v="6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x v="7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x v="8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x v="10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x v="11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x v="12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x v="13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x v="14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x v="15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x v="16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x v="18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x v="20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x v="21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x v="38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x v="22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x v="23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x v="24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x v="25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x v="26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x v="39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x v="27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x v="28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x v="29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x v="30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x v="31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x v="32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x v="33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x v="34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x v="35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x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x v="40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x v="0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x v="36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x v="1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x v="37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x v="2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x v="3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x v="4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x v="5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x v="6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x v="7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x v="8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x v="10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x v="11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x v="12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x v="13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x v="14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x v="15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x v="16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x v="18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x v="20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x v="21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x v="38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x v="22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x v="23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x v="24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x v="25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x v="26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x v="39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x v="27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x v="28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x v="29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x v="30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x v="31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x v="33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x v="34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x v="35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x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x v="40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x v="0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x v="36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x v="1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x v="37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x v="2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x v="3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x v="4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x v="5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x v="6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x v="7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x v="8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x v="9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x v="10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x v="11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x v="12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x v="13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x v="14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x v="15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x v="16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x v="17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x v="18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x v="20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x v="21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x v="22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x v="23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x v="24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x v="25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x v="26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x v="39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x v="27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x v="28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x v="29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x v="30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x v="31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x v="32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x v="33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x v="34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x v="35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x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x v="40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x v="0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x v="36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x v="1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x v="2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x v="3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x v="5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x v="7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x v="8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x v="9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x v="10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x v="12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x v="13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x v="14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x v="15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x v="16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x v="17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x v="24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x v="26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x v="27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x v="32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x v="40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x v="4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x v="6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x v="18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x v="20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x v="21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x v="22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x v="23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x v="24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x v="25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x v="26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x v="39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x v="27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x v="28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x v="29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x v="30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x v="31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x v="32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x v="33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x v="34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x v="35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x v="0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x v="36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x v="1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x v="3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x v="4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x v="5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x v="6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x v="7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x v="8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x v="9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x v="10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x v="11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x v="12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x v="13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x v="14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x v="15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x v="16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x v="17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x v="18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x v="20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x v="21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x v="38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x v="22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x v="23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x v="24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x v="25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x v="26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x v="39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x v="27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x v="28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x v="29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x v="30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x v="31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x v="32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x v="33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x v="34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x v="35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x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x v="40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x v="0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x v="36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x v="1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x v="3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x v="4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x v="5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x v="7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x v="8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x v="9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x v="11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x v="12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x v="13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x v="14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x v="15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x v="17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x v="24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x v="27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x v="33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x v="40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x v="3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x v="6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x v="8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x v="12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x v="18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x v="20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x v="21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x v="22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x v="23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x v="24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x v="25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x v="26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x v="39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x v="27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x v="28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x v="29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x v="30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x v="31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x v="32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x v="33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x v="35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x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x v="0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x v="1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x v="3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x v="4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x v="5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x v="7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x v="8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x v="9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x v="10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x v="11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x v="12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x v="13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x v="14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x v="16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x v="17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x v="18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x v="20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x v="21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x v="22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x v="23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x v="24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x v="25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x v="26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x v="39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x v="27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x v="28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x v="29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x v="30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x v="31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x v="32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x v="33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x v="35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x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x v="40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x v="0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x v="36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x v="1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x v="3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x v="4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x v="5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x v="6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x v="7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x v="8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x v="9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x v="10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x v="11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x v="12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x v="13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x v="14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x v="15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x v="16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x v="17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x v="18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x v="20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x v="21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x v="38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x v="22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x v="23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x v="24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x v="25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x v="26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x v="39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x v="27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x v="28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x v="29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x v="30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x v="31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x v="32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x v="33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x v="34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x v="35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x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x v="40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x v="0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x v="1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x v="2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x v="3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x v="5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x v="7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x v="8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x v="9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x v="11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x v="12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x v="13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x v="14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x v="16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x v="17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x v="23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x v="24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x v="39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x v="27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x v="32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x v="33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x v="34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x v="40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x v="0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x v="36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x v="1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x v="2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x v="3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x v="4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x v="5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x v="6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x v="7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x v="8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x v="9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x v="10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x v="11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x v="12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x v="13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x v="14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x v="15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x v="16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x v="17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x v="18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x v="19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x v="20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x v="21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x v="38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x v="22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x v="23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x v="24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x v="25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x v="26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x v="39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x v="27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x v="28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x v="29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x v="30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x v="31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x v="32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x v="33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x v="34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x v="35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x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x v="40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x v="0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x v="36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x v="1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x v="37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x v="2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x v="3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x v="4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x v="5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x v="6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x v="8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x v="9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x v="10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x v="11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x v="12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x v="13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x v="14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x v="15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x v="16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x v="17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x v="18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x v="19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x v="20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x v="21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x v="38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x v="22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x v="23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x v="24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x v="25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x v="26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x v="39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x v="27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x v="28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x v="29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x v="30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x v="31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x v="32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x v="33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x v="34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x v="35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x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x v="40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x v="0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x v="36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x v="1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x v="37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x v="2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x v="3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x v="4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x v="5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x v="6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x v="7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x v="8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x v="9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x v="10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x v="11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x v="12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x v="13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x v="16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x v="17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x v="18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x v="19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x v="20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x v="21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x v="38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x v="22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x v="23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x v="24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x v="25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x v="26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x v="39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x v="27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x v="28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x v="29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x v="30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x v="31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x v="32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x v="33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x v="34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x v="35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x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x v="40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x v="0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x v="36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x v="1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x v="37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x v="2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x v="3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x v="4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x v="5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x v="7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x v="8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x v="9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x v="10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x v="11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x v="12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x v="13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x v="14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x v="15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x v="16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x v="17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x v="18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x v="19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x v="20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x v="21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x v="38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x v="22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x v="23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x v="24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x v="25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x v="26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x v="39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x v="27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x v="28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x v="29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x v="30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x v="31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x v="32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x v="33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x v="34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x v="35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x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x v="40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x v="0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x v="36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x v="1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x v="37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x v="2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x v="3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x v="4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x v="5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x v="6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x v="7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x v="8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x v="9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x v="10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x v="11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x v="12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x v="13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x v="14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x v="16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x v="17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x v="18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x v="19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x v="20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x v="21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x v="38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x v="22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x v="23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x v="24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x v="25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x v="26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x v="39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x v="27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x v="28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x v="29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x v="30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x v="31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x v="32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x v="33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x v="34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x v="35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x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x v="40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x v="0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x v="36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x v="1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x v="37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x v="2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x v="3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x v="4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x v="5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x v="6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x v="7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x v="8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x v="9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x v="10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x v="11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x v="12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x v="13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x v="14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x v="16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x v="17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x v="18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x v="19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x v="20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x v="21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x v="23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x v="24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x v="25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x v="26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x v="39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x v="27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x v="28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x v="30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x v="31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x v="32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x v="33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x v="34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x v="35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x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x v="40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x v="2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x v="4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x v="6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x v="11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x v="18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x v="19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x v="21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x v="22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x v="23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x v="24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x v="25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x v="26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x v="39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x v="27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x v="28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x v="29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x v="30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x v="31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x v="32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x v="33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x v="34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x v="35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x v="0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x v="36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x v="1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x v="37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x v="2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x v="3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x v="4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x v="5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x v="6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x v="7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x v="8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x v="9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x v="10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x v="11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x v="12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x v="13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x v="15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x v="16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x v="17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x v="18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x v="19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x v="20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x v="21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x v="38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x v="22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x v="23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x v="24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x v="25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x v="26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x v="39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x v="27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x v="28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x v="29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x v="30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x v="31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x v="32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x v="33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x v="34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x v="35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x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x v="40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x v="0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x v="36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x v="1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x v="37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x v="2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x v="3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x v="4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x v="5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x v="6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x v="7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x v="8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x v="9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x v="10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x v="11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x v="12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x v="13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x v="14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x v="16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x v="17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x v="18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x v="19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x v="20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x v="21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x v="38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x v="22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x v="23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x v="24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x v="25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x v="26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x v="39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x v="27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x v="28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x v="29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x v="30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x v="31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x v="32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x v="33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x v="34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x v="35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x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x v="40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x v="0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x v="36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x v="1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x v="37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x v="2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x v="4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x v="5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x v="6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x v="7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x v="9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x v="10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x v="11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x v="12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x v="13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x v="14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x v="15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x v="16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x v="17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x v="18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x v="19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x v="20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x v="21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x v="38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x v="22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x v="23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x v="24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x v="25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x v="26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x v="39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x v="27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x v="28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x v="29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x v="30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x v="31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x v="32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x v="33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x v="34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x v="35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x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x v="40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x v="0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x v="36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x v="1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x v="37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x v="2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x v="3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x v="4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x v="5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x v="6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x v="7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x v="8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x v="9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x v="10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x v="11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x v="12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x v="13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x v="14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x v="16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x v="17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x v="18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x v="19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x v="20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x v="21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x v="22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x v="23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x v="25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x v="26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x v="39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x v="27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x v="28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x v="29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x v="30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x v="31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x v="32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x v="33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x v="34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x v="35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x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x v="40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x v="0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x v="36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x v="1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x v="37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x v="2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x v="3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x v="4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x v="5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x v="6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x v="7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x v="8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x v="9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x v="10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x v="11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x v="12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x v="13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x v="14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x v="16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x v="17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x v="18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x v="19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x v="20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x v="21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x v="38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x v="22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x v="23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x v="25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x v="26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x v="39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x v="27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x v="28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x v="29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x v="30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x v="31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x v="32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x v="33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x v="34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x v="35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x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x v="40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x v="0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x v="36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x v="1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x v="37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x v="2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x v="3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x v="4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x v="5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x v="6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x v="7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x v="8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x v="9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x v="10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x v="11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x v="12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x v="13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x v="14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x v="15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x v="16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x v="17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x v="18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x v="19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x v="20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x v="21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x v="38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x v="22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x v="23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x v="25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x v="26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x v="39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x v="27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x v="28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x v="29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x v="30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x v="31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x v="32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x v="33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x v="34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x v="35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x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x v="40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x v="0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x v="36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x v="1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x v="2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x v="3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x v="4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x v="5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x v="7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x v="8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x v="9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x v="10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x v="11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x v="12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x v="13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x v="14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x v="16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x v="17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x v="39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x v="27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x v="32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x v="33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x v="40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x v="0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x v="36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x v="1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x v="2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x v="3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x v="4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x v="5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x v="6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x v="7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x v="8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x v="9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x v="10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x v="11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x v="12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x v="13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x v="14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x v="16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x v="17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x v="18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x v="19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x v="20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x v="21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x v="38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x v="22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x v="23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x v="25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x v="26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x v="39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x v="27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x v="28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x v="29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x v="30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x v="31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x v="32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x v="33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x v="34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x v="35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x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x v="40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x v="36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x v="1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x v="2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x v="3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x v="4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x v="5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x v="6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x v="7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x v="8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x v="9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x v="10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x v="11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x v="12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x v="13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x v="14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x v="16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x v="17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x v="18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x v="19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x v="20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x v="21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x v="38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x v="22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x v="23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x v="25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x v="26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x v="39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x v="27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x v="28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x v="29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x v="30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x v="31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x v="32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x v="33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x v="34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x v="35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x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x v="40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x v="36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x v="1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x v="2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x v="3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x v="4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x v="5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x v="6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x v="7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x v="8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x v="9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x v="10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x v="11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x v="12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x v="13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x v="14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x v="15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x v="16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x v="17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x v="18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x v="19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x v="20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x v="21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x v="38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x v="22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x v="23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x v="25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x v="26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x v="39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x v="27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x v="28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x v="29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x v="30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x v="31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x v="32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x v="33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x v="35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x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x v="40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x v="0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x v="36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x v="1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x v="37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x v="2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x v="3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x v="4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x v="5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x v="6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x v="7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x v="8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x v="9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x v="10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x v="11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x v="12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x v="13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x v="14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x v="15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x v="16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x v="17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x v="18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x v="19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x v="20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x v="21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x v="38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x v="22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x v="23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x v="25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x v="26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x v="39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x v="27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x v="28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x v="29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x v="30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x v="31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x v="32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x v="33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x v="35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x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x v="40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x v="0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x v="36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x v="1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x v="37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x v="2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x v="3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x v="4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x v="5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x v="6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x v="7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x v="8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x v="9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x v="10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x v="11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x v="12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x v="14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x v="15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x v="16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x v="17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x v="18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x v="19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x v="20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x v="21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x v="38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x v="22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x v="23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x v="25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x v="26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x v="39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x v="27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x v="28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x v="29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x v="30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x v="31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x v="32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x v="33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x v="35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x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x v="40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x v="0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x v="36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x v="1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x v="37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x v="2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x v="3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x v="4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x v="5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x v="6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x v="7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x v="8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x v="9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x v="10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x v="11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x v="12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x v="14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x v="15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x v="16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x v="17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x v="18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x v="19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x v="20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x v="21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x v="22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x v="23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x v="25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x v="26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x v="39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x v="27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x v="28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x v="29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x v="30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x v="31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x v="32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x v="33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x v="35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x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x v="40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x v="0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x v="36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x v="3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x v="6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x v="11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x v="17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x v="18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x v="19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x v="20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x v="21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x v="22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x v="23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x v="25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x v="26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x v="39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x v="27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x v="28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x v="29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x v="30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x v="31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x v="32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x v="33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x v="35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x v="0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x v="36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x v="1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x v="37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x v="2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x v="3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x v="4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x v="5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x v="6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x v="7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x v="8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x v="9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x v="10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x v="11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x v="12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x v="14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x v="15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x v="17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x v="18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x v="19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x v="20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x v="21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x v="38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x v="22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x v="23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x v="24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x v="25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x v="26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x v="39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x v="27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x v="28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x v="29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x v="30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x v="31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x v="32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x v="33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x v="35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x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x v="40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x v="0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x v="36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x v="1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x v="37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x v="2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x v="3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x v="4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x v="5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x v="6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x v="7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x v="8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x v="9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x v="10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x v="11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x v="12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x v="14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x v="15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x v="16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x v="17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x v="18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x v="19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x v="20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x v="21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x v="38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x v="22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x v="23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x v="24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x v="25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x v="26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x v="39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x v="27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x v="28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x v="29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x v="30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x v="31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x v="32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x v="33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x v="35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x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x v="40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x v="0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x v="36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x v="1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x v="37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x v="2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x v="3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x v="4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x v="5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x v="6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x v="7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x v="8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x v="9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x v="10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x v="11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x v="12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x v="13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x v="14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x v="15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x v="16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x v="17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x v="18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x v="19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x v="20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x v="21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x v="38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x v="22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x v="23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x v="24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x v="25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x v="26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x v="39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x v="27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x v="28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x v="29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x v="30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x v="31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x v="32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x v="33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x v="35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x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x v="40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x v="0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x v="36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x v="1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x v="37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x v="2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x v="3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x v="4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x v="5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x v="6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x v="7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x v="8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x v="9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x v="10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x v="11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x v="12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x v="13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x v="14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x v="15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x v="16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x v="17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x v="18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x v="19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x v="20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x v="21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x v="38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x v="22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x v="23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x v="24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x v="25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x v="26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x v="39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x v="27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x v="28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x v="29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x v="30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x v="31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x v="32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x v="33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x v="35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x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x v="40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x v="0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x v="36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x v="1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x v="37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x v="2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x v="3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x v="4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x v="5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x v="6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x v="7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x v="8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x v="9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x v="10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x v="11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x v="12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x v="13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x v="14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x v="15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x v="16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x v="17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x v="18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x v="19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x v="20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x v="21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x v="38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x v="22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x v="23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x v="24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x v="25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x v="39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x v="27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x v="28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x v="29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x v="30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x v="31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x v="32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x v="33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x v="35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x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x v="0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x v="36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x v="37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x v="2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x v="4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x v="5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x v="6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x v="7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x v="8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x v="10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x v="11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x v="12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x v="13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x v="15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x v="16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x v="17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x v="18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x v="32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x v="33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x v="40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x v="0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x v="36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x v="1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x v="37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x v="2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x v="3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x v="4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x v="5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x v="6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x v="7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x v="8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x v="10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x v="11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x v="12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x v="13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x v="14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x v="15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x v="16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x v="17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x v="18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x v="19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x v="20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x v="21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x v="38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x v="22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x v="23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x v="24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x v="25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x v="39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x v="27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x v="28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x v="29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x v="30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x v="31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x v="32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x v="33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x v="35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x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x v="40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x v="0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x v="36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x v="1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x v="2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x v="3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x v="4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x v="5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x v="6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x v="7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x v="8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x v="9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x v="10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x v="11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x v="12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x v="13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x v="14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x v="15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x v="16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x v="17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x v="18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x v="19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x v="20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x v="21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x v="38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x v="22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x v="23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x v="24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x v="25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x v="26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x v="39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x v="27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x v="28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x v="29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x v="30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x v="31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x v="32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x v="33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x v="35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x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x v="40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x v="0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x v="36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x v="1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x v="37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x v="2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x v="3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x v="4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x v="5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x v="6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x v="7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x v="9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x v="10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x v="11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x v="12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x v="13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x v="15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x v="16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x v="17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x v="18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x v="19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x v="20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x v="21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x v="38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x v="23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x v="24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x v="25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x v="26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x v="39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x v="27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x v="29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x v="30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x v="31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x v="32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x v="33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x v="35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x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x v="40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x v="0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x v="36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x v="4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x v="6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x v="12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x v="18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x v="19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x v="20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x v="21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x v="22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x v="23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x v="24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x v="25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x v="39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x v="27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x v="28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x v="29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x v="30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x v="31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x v="32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x v="33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x v="35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x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x v="0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x v="1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x v="2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x v="3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x v="4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x v="5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x v="6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x v="8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x v="9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x v="10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x v="11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x v="12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x v="13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x v="14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x v="15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x v="16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x v="17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x v="18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x v="19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x v="20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x v="21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x v="38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x v="22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x v="23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x v="24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x v="25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x v="39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x v="27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x v="28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x v="29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x v="30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x v="31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x v="32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x v="33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x v="34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x v="35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x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x v="40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x v="0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x v="1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x v="2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x v="3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x v="4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x v="5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x v="6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x v="7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x v="8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x v="9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x v="10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x v="11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x v="12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x v="13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x v="14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x v="15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x v="16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x v="17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x v="18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x v="19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x v="20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x v="38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x v="22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x v="23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x v="24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x v="25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x v="39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x v="27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x v="28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x v="29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x v="30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x v="31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x v="32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x v="33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x v="34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x v="35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x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x v="40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x v="0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x v="36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x v="1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x v="2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x v="4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x v="5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x v="6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x v="7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x v="8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x v="9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x v="10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x v="11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x v="12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x v="13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x v="14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x v="15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x v="16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x v="17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x v="18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x v="19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x v="20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x v="21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x v="22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x v="23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x v="24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x v="25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x v="39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x v="27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x v="28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x v="29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x v="30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x v="31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x v="32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x v="33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x v="34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x v="35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x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x v="40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x v="1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x v="2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x v="3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x v="4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x v="5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x v="6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x v="7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x v="8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x v="9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x v="10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x v="11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x v="12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x v="13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x v="14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x v="15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x v="16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x v="17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x v="21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x v="33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x v="40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x v="0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x v="36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x v="1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x v="2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x v="3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x v="4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x v="5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x v="6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x v="7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x v="8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x v="9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x v="10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x v="11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x v="12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x v="13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x v="14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x v="15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x v="17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x v="18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x v="19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x v="20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x v="21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x v="38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x v="22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x v="23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x v="24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x v="25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x v="39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x v="27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x v="28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x v="29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x v="30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x v="31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x v="32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x v="33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x v="34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x v="35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x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x v="40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x v="0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x v="36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x v="1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x v="2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x v="3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x v="4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x v="5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x v="6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x v="7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x v="8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x v="9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x v="10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x v="11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x v="12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x v="13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x v="14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x v="15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x v="17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x v="18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x v="19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x v="20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x v="21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x v="38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x v="22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x v="23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x v="24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x v="25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x v="39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x v="27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x v="28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x v="29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x v="30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x v="31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x v="32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x v="33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x v="35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x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x v="40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x v="0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x v="36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x v="1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x v="2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x v="4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x v="5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x v="6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x v="7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x v="8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x v="9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x v="10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x v="11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x v="12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x v="13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x v="14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x v="15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x v="16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x v="17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x v="18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x v="19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x v="20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x v="21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x v="38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x v="22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x v="23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x v="24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x v="25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x v="26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x v="39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x v="27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x v="28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x v="29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x v="30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x v="31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x v="32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x v="33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x v="34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x v="35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x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x v="40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x v="0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x v="36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x v="1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x v="37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x v="2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x v="3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x v="4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x v="5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x v="6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x v="7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x v="8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x v="9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x v="11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x v="12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x v="13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x v="14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x v="15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x v="16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x v="17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x v="18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x v="19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x v="20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x v="21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x v="38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x v="22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x v="23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x v="24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x v="25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x v="26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x v="39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x v="27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x v="28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x v="29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x v="30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x v="31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x v="32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x v="33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x v="34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x v="35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x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x v="40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x v="0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x v="36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x v="1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x v="37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x v="2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x v="3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x v="4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x v="5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x v="6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x v="7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x v="8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x v="10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x v="11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x v="12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x v="13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x v="14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x v="16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x v="17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x v="18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x v="19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x v="20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x v="21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x v="38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x v="22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x v="23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x v="24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x v="25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x v="39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x v="27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x v="28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x v="29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x v="30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x v="31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x v="32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x v="33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x v="34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x v="35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x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x v="40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x v="0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x v="36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x v="1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x v="37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x v="2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x v="3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x v="4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x v="5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x v="6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x v="7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x v="8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x v="9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x v="10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x v="11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x v="12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x v="13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x v="14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x v="15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x v="16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x v="17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x v="18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x v="19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x v="20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x v="21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x v="22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x v="23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x v="24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x v="25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x v="27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x v="28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x v="29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x v="30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x v="31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x v="32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x v="33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x v="35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x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x v="40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x v="3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x v="4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x v="7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x v="8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x v="14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x v="18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x v="19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x v="20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x v="21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x v="23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x v="24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x v="25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x v="27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x v="28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x v="29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x v="30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x v="31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x v="32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x v="33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x v="34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x v="35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x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x v="0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x v="36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x v="37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x v="2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x v="4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x v="5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x v="6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x v="7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x v="9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x v="10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x v="11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x v="12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x v="13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x v="14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x v="15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x v="16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x v="17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x v="23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x v="39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x v="27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x v="0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x v="36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x v="1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x v="2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x v="3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x v="4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x v="5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x v="6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x v="7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x v="8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x v="9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x v="10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x v="11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x v="12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x v="13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x v="14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x v="15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x v="16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x v="17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x v="18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x v="19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x v="20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x v="21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x v="38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x v="23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x v="24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x v="25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x v="39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x v="27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x v="28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x v="29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x v="30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x v="31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x v="32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x v="33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x v="34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x v="35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x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x v="40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x v="0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x v="36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x v="1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x v="2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x v="3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x v="4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x v="5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x v="6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x v="7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x v="9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x v="10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x v="11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x v="12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x v="13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x v="14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x v="15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x v="16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x v="17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x v="18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x v="19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x v="20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x v="21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x v="38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x v="23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x v="24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x v="25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x v="39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x v="27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x v="28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x v="29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x v="30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x v="31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x v="32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x v="33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x v="34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x v="35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x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x v="40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x v="0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x v="36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x v="1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x v="2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x v="3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x v="4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x v="5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x v="6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x v="7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x v="8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x v="9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x v="10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x v="11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x v="12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x v="13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x v="14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x v="15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x v="16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x v="17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x v="18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x v="19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x v="20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x v="21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x v="38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x v="23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x v="24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x v="25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x v="39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x v="27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x v="28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x v="29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x v="30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x v="31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x v="32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x v="33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x v="34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x v="35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x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x v="40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x v="0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x v="36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x v="1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x v="2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x v="3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x v="4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x v="5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x v="6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x v="7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x v="8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x v="9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x v="10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x v="11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x v="12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x v="13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x v="14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x v="15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x v="16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x v="17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x v="18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x v="19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x v="20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x v="21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x v="38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x v="23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x v="24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x v="25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x v="39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x v="27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x v="28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x v="29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x v="30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x v="31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x v="32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x v="33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x v="34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x v="35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x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x v="40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x v="0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x v="36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x v="1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x v="37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x v="2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x v="3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x v="4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x v="5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x v="6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x v="7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x v="8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x v="9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x v="10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x v="11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x v="12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x v="15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x v="16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x v="17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x v="18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x v="19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x v="20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x v="21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x v="38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x v="22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x v="23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x v="24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x v="25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x v="26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x v="39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x v="27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x v="28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x v="29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x v="30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x v="31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x v="32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x v="33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x v="35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x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x v="40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x v="36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x v="4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x v="6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x v="8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x v="13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x v="15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x v="18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x v="19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x v="20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x v="21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x v="22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x v="23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x v="24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x v="39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x v="27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x v="28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x v="29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x v="30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x v="31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x v="32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x v="33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x v="34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x v="35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x v="40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x v="0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x v="36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x v="1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x v="37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x v="2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x v="3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x v="4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x v="5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x v="6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x v="7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x v="8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x v="9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x v="10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x v="11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x v="12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x v="13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x v="14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x v="15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x v="17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x v="18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x v="19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x v="20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x v="38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x v="22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x v="23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x v="24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x v="25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x v="39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x v="27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x v="29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x v="30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x v="31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x v="32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x v="33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x v="35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x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x v="40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x v="0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x v="36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x v="1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x v="37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x v="2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x v="3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x v="4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x v="5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x v="6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x v="7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x v="8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x v="9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x v="11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x v="12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x v="13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x v="14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x v="15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x v="17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x v="18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x v="19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x v="20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x v="21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x v="38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x v="22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x v="23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x v="24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x v="25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x v="39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x v="27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x v="28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x v="29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x v="30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x v="31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x v="32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x v="33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x v="34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x v="35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x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x v="40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x v="0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x v="36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x v="1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x v="37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x v="2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x v="3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x v="4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x v="5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x v="6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x v="7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x v="8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x v="9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x v="10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x v="11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x v="12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x v="13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x v="14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x v="15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x v="17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x v="18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x v="19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x v="20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x v="21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x v="38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x v="22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x v="23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x v="24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x v="25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x v="26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x v="39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x v="27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x v="28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x v="29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x v="30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x v="31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x v="32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x v="33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x v="34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x v="35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x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x v="40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x v="0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x v="36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x v="1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x v="37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x v="2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x v="3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x v="4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x v="5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x v="6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x v="7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x v="8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x v="9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x v="11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x v="12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x v="13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x v="14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x v="15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x v="16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x v="17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x v="18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x v="19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x v="20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x v="21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x v="38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x v="22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x v="23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x v="24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x v="25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x v="39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x v="27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x v="28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x v="30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x v="31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x v="32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x v="33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x v="34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x v="35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x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x v="40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x v="0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x v="36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x v="1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x v="37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x v="2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x v="3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x v="4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x v="5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x v="6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x v="8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x v="9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x v="10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x v="11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x v="12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x v="13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x v="14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x v="15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x v="16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x v="17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x v="18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x v="19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x v="20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x v="21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x v="38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x v="22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x v="23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x v="24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x v="25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x v="39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x v="27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x v="28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x v="30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x v="31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x v="32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x v="33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x v="34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x v="35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x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x v="40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x v="0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x v="36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x v="1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x v="37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x v="2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x v="3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x v="4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x v="5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x v="6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x v="8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x v="9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x v="10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x v="11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x v="12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x v="13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x v="14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x v="15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x v="16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x v="17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x v="18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x v="19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x v="20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x v="21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x v="22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x v="23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x v="24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x v="25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x v="39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x v="27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x v="28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x v="30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x v="31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x v="32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x v="33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x v="34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x v="35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x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x v="40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x v="0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x v="1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x v="37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x v="2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x v="3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x v="4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x v="5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x v="6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x v="8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x v="9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x v="11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x v="12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x v="13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x v="14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x v="15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x v="16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x v="17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x v="24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x v="29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x v="33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x v="40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x v="0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x v="36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x v="1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x v="2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x v="3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x v="4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x v="5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x v="6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x v="7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x v="8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x v="9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x v="10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x v="11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x v="12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x v="13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x v="14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x v="16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x v="17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x v="18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x v="19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x v="20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x v="21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x v="38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x v="22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x v="23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x v="24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x v="25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x v="39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x v="27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x v="28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x v="29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x v="30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x v="31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x v="32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x v="33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x v="34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x v="35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x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x v="40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x v="0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x v="36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x v="1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x v="2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x v="3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x v="4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x v="5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x v="6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x v="7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x v="8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x v="9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x v="10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x v="11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x v="12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x v="13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x v="14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x v="15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x v="16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x v="17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x v="18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x v="19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x v="20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x v="21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x v="38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x v="22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x v="23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x v="24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x v="25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x v="39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x v="27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x v="28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x v="29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x v="30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x v="31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x v="32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x v="33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x v="34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x v="35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x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x v="40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x v="0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x v="36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x v="1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x v="2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x v="3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x v="4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x v="5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x v="6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x v="7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x v="9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x v="10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x v="11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x v="12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x v="13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x v="14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x v="15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x v="16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x v="17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x v="18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x v="19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x v="20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x v="21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x v="38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x v="22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x v="23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x v="24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x v="25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x v="39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x v="27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x v="29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x v="30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x v="31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x v="32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x v="33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x v="34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x v="35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x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x v="40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x v="0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x v="36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x v="1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x v="37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x v="2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x v="3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x v="4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x v="5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x v="6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x v="7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x v="8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x v="9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x v="11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x v="12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x v="13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x v="14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x v="15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x v="16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x v="18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x v="19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x v="20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x v="21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x v="22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x v="23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x v="24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x v="25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x v="39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x v="27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x v="28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x v="29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x v="30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x v="31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x v="32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x v="33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x v="34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x v="35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x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x v="40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x v="0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x v="36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x v="37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x v="2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x v="3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x v="4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x v="5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x v="6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x v="7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x v="8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x v="9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x v="11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x v="12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x v="13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x v="14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x v="15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x v="16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x v="17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x v="18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x v="19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x v="20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x v="21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x v="38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x v="22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x v="23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x v="24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x v="25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x v="39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x v="27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x v="28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x v="29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x v="30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x v="31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x v="32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x v="33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x v="34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x v="35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x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x v="0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x v="36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x v="1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x v="37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x v="2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x v="3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x v="4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x v="5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x v="6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x v="7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x v="8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x v="9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x v="10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x v="11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x v="12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x v="13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x v="14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x v="15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x v="16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x v="17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x v="18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x v="19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x v="20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x v="21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x v="22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x v="23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x v="24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x v="25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x v="39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x v="27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x v="28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x v="29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x v="30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x v="31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x v="32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x v="33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x v="35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x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x v="4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x v="6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x v="14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x v="18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x v="19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x v="20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x v="21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x v="23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x v="24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x v="25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x v="39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x v="27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x v="28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x v="29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x v="30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x v="31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x v="32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x v="33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x v="34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x v="35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x v="0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x v="36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x v="1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x v="37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x v="2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x v="4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x v="5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x v="6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x v="7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x v="8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x v="9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x v="10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x v="11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x v="12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x v="14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x v="15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x v="16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x v="17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x v="24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x v="25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x v="29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x v="32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x v="35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x v="0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x v="36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x v="1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x v="37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x v="2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x v="3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x v="4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x v="5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x v="6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x v="7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x v="8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x v="9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x v="10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x v="11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x v="12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x v="13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x v="14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x v="15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x v="16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x v="17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x v="18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x v="19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x v="20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x v="21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x v="38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x v="22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x v="23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x v="24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x v="25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x v="39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x v="27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x v="28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x v="29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x v="30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x v="31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x v="32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x v="33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x v="34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x v="35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x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x v="40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x v="0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x v="36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x v="1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x v="37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x v="2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x v="3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x v="4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x v="5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x v="6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x v="7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x v="8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x v="9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x v="10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x v="11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x v="12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x v="13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x v="14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x v="15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x v="16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x v="17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x v="18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x v="19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x v="21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x v="38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x v="22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x v="23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x v="24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x v="25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x v="39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x v="27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x v="28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x v="29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x v="30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x v="31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x v="32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x v="33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x v="34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x v="35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x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x v="40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x v="0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x v="36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x v="1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x v="37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x v="2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x v="3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x v="4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x v="5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x v="6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x v="7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x v="8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x v="9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x v="10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x v="11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x v="12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x v="13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x v="15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x v="16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x v="17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x v="18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x v="19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x v="20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x v="21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x v="38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x v="22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x v="23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x v="24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x v="25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x v="39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x v="27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x v="28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x v="29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x v="30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x v="31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x v="32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x v="33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x v="34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x v="35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x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x v="40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x v="0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x v="36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x v="1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x v="2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x v="3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x v="4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x v="5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x v="6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x v="7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x v="8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x v="9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x v="10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x v="11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x v="12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x v="13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x v="14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x v="15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x v="16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x v="17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x v="18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x v="19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x v="20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x v="21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x v="38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x v="22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x v="23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x v="24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x v="25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x v="39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x v="27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x v="28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x v="29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x v="30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x v="31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x v="32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x v="33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x v="34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x v="35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x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x v="40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x v="0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x v="36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x v="1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x v="37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x v="2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x v="3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x v="4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x v="5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x v="6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x v="7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x v="8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x v="9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x v="10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x v="11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x v="12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x v="13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x v="14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x v="15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x v="16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x v="18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x v="19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x v="20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x v="21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x v="22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x v="23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x v="24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x v="25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x v="39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x v="27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x v="28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x v="29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x v="30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x v="31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x v="32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x v="33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x v="34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x v="35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x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x v="40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x v="2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x v="5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x v="6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x v="11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x v="18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x v="19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x v="20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x v="21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x v="22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x v="23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x v="24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x v="25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x v="39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x v="27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x v="28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x v="30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x v="31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x v="32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x v="33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x v="34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x v="35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x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x v="40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x v="0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x v="36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x v="1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x v="3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x v="5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x v="6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x v="7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x v="8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x v="9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x v="10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x v="11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x v="12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x v="14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x v="15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x v="16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x v="17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x v="25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x v="33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x v="35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x v="40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x v="0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x v="36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x v="1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x v="37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x v="2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x v="3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x v="4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x v="5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x v="6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x v="7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x v="8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x v="9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x v="10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x v="11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x v="12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x v="13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x v="14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x v="15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x v="16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x v="17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x v="18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x v="19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x v="20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x v="21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x v="38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x v="22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x v="23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x v="24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x v="25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x v="39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x v="27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x v="28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x v="29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x v="30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x v="31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x v="32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x v="33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x v="34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x v="35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x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x v="40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x v="0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x v="36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x v="1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x v="37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x v="2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x v="3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x v="4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x v="5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x v="6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x v="7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x v="8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x v="9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x v="10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x v="11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x v="12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x v="13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x v="14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x v="15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x v="16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x v="17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x v="18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x v="19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x v="20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x v="21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x v="38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x v="22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x v="23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x v="24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x v="25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x v="39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x v="27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x v="28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x v="29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x v="30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x v="31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x v="32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x v="33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x v="34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x v="35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x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x v="40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x v="0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x v="36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x v="1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x v="37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x v="2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x v="3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x v="4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x v="5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x v="6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x v="7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x v="8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x v="9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x v="10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x v="11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x v="12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x v="13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x v="14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x v="15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x v="16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x v="17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x v="18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x v="19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x v="20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x v="21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x v="38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x v="22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x v="23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x v="24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x v="25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x v="39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x v="27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x v="28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x v="29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x v="30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x v="31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x v="32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x v="33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x v="34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x v="35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x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x v="40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x v="0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x v="36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x v="1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x v="37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x v="2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x v="3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x v="4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x v="5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x v="6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x v="8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x v="9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x v="10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x v="11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x v="12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x v="14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x v="15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x v="16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x v="17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x v="18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x v="19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x v="20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x v="21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x v="38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x v="22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x v="23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x v="24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x v="25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x v="39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x v="27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x v="28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x v="29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x v="30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x v="31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x v="32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x v="33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x v="34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x v="35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x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x v="40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x v="0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x v="36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x v="1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x v="37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x v="2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x v="3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x v="4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x v="5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x v="6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x v="7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x v="10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x v="11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x v="12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x v="14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x v="15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x v="16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x v="17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x v="18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x v="19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x v="20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x v="21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x v="23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x v="24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x v="25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x v="26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x v="39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x v="27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x v="28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x v="29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x v="30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x v="31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x v="32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x v="33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x v="34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x v="35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x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x v="40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x v="2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x v="3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x v="5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x v="6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x v="11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x v="12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x v="18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x v="19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x v="20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x v="21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x v="22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x v="23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x v="25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x v="26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x v="39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x v="27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x v="28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x v="29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x v="30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x v="32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x v="33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x v="35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x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x v="36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x v="37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x v="2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x v="3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x v="4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x v="5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x v="6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x v="7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x v="8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x v="9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x v="10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x v="11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x v="12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x v="14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x v="15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x v="17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x v="18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x v="19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x v="20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x v="21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x v="22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x v="23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x v="24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x v="25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x v="26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x v="39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x v="27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x v="28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x v="29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x v="30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x v="31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x v="32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x v="33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x v="35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x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x v="40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x v="0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x v="36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x v="1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x v="37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x v="2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x v="3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x v="4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x v="5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x v="6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x v="7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x v="8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x v="9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x v="10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x v="11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x v="12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x v="14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x v="15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x v="17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x v="18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x v="19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x v="20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x v="21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x v="22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x v="23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x v="24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x v="25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x v="26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x v="39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x v="27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x v="28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x v="29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x v="30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x v="31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x v="32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x v="33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x v="34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x v="35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x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x v="40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x v="0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x v="36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x v="1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x v="37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x v="2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x v="3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x v="4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x v="5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x v="6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x v="7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x v="8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x v="9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x v="11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x v="12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x v="14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x v="15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x v="16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x v="17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x v="18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x v="19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x v="20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x v="21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x v="38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x v="22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x v="23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x v="24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x v="25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x v="26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x v="39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x v="27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x v="28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x v="29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x v="30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x v="31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x v="32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x v="33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x v="34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x v="35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x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x v="40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x v="0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x v="36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x v="1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x v="2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x v="3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x v="4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x v="5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x v="6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x v="7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x v="8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x v="9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x v="10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x v="11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x v="12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x v="14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x v="15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x v="16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x v="17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x v="18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x v="19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x v="20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x v="21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x v="38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x v="22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x v="23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x v="24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x v="25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x v="26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x v="39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x v="27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x v="28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x v="29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x v="30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x v="31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x v="32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x v="33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x v="34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x v="35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x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x v="40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x v="0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x v="36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x v="1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x v="37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x v="2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x v="3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x v="4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x v="5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x v="6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x v="7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x v="8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x v="9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x v="10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x v="11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x v="12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x v="14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x v="15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x v="16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x v="17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x v="18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x v="19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x v="20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x v="21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x v="38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x v="22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x v="23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x v="24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x v="25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x v="39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x v="27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x v="28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x v="29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x v="30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x v="31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x v="32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x v="33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x v="34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x v="35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x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x v="40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x v="0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x v="36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x v="1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x v="37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x v="3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x v="4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x v="5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x v="6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x v="7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x v="8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x v="9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x v="10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x v="11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x v="12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x v="14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x v="15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x v="17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x v="18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x v="19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x v="20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x v="21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x v="22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x v="23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x v="24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x v="25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x v="26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x v="39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x v="27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x v="28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x v="29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x v="30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x v="31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x v="32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x v="33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x v="34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x v="35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x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x v="40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x v="0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x v="1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x v="37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x v="2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x v="4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x v="5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x v="6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x v="7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x v="8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x v="9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x v="10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x v="11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x v="12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x v="14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x v="16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x v="17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x v="39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x v="31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x v="40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x v="0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x v="36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x v="1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x v="37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x v="2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x v="3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x v="4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x v="5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x v="6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x v="7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x v="8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x v="9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x v="10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x v="11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x v="12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x v="14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x v="15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x v="16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x v="17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x v="18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x v="19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x v="20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x v="38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x v="22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x v="23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x v="24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x v="25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x v="26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x v="28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x v="29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x v="30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x v="31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x v="32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x v="33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x v="34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x v="35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x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x v="40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x v="0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x v="36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x v="1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x v="37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x v="2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x v="3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x v="4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x v="5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x v="6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x v="7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x v="8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x v="9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x v="10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x v="11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x v="12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x v="13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x v="14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x v="15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x v="16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x v="17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x v="18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x v="19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x v="20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x v="21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x v="38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x v="22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x v="23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x v="24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x v="25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x v="26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x v="27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x v="28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x v="29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x v="30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x v="31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x v="32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x v="33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x v="34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x v="35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x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x v="40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x v="0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x v="36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x v="1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x v="37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x v="2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x v="3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x v="4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x v="5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x v="6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x v="7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x v="8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x v="9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x v="10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x v="11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x v="12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x v="13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x v="14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x v="15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x v="16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x v="17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x v="18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x v="19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x v="20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x v="38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x v="22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x v="23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x v="24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x v="25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x v="26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x v="27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x v="28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x v="29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x v="30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x v="31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x v="32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x v="33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x v="34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x v="35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x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x v="40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x v="0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x v="36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x v="1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x v="37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x v="2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x v="3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x v="4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x v="5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x v="6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x v="7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x v="8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x v="9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x v="10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x v="11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x v="12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x v="13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x v="14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x v="15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x v="16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x v="17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x v="18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x v="19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x v="21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x v="22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x v="23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x v="24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x v="25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x v="26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x v="39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x v="27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x v="28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x v="29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x v="31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x v="32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x v="33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x v="34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x v="35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x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x v="40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x v="36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x v="1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x v="2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x v="3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x v="4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x v="5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x v="6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x v="7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x v="8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x v="9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x v="10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x v="11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x v="12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x v="13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x v="16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x v="17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x v="18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x v="19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x v="20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x v="21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x v="22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x v="24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x v="25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x v="39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x v="28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x v="29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x v="31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x v="32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x v="33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x v="34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x v="35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x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x v="40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x v="1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x v="2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x v="11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x v="12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x v="15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x v="18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x v="19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x v="20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x v="38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x v="22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x v="23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x v="24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x v="25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x v="39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x v="27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x v="28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x v="29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x v="31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x v="32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x v="33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x v="34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x v="35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x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x v="0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x v="36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x v="1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x v="37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x v="2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x v="3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x v="5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x v="6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x v="7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x v="8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x v="9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x v="10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x v="11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x v="12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x v="14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x v="16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x v="17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x v="18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x v="19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x v="20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x v="21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x v="38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x v="22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x v="23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x v="24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x v="25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x v="26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x v="39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x v="27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x v="28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x v="29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x v="30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x v="31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x v="32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x v="33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x v="34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x v="35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x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x v="40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x v="36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x v="1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x v="2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x v="3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x v="4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x v="5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x v="6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x v="7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x v="8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x v="9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x v="10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x v="11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x v="13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x v="14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x v="15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x v="16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x v="17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x v="24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x v="29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x v="0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x v="36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x v="1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x v="37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x v="2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x v="3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x v="4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x v="5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x v="6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x v="7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x v="8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x v="9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x v="10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x v="11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x v="12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x v="13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x v="14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x v="15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x v="16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x v="17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x v="18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x v="19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x v="20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x v="21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x v="38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x v="22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x v="23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x v="24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x v="25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x v="39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x v="28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x v="29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x v="30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x v="31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x v="32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x v="33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x v="34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x v="35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x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x v="40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x v="0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x v="36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x v="1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x v="37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x v="2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x v="3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x v="4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x v="5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x v="6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x v="7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x v="8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x v="9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x v="10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x v="11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x v="12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x v="13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x v="14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x v="15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x v="16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x v="17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x v="18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x v="19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x v="20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x v="21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x v="38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x v="22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x v="23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x v="24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x v="25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x v="26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x v="39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x v="28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x v="29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x v="30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x v="31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x v="32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x v="33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x v="34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x v="35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x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x v="40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x v="0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x v="36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x v="2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x v="3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x v="4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x v="5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x v="6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x v="7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x v="8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x v="9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x v="10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x v="11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x v="12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x v="13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x v="14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x v="15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x v="16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x v="17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x v="18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x v="19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x v="20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x v="21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x v="38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x v="22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x v="23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x v="24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x v="25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x v="39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x v="28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x v="29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x v="31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x v="32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x v="33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x v="34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x v="35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x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x v="40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x v="0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x v="36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x v="1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x v="2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x v="3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x v="4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x v="5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x v="6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x v="7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x v="8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x v="9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x v="10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x v="11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x v="12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x v="13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x v="14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x v="15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x v="16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x v="17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x v="18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x v="19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x v="20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x v="21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x v="38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x v="22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x v="23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x v="24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x v="25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x v="39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x v="28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x v="29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x v="31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x v="32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x v="33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x v="34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x v="35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x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x v="40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x v="0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x v="36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x v="1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x v="2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x v="3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x v="4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x v="5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x v="6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x v="7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x v="8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x v="10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x v="11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x v="13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x v="14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x v="15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x v="17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x v="18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x v="19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x v="20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x v="21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x v="38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x v="22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x v="23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x v="24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x v="25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x v="26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x v="28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x v="29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x v="30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x v="31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x v="32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x v="33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x v="34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x v="35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x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x v="40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x v="0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x v="36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x v="1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x v="37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x v="2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x v="3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x v="4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x v="5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x v="6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x v="7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x v="8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x v="9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x v="10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x v="11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x v="12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x v="13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x v="14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x v="15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x v="17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x v="18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x v="19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x v="21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x v="22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x v="23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x v="24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x v="25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x v="39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x v="28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x v="29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x v="30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x v="31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x v="32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x v="33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x v="35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x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x v="40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x v="0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x v="36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x v="37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x v="2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x v="3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x v="4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x v="5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x v="6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x v="7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x v="8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x v="9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x v="10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x v="11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x v="12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x v="13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x v="14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x v="15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x v="16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x v="17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x v="18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x v="19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x v="20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x v="22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x v="23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x v="24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x v="25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x v="26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x v="39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x v="28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x v="29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x v="31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x v="32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x v="33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x v="35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x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x v="40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x v="0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x v="36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x v="1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x v="37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x v="2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x v="3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x v="4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x v="5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x v="6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x v="7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x v="8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x v="9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x v="10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x v="11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x v="12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x v="13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x v="14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x v="15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x v="17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x v="18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x v="19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x v="20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x v="21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x v="22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x v="23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x v="24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x v="25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x v="39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x v="27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x v="28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x v="29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x v="30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x v="31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x v="32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x v="34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x v="35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x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x v="40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x v="0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x v="36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x v="1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x v="37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x v="2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x v="3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x v="5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x v="6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x v="7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x v="8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x v="9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x v="10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x v="11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x v="12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x v="13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x v="14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x v="15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x v="16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x v="17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x v="18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x v="19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x v="20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x v="21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x v="22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x v="23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x v="24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x v="25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x v="39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x v="28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x v="29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x v="30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x v="31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x v="34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x v="35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x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x v="40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x v="0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x v="36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x v="1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x v="3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x v="5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x v="6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x v="7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x v="8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x v="9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x v="10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x v="11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x v="12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x v="13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x v="15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x v="16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x v="17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x v="22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x v="24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x v="30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x v="32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x v="40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x v="0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x v="36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x v="1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x v="37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x v="2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x v="3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x v="5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x v="6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x v="7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x v="8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x v="9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x v="10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x v="11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x v="12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x v="13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x v="15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x v="16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x v="17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x v="18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x v="19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x v="20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x v="21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x v="38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x v="22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x v="23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x v="24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x v="39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x v="28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x v="29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x v="30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x v="31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x v="32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x v="34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x v="35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x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x v="40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x v="0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x v="36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x v="1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x v="37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x v="2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x v="3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x v="5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x v="6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x v="7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x v="8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x v="9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x v="10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x v="11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x v="12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x v="13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x v="15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x v="16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x v="17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x v="18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x v="19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x v="20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x v="21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x v="22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x v="23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x v="24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x v="25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x v="39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x v="28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x v="29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x v="30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x v="31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x v="32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x v="34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x v="35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x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x v="40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x v="1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x v="2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x v="6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x v="7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x v="11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x v="13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x v="17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x v="18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x v="19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x v="20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x v="23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x v="24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x v="28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x v="32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x v="33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x v="34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x v="35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x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x v="40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x v="0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x v="36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x v="1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x v="37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x v="2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x v="3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x v="4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x v="5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x v="7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x v="8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x v="9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x v="10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x v="11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x v="12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x v="13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x v="14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x v="15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x v="17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x v="18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x v="19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x v="20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x v="21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x v="22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x v="23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x v="24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x v="25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x v="26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x v="39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x v="28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x v="29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x v="31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x v="32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x v="35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x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x v="40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x v="0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x v="36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x v="1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x v="37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x v="3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x v="4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x v="5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x v="6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x v="7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x v="8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x v="9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x v="10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x v="11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x v="12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x v="13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x v="15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x v="16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x v="17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x v="18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x v="19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x v="20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x v="21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x v="38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x v="22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x v="23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x v="24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x v="25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x v="39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x v="27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x v="28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x v="29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x v="30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x v="31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x v="32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x v="34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x v="35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x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x v="40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x v="0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x v="36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x v="1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x v="37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x v="3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x v="4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x v="5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x v="6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x v="7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x v="8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x v="9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x v="10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x v="11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x v="12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x v="13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x v="15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x v="16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x v="17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x v="18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x v="19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x v="20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x v="38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x v="22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x v="23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x v="24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x v="25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x v="39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x v="27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x v="28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x v="29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x v="30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x v="31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x v="32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x v="33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x v="34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x v="35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x v="40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x v="0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x v="36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x v="1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x v="37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x v="2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x v="3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x v="4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x v="5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x v="6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x v="7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x v="8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x v="9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x v="10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x v="11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x v="12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x v="13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x v="14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x v="15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x v="16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x v="17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x v="18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x v="19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x v="20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x v="21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x v="38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x v="22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x v="23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x v="24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x v="25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x v="39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x v="27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x v="28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x v="29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x v="30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x v="31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x v="32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x v="33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x v="35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x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x v="40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x v="4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x v="12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x v="18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x v="19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x v="20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x v="21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x v="38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x v="22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x v="23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x v="24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x v="25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x v="39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x v="27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x v="28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x v="29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x v="30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x v="31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x v="32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x v="33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x v="34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x v="35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x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x v="0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x v="2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x v="4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x v="5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x v="6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x v="7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x v="8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x v="9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x v="10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x v="11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x v="13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x v="15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x v="16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x v="17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x v="21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x v="22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x v="24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x v="27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x v="34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x v="35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x v="40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x v="0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x v="36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x v="1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x v="37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x v="2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x v="3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x v="4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x v="5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x v="6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x v="7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x v="8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x v="9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x v="10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x v="11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x v="12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x v="13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x v="14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x v="15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x v="16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x v="17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x v="18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x v="19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x v="20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x v="21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x v="38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x v="22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x v="23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x v="24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x v="25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x v="39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x v="27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x v="28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x v="29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x v="30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x v="31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x v="32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x v="33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x v="34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x v="35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x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x v="40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x v="0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x v="36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x v="1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x v="37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x v="2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x v="3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x v="5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x v="6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x v="7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x v="8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x v="9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x v="10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x v="11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x v="12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x v="13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x v="15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x v="16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x v="17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x v="18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x v="19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x v="20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x v="21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x v="22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x v="23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x v="24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x v="25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x v="39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x v="27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x v="28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x v="29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x v="30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x v="31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x v="33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x v="34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x v="35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x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x v="40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x v="0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x v="36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x v="1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x v="37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x v="2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x v="3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x v="5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x v="6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x v="7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x v="9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x v="10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x v="11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x v="12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x v="13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x v="14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x v="15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x v="16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x v="17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x v="18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x v="19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x v="20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x v="38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x v="22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x v="23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x v="25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x v="39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x v="27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x v="28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x v="29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x v="30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x v="31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x v="32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x v="33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x v="35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x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x v="40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x v="0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x v="36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x v="1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x v="37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x v="2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x v="3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x v="4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x v="5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x v="6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x v="8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x v="9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x v="10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x v="11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x v="12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x v="13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x v="14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x v="15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x v="16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x v="17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x v="18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x v="19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x v="20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x v="21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x v="38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x v="22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x v="23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x v="24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x v="25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x v="39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x v="27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x v="28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x v="29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x v="30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x v="31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x v="32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x v="33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x v="34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x v="35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x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x v="40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x v="0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x v="36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x v="1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x v="37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x v="2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x v="3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x v="4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x v="5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x v="6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x v="7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x v="8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x v="9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x v="10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x v="11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x v="13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x v="14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x v="15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x v="16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x v="17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x v="18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x v="19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x v="20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x v="21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x v="38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x v="23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x v="24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x v="25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x v="39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x v="27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x v="28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x v="29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x v="30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x v="31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x v="32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x v="34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x v="35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x v="40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x v="36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x v="1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x v="37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x v="2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x v="3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x v="5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x v="6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x v="7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x v="8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x v="10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x v="11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x v="13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x v="14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x v="15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x v="17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x v="18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x v="19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x v="20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x v="22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x v="23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x v="24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x v="25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x v="39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x v="28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x v="29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x v="30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x v="31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x v="32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x v="33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x v="34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x v="35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x v="40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x v="1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x v="8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x v="11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x v="18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x v="19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x v="20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x v="21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x v="23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x v="24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x v="25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x v="27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x v="28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x v="29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x v="30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x v="31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x v="32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x v="33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x v="34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x v="35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x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x v="0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x v="36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x v="1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x v="37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x v="3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x v="5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x v="7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x v="8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x v="9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x v="10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x v="11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x v="12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x v="13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x v="14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x v="15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x v="16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x v="17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x v="18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x v="19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x v="20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x v="38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x v="22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x v="23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x v="24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x v="25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x v="27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x v="28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x v="29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x v="30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x v="31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x v="32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x v="33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x v="34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x v="35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x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x v="40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x v="0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x v="36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x v="1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x v="37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x v="2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x v="3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x v="4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x v="5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x v="6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x v="7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x v="8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x v="9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x v="10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x v="11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x v="12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x v="13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x v="14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x v="15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x v="16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x v="17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x v="18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x v="19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x v="20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x v="38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x v="22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x v="23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x v="24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x v="25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x v="26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x v="39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x v="28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x v="29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x v="30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x v="31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x v="32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x v="33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x v="34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x v="35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x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x v="40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x v="0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x v="36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x v="1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x v="37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x v="2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x v="3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x v="4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x v="5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x v="6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x v="7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x v="8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x v="9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x v="10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x v="11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x v="12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x v="13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x v="14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x v="15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x v="16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x v="17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x v="18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x v="19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x v="20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x v="38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x v="22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x v="23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x v="24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x v="25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x v="26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x v="39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x v="27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x v="28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x v="29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x v="30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x v="31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x v="32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x v="33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x v="35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x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x v="40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x v="0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x v="36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x v="1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x v="37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x v="2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x v="3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x v="4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x v="5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x v="6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x v="7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x v="8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x v="9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x v="10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x v="11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x v="12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x v="13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x v="14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x v="15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x v="16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x v="17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x v="18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x v="19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x v="20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x v="38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x v="22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x v="23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x v="25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x v="26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x v="39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x v="27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x v="28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x v="29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x v="30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x v="31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x v="32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x v="34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x v="35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x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x v="40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x v="0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x v="36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x v="1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x v="37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x v="2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x v="3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x v="4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x v="5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x v="6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x v="7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x v="8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x v="9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x v="10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x v="11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x v="12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x v="13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x v="14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x v="15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x v="16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x v="17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x v="18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x v="19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x v="20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x v="21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x v="38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x v="22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x v="23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x v="25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x v="26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x v="39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x v="28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x v="29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x v="30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x v="31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x v="32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x v="33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x v="34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x v="35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x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x v="40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x v="0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x v="36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x v="1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x v="37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x v="2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x v="3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x v="4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x v="5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x v="6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x v="7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x v="9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x v="10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x v="11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x v="12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x v="13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x v="14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x v="15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x v="16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x v="17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x v="18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x v="20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x v="22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x v="23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x v="24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x v="25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x v="26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x v="39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x v="28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x v="29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x v="30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x v="31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x v="33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x v="34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x v="35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x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x v="40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x v="0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x v="1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x v="37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x v="2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x v="4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x v="5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x v="7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x v="8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x v="9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x v="10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x v="11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x v="12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x v="13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x v="14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x v="15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x v="16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x v="17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x v="21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x v="27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x v="33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x v="40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x v="0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x v="36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x v="1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x v="37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x v="2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x v="3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x v="4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x v="5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x v="6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x v="7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x v="8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x v="9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x v="10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x v="12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x v="13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x v="14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x v="15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x v="17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x v="18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x v="20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x v="21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x v="38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x v="22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x v="23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x v="24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x v="25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x v="26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x v="39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x v="27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x v="28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x v="29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x v="30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x v="31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x v="32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x v="33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x v="34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x v="35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x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x v="40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x v="0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x v="36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x v="37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x v="2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x v="3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x v="4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x v="5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x v="6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x v="7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x v="8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x v="9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x v="10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x v="11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x v="12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x v="13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x v="14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x v="15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x v="17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x v="18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x v="20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x v="21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x v="38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x v="22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x v="23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x v="24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x v="25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x v="26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x v="39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x v="27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x v="28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x v="29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x v="30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x v="31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x v="32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x v="33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x v="34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x v="35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x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x v="40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x v="3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x v="4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x v="6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x v="8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x v="11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x v="12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x v="15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x v="18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x v="19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x v="20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x v="21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x v="22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x v="23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x v="24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x v="25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x v="26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x v="39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x v="28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x v="29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x v="30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x v="31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x v="32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x v="33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x v="34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x v="35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x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x v="0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x v="36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x v="37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x v="2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x v="3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x v="4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x v="5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x v="6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x v="7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x v="8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x v="9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x v="10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x v="11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x v="12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x v="13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x v="14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x v="17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x v="18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x v="19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x v="20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x v="21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x v="38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x v="22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x v="23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x v="24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x v="25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x v="39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x v="27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x v="28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x v="29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x v="30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x v="31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x v="32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x v="33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x v="34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x v="35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x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x v="40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x v="36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x v="37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x v="2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x v="3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x v="4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x v="5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x v="6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x v="7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x v="8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x v="9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x v="10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x v="11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x v="12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x v="13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x v="14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x v="15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x v="16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x v="17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x v="18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x v="19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x v="20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x v="21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x v="38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x v="22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x v="23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x v="24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x v="25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x v="39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x v="27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x v="28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x v="29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x v="30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x v="31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x v="32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x v="33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x v="34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x v="35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x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x v="40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x v="0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x v="36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x v="1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x v="37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x v="2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x v="3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x v="5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x v="6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x v="7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x v="8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x v="9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x v="10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x v="11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x v="12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x v="13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x v="14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x v="15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x v="16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x v="17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x v="18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x v="19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x v="20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x v="21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x v="22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x v="23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x v="24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x v="25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x v="26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x v="39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x v="27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x v="28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x v="29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x v="30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x v="31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x v="32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x v="33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x v="34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x v="35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x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x v="40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x v="0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x v="36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x v="1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x v="2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x v="5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x v="7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x v="8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x v="9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x v="10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x v="11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x v="12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x v="13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x v="14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x v="15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x v="16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x v="17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x v="21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x v="24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x v="27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x v="29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x v="35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x v="0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x v="36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x v="1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x v="37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x v="2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x v="3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x v="4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x v="5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x v="6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x v="7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x v="8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x v="9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x v="10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x v="11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x v="12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x v="13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x v="14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x v="15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x v="16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x v="17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x v="18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x v="19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x v="20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x v="21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x v="38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x v="22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x v="23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x v="25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x v="26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x v="39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x v="28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x v="29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x v="30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x v="31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x v="32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x v="33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x v="34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x v="35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x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x v="40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x v="0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x v="36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x v="1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x v="37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x v="2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x v="3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x v="4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x v="5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x v="6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x v="7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x v="8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x v="9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x v="10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x v="11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x v="13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x v="14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x v="15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x v="16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x v="17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x v="18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x v="19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x v="20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x v="21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x v="38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x v="22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x v="23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x v="24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x v="25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x v="26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x v="39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x v="28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x v="29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x v="30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x v="31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x v="32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x v="33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x v="34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x v="35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x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x v="40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x v="0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x v="36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x v="1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x v="37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x v="2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x v="3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x v="4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x v="5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x v="6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x v="7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x v="8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x v="9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x v="10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x v="11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x v="12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x v="13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x v="14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x v="15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x v="16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x v="17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x v="18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x v="19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x v="20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x v="21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x v="22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x v="23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x v="24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x v="25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x v="27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x v="28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x v="29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x v="30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x v="31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x v="32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x v="33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x v="35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x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x v="40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x v="0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x v="36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x v="1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x v="37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x v="2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x v="3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x v="4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x v="5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x v="6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x v="8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x v="9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x v="10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x v="11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x v="12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x v="13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x v="14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x v="15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x v="16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x v="17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x v="18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x v="19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x v="20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x v="21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x v="38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x v="22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x v="23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x v="24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x v="25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x v="26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x v="39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x v="27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x v="28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x v="29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x v="30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x v="31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x v="32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x v="33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x v="34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x v="35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x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x v="40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x v="0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x v="36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x v="1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x v="37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x v="2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x v="3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x v="4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x v="5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x v="6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x v="7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x v="8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x v="9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x v="10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x v="11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x v="12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x v="13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x v="14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x v="15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x v="16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x v="17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x v="18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x v="19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x v="20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x v="21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x v="38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x v="22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x v="23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x v="24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x v="25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x v="26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x v="39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x v="27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x v="28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x v="29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x v="30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x v="31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x v="32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x v="33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x v="34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x v="35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x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x v="40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x v="0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x v="36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x v="1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x v="2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x v="3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x v="4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x v="5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x v="6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x v="7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x v="8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x v="9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x v="10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x v="11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x v="12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x v="13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x v="14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x v="15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x v="16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x v="17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x v="19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x v="20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x v="21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x v="22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x v="23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x v="24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x v="25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x v="26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x v="39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x v="27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x v="28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x v="29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x v="30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x v="31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x v="32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x v="33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x v="35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x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x v="40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x v="0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x v="8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x v="11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x v="12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x v="18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x v="19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x v="20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x v="21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x v="38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x v="22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x v="23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x v="25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x v="39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x v="28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x v="30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x v="31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x v="32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x v="33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x v="34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x v="35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x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x v="40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x v="0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x v="37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x v="2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x v="3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x v="4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x v="5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x v="6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x v="7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x v="8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x v="9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x v="10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x v="11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x v="12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x v="13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x v="15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x v="16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x v="17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x v="24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x v="32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x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x v="40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x v="0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x v="36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x v="1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x v="37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x v="2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x v="3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x v="4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x v="5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x v="6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x v="7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x v="8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x v="9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x v="10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x v="11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x v="12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x v="13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x v="15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x v="16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x v="17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x v="18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x v="19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x v="20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x v="21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x v="38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x v="22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x v="23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x v="25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x v="39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x v="28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x v="29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x v="30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x v="31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x v="32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x v="33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x v="34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x v="35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x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x v="40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x v="0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x v="36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x v="1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x v="37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x v="2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x v="3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x v="4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x v="5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x v="6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x v="7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x v="8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x v="9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x v="10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x v="11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x v="12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x v="13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x v="14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x v="15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x v="16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x v="17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x v="18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x v="19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x v="20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x v="21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x v="38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x v="22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x v="23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x v="25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x v="39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x v="27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x v="28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x v="29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x v="30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x v="31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x v="32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x v="33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x v="34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x v="35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x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x v="40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x v="0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x v="36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x v="1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x v="37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x v="2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x v="3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x v="4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x v="5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x v="6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x v="7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x v="8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x v="9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x v="10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x v="11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x v="12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x v="13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x v="14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x v="15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x v="16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x v="17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x v="18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x v="19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x v="20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x v="21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x v="38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x v="22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x v="23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x v="25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x v="26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x v="39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x v="27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x v="28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x v="29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x v="30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x v="31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x v="32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x v="33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x v="34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x v="35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x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x v="40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x v="0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x v="36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x v="1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x v="37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x v="2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x v="3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x v="4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x v="5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x v="6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x v="7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x v="8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x v="9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x v="10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x v="11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x v="12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x v="13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x v="14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x v="15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x v="16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x v="17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x v="19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x v="20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x v="21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x v="38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x v="22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x v="23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x v="25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x v="26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x v="39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x v="28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x v="29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x v="30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x v="31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x v="32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x v="33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x v="34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x v="35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x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x v="40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x v="0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x v="36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x v="1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x v="37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x v="2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x v="3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x v="4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x v="5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x v="6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x v="7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x v="8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x v="9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x v="10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x v="11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x v="12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x v="13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x v="14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x v="15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x v="16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x v="17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x v="18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x v="19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x v="20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x v="21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x v="22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x v="23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x v="25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x v="26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x v="39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x v="28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x v="29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x v="30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x v="31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x v="32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x v="33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x v="34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x v="35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x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x v="40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x v="0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x v="36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x v="1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x v="37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x v="2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x v="3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x v="4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x v="5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x v="6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x v="7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x v="8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x v="9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x v="10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x v="11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x v="12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x v="13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x v="14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x v="15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x v="16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x v="17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x v="18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x v="19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x v="20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x v="21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x v="38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x v="23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x v="25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x v="26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x v="39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x v="29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x v="30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x v="31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x v="32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x v="33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x v="34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x v="35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x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x v="40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x v="0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x v="36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x v="1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x v="37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x v="2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x v="3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x v="4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x v="5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x v="6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x v="7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x v="9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x v="10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x v="11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x v="12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x v="13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x v="14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x v="15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x v="16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x v="17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x v="18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x v="19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x v="20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x v="21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x v="38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x v="22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x v="23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x v="24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x v="25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x v="39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x v="28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x v="29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x v="30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x v="31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x v="32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x v="33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x v="35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x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x v="40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x v="0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x v="36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x v="1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x v="37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x v="2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x v="3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x v="4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x v="5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x v="6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x v="7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x v="8"/>
    <s v="HERRERA GIRALDO DAVINSON"/>
    <x v="11"/>
    <x v="0"/>
    <n v="34"/>
    <n v="17"/>
    <n v="42.048226950354604"/>
    <m/>
    <n v="22026.524799999999"/>
    <x v="0"/>
    <n v="13350"/>
    <x v="1119"/>
    <x v="0"/>
    <m/>
  </r>
  <r>
    <d v="2024-08-29T03:05:12"/>
    <x v="9"/>
    <x v="9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x v="10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x v="11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x v="12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x v="13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x v="14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x v="15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x v="17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x v="18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x v="19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x v="20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x v="21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x v="38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x v="22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x v="23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x v="24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x v="25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x v="39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x v="28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x v="29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x v="30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x v="31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x v="32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x v="33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x v="34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x v="35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x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x v="40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x v="0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x v="36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x v="1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x v="37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x v="2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x v="3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x v="4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x v="5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x v="6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x v="7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x v="8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x v="9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x v="10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x v="11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x v="12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x v="13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x v="14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x v="15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x v="17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x v="18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x v="19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x v="20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x v="21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x v="38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x v="22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x v="23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x v="24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x v="25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x v="26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x v="39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x v="28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x v="29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x v="30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x v="31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x v="32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x v="33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x v="34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x v="35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x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x v="40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x v="0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x v="36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x v="1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x v="37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x v="2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x v="3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x v="4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x v="5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x v="6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x v="7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x v="8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x v="9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x v="10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x v="11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x v="12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x v="13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x v="14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x v="15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x v="17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x v="18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x v="19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x v="20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x v="21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x v="38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x v="22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x v="23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x v="24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x v="25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x v="39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x v="27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x v="28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x v="29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x v="30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x v="31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x v="32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x v="33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x v="34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x v="35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x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x v="40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x v="0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x v="36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x v="1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x v="37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x v="2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x v="3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x v="4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x v="5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x v="7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x v="8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x v="9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x v="10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x v="11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x v="12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x v="13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x v="14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x v="15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x v="17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x v="18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x v="19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x v="20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x v="21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x v="22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x v="23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x v="24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x v="25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x v="39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x v="27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x v="28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x v="30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x v="31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x v="32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x v="33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x v="34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x v="35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x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x v="40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x v="0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x v="1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x v="4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x v="5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x v="9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x v="11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x v="18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x v="19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x v="20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x v="21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x v="38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x v="22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x v="23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x v="25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x v="26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x v="29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x v="30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x v="31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x v="32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x v="33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x v="34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x v="35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x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x v="0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x v="36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x v="1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x v="37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x v="2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x v="4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x v="5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x v="7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x v="8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x v="9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x v="10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x v="11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x v="12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x v="13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x v="14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x v="15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x v="17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x v="39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x v="27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x v="40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x v="0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x v="36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x v="1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x v="37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x v="2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x v="3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x v="4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x v="5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x v="7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x v="8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x v="9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x v="10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x v="11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x v="12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x v="13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x v="14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x v="15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x v="17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x v="18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x v="19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x v="20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x v="21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x v="38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x v="22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x v="23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x v="24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x v="25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x v="26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x v="39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x v="27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x v="28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x v="29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x v="30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x v="31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x v="32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x v="33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x v="34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x v="35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x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x v="40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x v="36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x v="1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x v="2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x v="3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x v="4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x v="5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x v="7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x v="8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x v="10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x v="11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x v="12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x v="13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x v="14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x v="15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x v="17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x v="18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x v="19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x v="20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x v="21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x v="38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x v="22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x v="23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x v="25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x v="26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x v="39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x v="28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x v="29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x v="30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x v="31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x v="32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x v="33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x v="34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x v="35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x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x v="40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x v="0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x v="36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x v="1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x v="2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x v="3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x v="4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x v="5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x v="7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x v="8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x v="9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x v="10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x v="11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x v="12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x v="13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x v="14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x v="15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x v="17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x v="18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x v="19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x v="20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x v="21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x v="38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x v="22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x v="23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x v="24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x v="25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x v="26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x v="39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x v="27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x v="28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x v="29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x v="30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x v="31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x v="32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x v="33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x v="34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x v="35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x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x v="40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x v="0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x v="36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x v="1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x v="2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x v="3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x v="4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x v="5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x v="7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x v="8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x v="9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x v="10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x v="11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x v="12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x v="13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x v="14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x v="15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x v="17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x v="18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x v="19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x v="20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x v="21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x v="38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x v="22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x v="23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x v="25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x v="26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x v="39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x v="27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x v="28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x v="29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x v="30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x v="31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x v="32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x v="33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x v="34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x v="35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x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x v="40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x v="0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x v="36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x v="1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x v="2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x v="3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x v="4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x v="5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x v="7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x v="8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x v="9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x v="10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x v="11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x v="12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x v="13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x v="14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x v="15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x v="16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x v="17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x v="18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x v="19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x v="20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x v="21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x v="38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x v="22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x v="23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x v="25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x v="26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x v="39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x v="27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x v="28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x v="29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x v="30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x v="31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x v="32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x v="33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x v="34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x v="35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x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x v="40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x v="0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x v="36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x v="1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x v="37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x v="2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x v="3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x v="4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x v="5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x v="7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x v="8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x v="9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x v="10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x v="11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x v="12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x v="13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x v="14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x v="15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x v="16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x v="17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x v="18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x v="19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x v="20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x v="21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x v="22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x v="23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x v="24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x v="25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x v="39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x v="27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x v="28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x v="29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x v="30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x v="31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x v="32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x v="33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x v="35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x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x v="40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x v="0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x v="36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x v="1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x v="2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x v="3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x v="4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x v="5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x v="7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x v="8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x v="9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x v="10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x v="11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x v="12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x v="13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x v="14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x v="15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x v="17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x v="18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x v="19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x v="20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x v="21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x v="38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x v="22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x v="23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x v="24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x v="25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x v="39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x v="27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x v="28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x v="29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x v="30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x v="31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x v="32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x v="33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x v="35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x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x v="40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x v="0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x v="36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x v="1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x v="37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x v="2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x v="3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x v="4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x v="5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x v="7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x v="8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x v="9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x v="10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x v="11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x v="12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x v="13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x v="14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x v="15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x v="16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x v="17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x v="18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x v="19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x v="20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x v="21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x v="38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x v="22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x v="23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x v="24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x v="25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x v="39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x v="27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x v="28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x v="29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x v="30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x v="31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x v="32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x v="33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x v="35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x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x v="40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x v="0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x v="16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x v="36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x v="1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x v="37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x v="2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x v="3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x v="4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x v="5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x v="7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x v="8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x v="9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x v="10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x v="11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x v="12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x v="13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x v="14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x v="15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x v="17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x v="18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x v="19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x v="20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x v="21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x v="38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x v="22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x v="23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x v="24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x v="25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x v="26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x v="39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x v="27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x v="28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x v="29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x v="30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x v="31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x v="32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x v="33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x v="34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x v="35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x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x v="40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x v="16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x v="0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x v="36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x v="1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x v="2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x v="3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x v="4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x v="5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x v="7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x v="8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x v="9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x v="10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x v="11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x v="12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x v="13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x v="14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x v="15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x v="17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x v="18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x v="19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x v="20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x v="21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x v="38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x v="22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x v="23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x v="24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x v="25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x v="26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x v="39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x v="27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x v="28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x v="29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x v="30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x v="31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x v="32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x v="33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x v="34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x v="35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x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x v="40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x v="0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x v="36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x v="1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x v="37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x v="2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x v="3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x v="4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x v="5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x v="7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x v="8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x v="9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x v="10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x v="11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x v="12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x v="13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x v="14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x v="15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x v="16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x v="17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x v="18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x v="19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x v="20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x v="21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x v="38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x v="22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x v="23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x v="24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x v="25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x v="26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x v="39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x v="27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x v="28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x v="29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x v="30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x v="31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x v="32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x v="33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x v="34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x v="35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x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x v="40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x v="0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x v="36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x v="2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x v="3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x v="4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x v="5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x v="7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x v="8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x v="9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x v="10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x v="11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x v="12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x v="13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x v="15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x v="16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x v="17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x v="22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x v="39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x v="27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x v="34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x v="40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x v="0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x v="36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x v="1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x v="2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x v="3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x v="4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x v="5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x v="7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x v="8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x v="9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x v="10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x v="11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x v="12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x v="13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x v="14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x v="15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x v="16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x v="17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x v="18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x v="19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x v="20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x v="22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x v="23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x v="24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x v="25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x v="26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x v="39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x v="27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x v="28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x v="29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x v="30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x v="31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x v="33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x v="35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x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x v="40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x v="37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x v="18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x v="19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x v="20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x v="21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x v="22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x v="23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x v="24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x v="25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x v="39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x v="28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x v="29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x v="30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x v="31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x v="32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x v="33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x v="34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x v="35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x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x v="16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x v="0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x v="36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x v="1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x v="2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x v="3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x v="4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x v="5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x v="7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x v="8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x v="9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x v="10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x v="11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x v="12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x v="13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x v="14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x v="15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x v="17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x v="18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x v="19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x v="20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x v="21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x v="38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x v="22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x v="23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x v="24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x v="25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x v="26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x v="39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x v="27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x v="28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x v="29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x v="30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x v="31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x v="32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x v="33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x v="34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x v="35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x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x v="40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x v="0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x v="36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x v="1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x v="37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x v="2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x v="3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x v="4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x v="5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x v="7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x v="8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x v="9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x v="10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x v="11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x v="12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x v="13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x v="14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x v="15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x v="16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x v="17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x v="18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x v="19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x v="20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x v="21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x v="38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x v="22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x v="23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x v="24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x v="25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x v="26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x v="39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x v="27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x v="28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x v="29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x v="30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x v="31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x v="32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x v="33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x v="34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x v="35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x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x v="40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x v="0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x v="36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x v="1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x v="37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x v="2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x v="3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x v="4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x v="5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x v="7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x v="8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x v="9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x v="10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x v="11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x v="12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x v="13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x v="14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x v="16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x v="17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x v="18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x v="19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x v="20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x v="21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x v="38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x v="22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x v="23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x v="24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x v="25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x v="26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x v="39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x v="27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x v="28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x v="29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x v="30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x v="31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x v="32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x v="33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x v="34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x v="35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x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x v="40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x v="16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x v="0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x v="36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x v="1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x v="2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x v="3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x v="4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x v="5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x v="7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x v="8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x v="9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x v="10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x v="11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x v="12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x v="13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x v="14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x v="17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x v="18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x v="19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x v="20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x v="21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x v="38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x v="22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x v="23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x v="24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x v="25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x v="26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x v="39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x v="27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x v="28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x v="29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x v="30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x v="31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x v="32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x v="33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x v="34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x v="35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x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x v="40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x v="0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x v="36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x v="1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x v="37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x v="2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x v="3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x v="4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x v="5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x v="7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x v="8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x v="9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x v="10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x v="11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x v="12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x v="13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x v="14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x v="16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x v="17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x v="18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x v="19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x v="20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x v="21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x v="38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x v="22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x v="23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x v="24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x v="25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x v="39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x v="27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x v="28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x v="29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x v="30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x v="31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x v="32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x v="33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x v="35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x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x v="40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x v="0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x v="36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x v="1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x v="37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x v="2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x v="3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x v="5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x v="7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x v="8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x v="9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x v="10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x v="11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x v="12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x v="13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x v="14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x v="16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x v="17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x v="18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x v="19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x v="20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x v="21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x v="22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x v="23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x v="24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x v="25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x v="26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x v="39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x v="27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x v="28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x v="29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x v="30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x v="31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x v="32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x v="33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x v="34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x v="35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x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x v="40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x v="36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x v="37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x v="5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x v="8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x v="11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x v="18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x v="19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x v="20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x v="21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x v="22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x v="23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x v="24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x v="25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x v="26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x v="39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x v="27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x v="28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x v="29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x v="30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x v="31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x v="32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x v="33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x v="34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x v="35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x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x v="0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x v="36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x v="1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x v="2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x v="3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x v="4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x v="5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x v="7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x v="8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x v="9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x v="10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x v="11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x v="12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x v="13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x v="14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x v="17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x v="18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x v="19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x v="20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x v="21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x v="38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x v="22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x v="23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x v="25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x v="26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x v="39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x v="27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x v="28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x v="29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x v="30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x v="31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x v="32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x v="33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x v="34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x v="35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x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x v="40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x v="0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x v="36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x v="1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x v="37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x v="2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x v="3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x v="4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x v="5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x v="7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x v="8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x v="9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x v="10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x v="11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x v="12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x v="13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x v="14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x v="16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x v="17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x v="18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x v="19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x v="20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x v="21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x v="38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x v="22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x v="23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x v="24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x v="25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x v="26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x v="39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x v="27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x v="28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x v="29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x v="30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x v="31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x v="32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x v="33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x v="34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x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x v="40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x v="0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x v="36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x v="1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x v="2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x v="3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x v="4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x v="5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x v="7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x v="8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x v="9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x v="10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x v="11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x v="12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x v="13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x v="14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x v="16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x v="17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x v="18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x v="19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x v="20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x v="21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x v="38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x v="22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x v="23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x v="24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x v="25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x v="26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x v="39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x v="27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x v="28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x v="29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x v="31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x v="32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x v="33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x v="34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x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x v="40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x v="0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x v="36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x v="1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x v="2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x v="3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x v="4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x v="5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x v="7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x v="8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x v="9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x v="10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x v="11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x v="12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x v="13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x v="14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x v="16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x v="17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x v="18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x v="19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x v="20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x v="21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x v="38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x v="22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x v="23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x v="24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x v="25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x v="26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x v="39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x v="27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x v="28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x v="29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x v="31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x v="32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x v="33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x v="34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x v="35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x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x v="40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x v="0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x v="36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x v="2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x v="3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x v="4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x v="5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x v="7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x v="8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x v="9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x v="10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x v="11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x v="12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x v="13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x v="14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x v="16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x v="17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x v="18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x v="19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x v="20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x v="21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x v="38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x v="22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x v="23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x v="24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x v="25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x v="26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x v="39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x v="27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x v="28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x v="29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x v="31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x v="32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x v="33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x v="34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x v="35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x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x v="40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x v="0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x v="36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x v="37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x v="2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x v="3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x v="4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x v="5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x v="7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x v="8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x v="9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x v="10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x v="11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x v="12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x v="13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x v="14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x v="15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x v="16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x v="17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x v="18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x v="19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x v="20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x v="21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x v="22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x v="23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x v="24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x v="25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x v="39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x v="27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x v="28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x v="29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x v="31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x v="32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x v="33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x v="34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x v="35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x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x v="40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x v="0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x v="36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x v="1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x v="37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x v="2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x v="3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x v="4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x v="5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x v="8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x v="9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x v="10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x v="11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x v="12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x v="13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x v="15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x v="16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x v="17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x v="18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x v="19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x v="20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x v="21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x v="38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x v="22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x v="23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x v="24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x v="25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x v="39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x v="27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x v="28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x v="31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x v="32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x v="33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x v="35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x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x v="40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x v="0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x v="36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x v="37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x v="2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x v="4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x v="5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x v="7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x v="8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x v="9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x v="10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x v="11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x v="12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x v="13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x v="14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x v="15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x v="16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x v="17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x v="22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x v="25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x v="27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x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x v="40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x v="0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x v="36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x v="1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x v="37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x v="2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x v="3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x v="4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x v="5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x v="6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x v="7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x v="8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x v="9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x v="10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x v="11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x v="12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x v="13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x v="14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x v="15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x v="17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x v="18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x v="19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x v="20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x v="21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x v="38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x v="22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x v="23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x v="24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x v="25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x v="39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x v="27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x v="28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x v="29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x v="31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x v="32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x v="33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x v="35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x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x v="40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x v="0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x v="36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x v="1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x v="37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x v="2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x v="3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x v="4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x v="5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x v="6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x v="7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x v="8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x v="9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x v="10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x v="11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x v="12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x v="13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x v="14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x v="15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x v="16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x v="17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x v="18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x v="19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x v="20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x v="21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x v="38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x v="22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x v="23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x v="24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x v="25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x v="39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x v="27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x v="28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x v="29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x v="31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x v="32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x v="33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x v="34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x v="35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x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x v="40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x v="0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x v="36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x v="1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x v="37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x v="2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x v="3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x v="4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x v="5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x v="6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x v="7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x v="8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x v="9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x v="10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x v="11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x v="12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x v="13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x v="14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x v="15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x v="16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x v="17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x v="18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x v="19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x v="20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x v="21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x v="38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x v="22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x v="23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x v="24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x v="25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x v="26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x v="39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x v="27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x v="28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x v="29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x v="31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x v="32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x v="33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x v="34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x v="35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x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x v="40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x v="0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x v="36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x v="1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x v="37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x v="2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x v="3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x v="4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x v="5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x v="6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x v="7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x v="8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x v="9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x v="10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x v="11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x v="12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x v="13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x v="14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x v="15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x v="16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x v="17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x v="18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x v="19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x v="20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x v="21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x v="38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x v="22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x v="23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x v="24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x v="25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x v="26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x v="39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x v="27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x v="28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x v="29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x v="31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x v="32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x v="33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x v="34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x v="35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x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x v="40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x v="0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x v="36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x v="1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x v="37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x v="2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x v="3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x v="4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x v="5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x v="6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x v="7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x v="8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x v="9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x v="10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x v="11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x v="12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x v="13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x v="14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x v="15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x v="16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x v="17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x v="18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x v="19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x v="20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x v="21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x v="22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x v="23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x v="24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x v="25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x v="26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x v="39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x v="27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x v="28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x v="29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x v="31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x v="32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x v="33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x v="34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x v="35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x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x v="40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x v="36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x v="37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x v="3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x v="8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x v="18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x v="19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x v="20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x v="21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x v="22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x v="23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x v="24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x v="25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x v="39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x v="27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x v="28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x v="29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x v="31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x v="32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x v="33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x v="34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x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x v="0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x v="36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x v="1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x v="37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x v="2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x v="3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x v="4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x v="5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x v="6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x v="7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x v="8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x v="9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x v="10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x v="11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x v="12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x v="13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x v="14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x v="15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x v="16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x v="17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x v="18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x v="19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x v="20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x v="21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x v="38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x v="22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x v="23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x v="24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x v="25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x v="26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x v="39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x v="27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x v="28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x v="29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x v="31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x v="32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x v="33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x v="35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x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x v="40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x v="0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x v="36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x v="1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x v="37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x v="2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x v="3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x v="4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x v="5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x v="6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x v="7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x v="8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x v="9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x v="10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x v="11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x v="12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x v="13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x v="14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x v="15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x v="16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x v="17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x v="18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x v="19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x v="20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x v="21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x v="38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x v="22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x v="23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x v="24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x v="25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x v="39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x v="27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x v="28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x v="29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x v="32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x v="33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x v="34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x v="35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x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x v="40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x v="0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x v="36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x v="1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x v="37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x v="2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x v="3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x v="4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x v="5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x v="6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x v="7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x v="8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x v="9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x v="10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x v="11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x v="12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x v="13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x v="14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x v="15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x v="16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x v="17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x v="18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x v="19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x v="20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x v="21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x v="38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x v="22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x v="23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x v="25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x v="26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x v="39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x v="27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x v="28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x v="29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x v="31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x v="32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x v="33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x v="34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x v="35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x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x v="40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x v="0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x v="36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x v="37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x v="2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x v="3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x v="4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x v="5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x v="6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x v="7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x v="8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x v="9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x v="10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x v="11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x v="12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x v="13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x v="14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x v="15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x v="17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x v="18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x v="19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x v="20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x v="21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x v="38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x v="22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x v="23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x v="24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x v="25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x v="26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x v="39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x v="27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x v="28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x v="29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x v="30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x v="31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x v="32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x v="33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x v="34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x v="35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x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x v="40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x v="0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x v="36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x v="1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x v="37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x v="2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x v="3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x v="4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x v="5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x v="6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x v="7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x v="8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x v="9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x v="10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x v="11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x v="12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x v="13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x v="14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x v="15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x v="16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x v="17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x v="18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x v="19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x v="20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x v="21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x v="38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x v="22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x v="23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x v="24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x v="25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x v="26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x v="39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x v="27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x v="28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x v="29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x v="30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x v="31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x v="32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x v="33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x v="34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x v="35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x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x v="40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x v="0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x v="36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x v="1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x v="37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x v="2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x v="3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x v="4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x v="5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x v="6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x v="7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x v="8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x v="9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x v="10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x v="11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x v="12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x v="13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x v="14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x v="15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x v="16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x v="17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x v="18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x v="19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x v="20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x v="21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x v="22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x v="23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x v="24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x v="25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x v="26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x v="39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x v="27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x v="28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x v="29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x v="30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x v="31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x v="32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x v="33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x v="34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x v="35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x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x v="40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x v="0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x v="36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x v="1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x v="37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x v="2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x v="4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x v="5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x v="6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x v="7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x v="8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x v="9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x v="10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x v="11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x v="13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x v="14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x v="15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x v="16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x v="17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x v="39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x v="27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x v="29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x v="36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x v="3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x v="15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x v="18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x v="19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x v="20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x v="21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x v="22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x v="23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x v="25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x v="26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x v="39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x v="27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x v="28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x v="29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x v="30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x v="31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x v="32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x v="35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x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x v="0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x v="36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x v="1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x v="37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x v="2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x v="3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x v="4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x v="5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x v="6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x v="7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x v="8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x v="9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x v="10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x v="11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x v="12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x v="13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x v="14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x v="15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x v="16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x v="17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x v="18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x v="19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x v="20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x v="21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x v="38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x v="22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x v="23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x v="24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x v="25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x v="39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x v="27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x v="28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x v="29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x v="30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x v="31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x v="32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x v="33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x v="34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x v="35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x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x v="40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x v="0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x v="36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x v="1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x v="37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x v="2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x v="3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x v="4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x v="5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x v="6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x v="7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x v="8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x v="9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x v="10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x v="11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x v="12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x v="13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x v="14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x v="15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x v="16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x v="17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x v="18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x v="19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x v="20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x v="21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x v="38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x v="22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x v="23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x v="25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x v="26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x v="39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x v="27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x v="28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x v="29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x v="30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x v="31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x v="32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x v="33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x v="34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x v="35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x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x v="40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x v="0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x v="36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x v="1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x v="37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x v="2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x v="3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x v="4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x v="5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x v="6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x v="7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x v="8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x v="9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x v="10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x v="11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x v="12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x v="13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x v="14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x v="15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x v="16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x v="17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x v="18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x v="19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x v="20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x v="21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x v="38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x v="22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x v="23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x v="24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x v="25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x v="26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x v="39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x v="27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x v="28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x v="29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x v="30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x v="31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x v="32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x v="33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x v="34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x v="35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x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x v="40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x v="0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x v="36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x v="1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x v="37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x v="3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x v="4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x v="5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x v="6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x v="7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x v="8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x v="9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x v="10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x v="11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x v="12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x v="13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x v="14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x v="15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x v="16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x v="17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x v="18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x v="19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x v="20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x v="21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x v="38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x v="22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x v="23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x v="24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x v="25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x v="26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x v="39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x v="27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x v="28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x v="29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x v="30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x v="31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x v="32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x v="33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x v="34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x v="35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x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x v="40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x v="0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x v="36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x v="1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x v="37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x v="2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x v="3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x v="4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x v="5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x v="6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x v="7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x v="8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x v="9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x v="10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x v="11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x v="12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x v="13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x v="14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x v="15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x v="16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x v="17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x v="18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x v="19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x v="20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x v="21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x v="22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x v="23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x v="24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x v="25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x v="26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x v="39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x v="27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x v="28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x v="29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x v="30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x v="31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x v="32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x v="33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x v="34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x v="35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x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x v="40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x v="0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x v="36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x v="1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x v="37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x v="2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x v="4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x v="5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x v="6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x v="7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x v="8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x v="9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x v="10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x v="11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x v="12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x v="13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x v="14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x v="15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x v="17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x v="26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x v="40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x v="0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x v="36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x v="1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x v="37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x v="2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x v="3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x v="4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x v="5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x v="6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x v="7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x v="8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x v="9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x v="10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x v="11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x v="12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x v="13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x v="14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x v="15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x v="16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x v="17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x v="18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x v="19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x v="21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x v="38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x v="22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x v="23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x v="24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x v="25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x v="26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x v="39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x v="27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x v="28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x v="29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x v="30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x v="31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x v="32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x v="33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x v="34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x v="35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x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x v="40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x v="0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x v="36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x v="1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x v="37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x v="2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x v="3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x v="4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x v="5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x v="6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x v="7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x v="8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x v="10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x v="11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x v="12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x v="13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x v="14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x v="15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x v="16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x v="17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x v="18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x v="19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x v="21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x v="38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x v="22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x v="23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x v="24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x v="25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x v="26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x v="39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x v="27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x v="28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x v="29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x v="30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x v="31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x v="32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x v="33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x v="34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x v="35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x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x v="40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x v="0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x v="36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x v="1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x v="37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x v="2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x v="3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x v="4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x v="5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x v="6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x v="7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x v="8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x v="9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x v="10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x v="11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x v="12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x v="13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x v="14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x v="15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x v="16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x v="17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x v="18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x v="19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x v="20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x v="21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x v="38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x v="22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x v="23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x v="24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x v="25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x v="26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x v="39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x v="27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x v="28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x v="29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x v="30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x v="31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x v="32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x v="33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x v="34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x v="35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x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x v="40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x v="0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x v="36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x v="1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x v="37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x v="2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x v="3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x v="4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x v="5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x v="6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x v="7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x v="8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x v="9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x v="10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x v="11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x v="12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x v="13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x v="14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x v="15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x v="16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x v="17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x v="18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x v="19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x v="20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x v="21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x v="38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x v="22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x v="23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x v="24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x v="25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x v="26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x v="39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x v="27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x v="28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x v="29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x v="30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x v="31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x v="32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x v="33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x v="34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x v="35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x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x v="40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x v="0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x v="36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x v="1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x v="37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x v="2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x v="3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x v="4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x v="5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x v="6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x v="7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x v="8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x v="9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x v="10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x v="11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x v="12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x v="13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x v="14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x v="15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x v="16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x v="17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x v="18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x v="19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x v="20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x v="21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x v="38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x v="22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x v="23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x v="24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x v="25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x v="26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x v="39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x v="27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x v="28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x v="29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x v="30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x v="31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x v="32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x v="33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x v="34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x v="35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x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x v="40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x v="0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x v="36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x v="1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x v="37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x v="2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x v="3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x v="4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x v="5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x v="6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x v="7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x v="8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x v="9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x v="10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x v="11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x v="12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x v="13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x v="14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x v="15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x v="17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x v="18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x v="19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x v="20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x v="21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x v="22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x v="23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x v="24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x v="25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x v="26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x v="39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x v="27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x v="28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x v="29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x v="30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x v="31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x v="32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x v="33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x v="35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x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x v="40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x v="37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x v="6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x v="9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x v="11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x v="15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x v="18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x v="19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x v="20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x v="21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x v="22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x v="23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x v="25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x v="26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x v="39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x v="27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x v="28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x v="30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x v="31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x v="32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x v="33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x v="34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x v="35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x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x v="40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x v="0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x v="36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x v="1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x v="37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x v="2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x v="3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x v="4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x v="5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x v="6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x v="7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x v="8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x v="9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x v="10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x v="11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x v="13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x v="14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x v="15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x v="16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x v="17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x v="18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x v="19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x v="20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x v="21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x v="38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x v="23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x v="24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x v="25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x v="26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x v="39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x v="27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x v="28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x v="29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x v="30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x v="31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x v="32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x v="33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x v="34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x v="35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x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x v="40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x v="0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x v="36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x v="1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x v="37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x v="2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x v="3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x v="4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x v="5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x v="6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x v="7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x v="8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x v="9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x v="10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x v="11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x v="12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x v="13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x v="14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x v="15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x v="16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x v="17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x v="18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x v="19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x v="20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x v="21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x v="38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x v="23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x v="25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x v="26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x v="39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x v="27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x v="28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x v="29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x v="30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x v="31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x v="32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x v="33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x v="34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x v="35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x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x v="40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x v="0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x v="36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x v="1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x v="37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x v="2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x v="3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x v="4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x v="5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x v="6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x v="7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x v="8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x v="9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x v="10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x v="11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x v="12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x v="13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x v="14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x v="15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x v="16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x v="17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x v="18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x v="19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x v="20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x v="21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x v="38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x v="22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x v="23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x v="24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x v="25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x v="26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x v="39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x v="27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x v="28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x v="29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x v="30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x v="31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x v="32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x v="33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x v="34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x v="35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x v="40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x v="0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x v="36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x v="1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x v="37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x v="2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x v="3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x v="4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x v="5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x v="6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x v="7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x v="8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x v="9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x v="10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x v="11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x v="12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x v="13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x v="14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x v="15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x v="16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x v="17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x v="18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x v="19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x v="20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x v="38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x v="22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x v="23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x v="24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x v="25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x v="26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x v="39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x v="27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x v="28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x v="29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x v="30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x v="31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x v="32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x v="33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x v="35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x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x v="40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x v="0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x v="36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x v="1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x v="37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x v="2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x v="3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x v="4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x v="5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x v="6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x v="7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x v="8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x v="9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x v="10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x v="11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x v="12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x v="13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x v="14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x v="15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x v="17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x v="18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x v="19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x v="20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x v="38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x v="22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x v="23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x v="24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x v="25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x v="26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x v="39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x v="27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x v="28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x v="29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x v="30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x v="31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x v="32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x v="33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x v="35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x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x v="40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x v="0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x v="36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x v="1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x v="37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x v="2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x v="3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x v="4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x v="5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x v="6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x v="7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x v="8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x v="9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x v="10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x v="11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x v="12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x v="13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x v="14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x v="15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x v="17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x v="18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x v="19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x v="20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x v="22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x v="23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x v="24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x v="25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x v="26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x v="39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x v="27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x v="28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x v="29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x v="30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x v="31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x v="32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x v="33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x v="35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x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x v="40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x v="0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x v="36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x v="1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x v="2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x v="4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x v="5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x v="6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x v="7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x v="8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x v="9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x v="11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x v="12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x v="13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x v="14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x v="15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x v="17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x v="24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x v="28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x v="32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x v="34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x v="40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x v="4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x v="8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x v="18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x v="22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x v="23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x v="24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x v="25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x v="26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x v="27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x v="28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x v="29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x v="30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x v="31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x v="32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x v="33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x v="34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x v="35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x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x v="0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x v="36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x v="1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x v="37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x v="2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x v="3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x v="4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x v="5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x v="6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x v="7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x v="8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x v="9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x v="10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x v="11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x v="12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x v="13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x v="14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x v="15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x v="16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x v="17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x v="18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x v="19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x v="20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x v="38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x v="22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x v="23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x v="24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x v="25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x v="26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x v="39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x v="27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x v="28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x v="29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x v="30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x v="31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x v="32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x v="33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x v="34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x v="35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x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x v="40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x v="0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x v="36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x v="1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x v="37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x v="2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x v="3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x v="4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x v="5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x v="6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x v="7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x v="8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x v="9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x v="10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x v="11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x v="12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x v="13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x v="14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x v="16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x v="17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x v="18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x v="19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x v="20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x v="38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x v="22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x v="23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x v="25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x v="26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x v="39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x v="27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x v="28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x v="29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x v="31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x v="32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x v="33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x v="34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x v="35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x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x v="40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x v="0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x v="36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x v="1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x v="37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x v="2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x v="3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x v="4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x v="5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x v="6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x v="7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x v="8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x v="9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x v="10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x v="11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x v="12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x v="13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x v="14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x v="15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x v="17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x v="18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x v="19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x v="20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x v="38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x v="22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x v="23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x v="25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x v="26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x v="39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x v="27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x v="28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x v="29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x v="30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x v="31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x v="32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x v="33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x v="34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x v="35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x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x v="40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x v="0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x v="36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x v="1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x v="37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x v="3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x v="4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x v="5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x v="6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x v="7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x v="8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x v="9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x v="10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x v="11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x v="12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x v="13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x v="14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x v="15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x v="16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x v="17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x v="18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x v="19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x v="20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x v="38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x v="22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x v="23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x v="24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x v="25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x v="26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x v="39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x v="27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x v="28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x v="29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x v="30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x v="31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x v="32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x v="33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x v="35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x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x v="40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x v="0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x v="36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x v="1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x v="37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x v="2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x v="3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x v="4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x v="5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x v="6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x v="7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x v="8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x v="9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x v="10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x v="11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x v="12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x v="13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x v="14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x v="15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x v="16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x v="17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x v="18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x v="19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x v="20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x v="22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x v="23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x v="24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x v="25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x v="26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x v="39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x v="27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x v="28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x v="29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x v="30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x v="31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x v="32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x v="33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x v="34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x v="35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x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x v="40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x v="0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x v="36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x v="1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x v="37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x v="2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x v="3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x v="5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x v="6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x v="7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x v="8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x v="9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x v="10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x v="11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x v="12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x v="13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x v="14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x v="15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x v="16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x v="17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x v="23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x v="24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x v="39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x v="40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x v="3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x v="8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x v="10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x v="18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x v="19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x v="20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x v="22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x v="23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x v="24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x v="25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x v="39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x v="27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x v="28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x v="29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x v="30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x v="31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x v="33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x v="35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x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x v="0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x v="36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x v="1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x v="37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x v="2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x v="3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x v="4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x v="5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x v="6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x v="7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x v="8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x v="9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x v="10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x v="12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x v="13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x v="14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x v="15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x v="16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x v="17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x v="18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x v="19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x v="20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x v="22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x v="23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x v="24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x v="25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x v="26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x v="39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x v="27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x v="28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x v="29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x v="30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x v="31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x v="32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x v="33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x v="35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x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x v="40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x v="0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x v="36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x v="1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x v="37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x v="2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x v="3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x v="4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x v="5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x v="6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x v="7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x v="8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x v="10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x v="11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x v="12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x v="13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x v="14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x v="15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x v="16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x v="17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x v="18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x v="19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x v="20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x v="38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x v="22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x v="23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x v="24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x v="25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x v="26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x v="39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x v="27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x v="28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x v="29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x v="30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x v="31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x v="32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x v="33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x v="34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x v="35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x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x v="40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x v="0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x v="36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x v="1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x v="37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x v="2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x v="3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x v="4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x v="5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x v="6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x v="7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x v="8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x v="9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x v="10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x v="11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x v="12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x v="13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x v="14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x v="15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x v="16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x v="17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x v="18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x v="19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x v="20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x v="38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x v="22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x v="23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x v="24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x v="25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x v="26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x v="39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x v="27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x v="28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x v="29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x v="30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x v="31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x v="32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x v="33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x v="34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x v="35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x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x v="40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x v="0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x v="36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x v="1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x v="37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x v="2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x v="3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x v="4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x v="5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x v="6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x v="7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x v="8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x v="9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x v="10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x v="11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x v="12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x v="13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x v="14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x v="15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x v="16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x v="17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x v="18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x v="19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x v="20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x v="38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x v="22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x v="23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x v="24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x v="25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x v="26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x v="39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x v="27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x v="29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x v="30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x v="31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x v="32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x v="33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x v="34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x v="35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x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x v="40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x v="0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x v="36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x v="1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x v="37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x v="2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x v="3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x v="4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x v="5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x v="7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x v="8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x v="9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x v="10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x v="11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x v="12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x v="13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x v="14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x v="15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x v="16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x v="17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x v="18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x v="19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x v="20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x v="22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x v="23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x v="24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x v="25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x v="26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x v="39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x v="27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x v="28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x v="29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x v="30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x v="31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x v="32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x v="33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x v="34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x v="35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x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x v="40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x v="0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x v="36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x v="1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x v="37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x v="2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x v="3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x v="4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x v="5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x v="6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x v="7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x v="8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x v="9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x v="10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x v="11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x v="12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x v="13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x v="14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x v="15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x v="16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x v="17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x v="18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x v="19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x v="20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x v="38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x v="22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x v="23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x v="24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x v="25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x v="26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x v="39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x v="27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x v="28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x v="29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x v="30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x v="31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x v="32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x v="33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x v="35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x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x v="40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x v="0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x v="36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x v="1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x v="37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x v="2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x v="3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x v="4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x v="5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x v="6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x v="7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x v="8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x v="9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x v="10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x v="11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x v="12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x v="13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x v="14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x v="16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x v="17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x v="18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x v="19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x v="20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x v="38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x v="22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x v="23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x v="24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x v="25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x v="26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x v="39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x v="27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x v="28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x v="29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x v="30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x v="31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x v="32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x v="33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x v="34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x v="35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x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x v="40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x v="0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x v="36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x v="1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x v="37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x v="2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x v="3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x v="4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x v="5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x v="6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x v="8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x v="9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x v="10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x v="11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x v="12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x v="13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x v="14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x v="15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x v="16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x v="17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x v="18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x v="19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x v="20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x v="38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x v="22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x v="23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x v="24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x v="25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x v="26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x v="27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x v="28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x v="29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x v="30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x v="31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x v="32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x v="33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x v="34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x v="35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x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x v="40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x v="0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x v="36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x v="1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x v="37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x v="2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x v="3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x v="4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x v="5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x v="6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x v="8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x v="9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x v="10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x v="11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x v="12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x v="13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x v="14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x v="15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x v="16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x v="17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x v="18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x v="19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x v="20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x v="21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x v="38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x v="22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x v="23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x v="24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x v="25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x v="26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x v="39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x v="27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x v="28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x v="29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x v="30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x v="31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x v="32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x v="33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x v="34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x v="35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x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x v="40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x v="0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x v="36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x v="1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x v="37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x v="2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x v="3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x v="4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x v="5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x v="6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x v="7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x v="8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x v="9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x v="10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x v="11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x v="12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x v="13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x v="15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x v="16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x v="17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x v="18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x v="19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x v="20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x v="21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x v="38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x v="22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x v="23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x v="24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x v="25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x v="26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x v="39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x v="27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x v="28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x v="30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x v="31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x v="32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x v="33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x v="34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x v="35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x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x v="40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x v="0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x v="36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x v="1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x v="37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x v="2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x v="3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x v="4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x v="5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x v="6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x v="7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x v="8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x v="9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x v="10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x v="11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x v="12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x v="13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x v="15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x v="17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x v="18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x v="19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x v="20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x v="21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x v="22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x v="23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x v="24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x v="25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x v="26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x v="39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x v="27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x v="28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x v="30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x v="31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x v="32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x v="33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x v="34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x v="35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x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x v="40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x v="36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x v="37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x v="3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x v="11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x v="15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x v="18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x v="19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x v="20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x v="22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x v="23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x v="24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x v="25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x v="26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x v="39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x v="27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x v="28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x v="29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x v="30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x v="31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x v="32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x v="34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x v="35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x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x v="40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x v="0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x v="36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x v="1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x v="37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x v="2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x v="3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x v="4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x v="5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x v="6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x v="7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x v="8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x v="9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x v="10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x v="11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x v="12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x v="13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x v="14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x v="15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x v="16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x v="17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x v="18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x v="19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x v="20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x v="38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x v="22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x v="23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x v="24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x v="26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x v="39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x v="27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x v="28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x v="29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x v="30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x v="31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x v="32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x v="33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x v="34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x v="35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x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x v="40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x v="0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x v="36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x v="1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x v="37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x v="2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x v="3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x v="4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x v="5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x v="6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x v="7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x v="8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x v="9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x v="10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x v="11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x v="12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x v="13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x v="15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x v="16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x v="17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x v="18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x v="19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x v="20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x v="38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x v="23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x v="24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x v="25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x v="26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x v="39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x v="27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x v="28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x v="29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x v="30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x v="31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x v="32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x v="33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x v="34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x v="35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x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x v="40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x v="0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x v="36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x v="1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x v="37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x v="2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x v="3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x v="4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x v="5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x v="6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x v="7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x v="8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x v="9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x v="10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x v="11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x v="12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x v="13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x v="14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x v="15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x v="16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x v="17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x v="18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x v="19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x v="20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x v="38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x v="22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x v="23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x v="24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x v="25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x v="26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x v="39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x v="27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x v="28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x v="29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x v="30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x v="31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x v="32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x v="33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x v="35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x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x v="40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x v="0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x v="36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x v="1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x v="37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x v="2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x v="3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x v="4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x v="5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x v="6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x v="7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x v="8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x v="9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x v="10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x v="11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x v="12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x v="13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x v="14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x v="15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x v="16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x v="17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x v="18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x v="19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x v="20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x v="38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x v="22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x v="23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x v="24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x v="25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x v="26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x v="27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x v="28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x v="29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x v="30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x v="31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x v="32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x v="33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x v="34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x v="35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x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x v="40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x v="0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x v="36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x v="1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x v="37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x v="2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x v="3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x v="5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x v="6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x v="7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x v="8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x v="9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x v="10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x v="11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x v="12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x v="13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x v="14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x v="15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x v="16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x v="17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x v="18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x v="19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x v="20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x v="38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x v="22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x v="23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x v="24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x v="25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x v="26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x v="39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x v="27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x v="29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x v="30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x v="31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x v="32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x v="33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x v="34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x v="35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x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x v="40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x v="0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x v="36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x v="1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x v="37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x v="2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x v="3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x v="4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x v="5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x v="6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x v="7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x v="8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x v="9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x v="10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x v="12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x v="13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x v="14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x v="15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x v="16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x v="17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x v="18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x v="19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x v="20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x v="38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x v="22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x v="23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x v="24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x v="25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x v="26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x v="39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x v="27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x v="29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x v="31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x v="32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x v="33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x v="34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x v="35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x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x v="40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x v="0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x v="36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x v="1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x v="37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x v="2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x v="3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x v="4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x v="5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x v="6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x v="7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x v="8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x v="9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x v="10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x v="11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x v="12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x v="13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x v="14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x v="15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x v="16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x v="17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x v="39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x v="40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x v="0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x v="36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x v="1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x v="37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x v="2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x v="3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x v="4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x v="5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x v="6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x v="8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x v="9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x v="10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x v="11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x v="12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x v="13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x v="14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x v="15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x v="16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x v="17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x v="19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x v="20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x v="38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x v="23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x v="24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x v="26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x v="39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x v="27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x v="29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x v="30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x v="31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x v="32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x v="33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x v="34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x v="35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x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x v="40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x v="0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x v="36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x v="1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x v="37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x v="2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x v="3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x v="4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x v="5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x v="6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x v="8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x v="9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x v="10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x v="11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x v="12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x v="13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x v="14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x v="15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x v="16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x v="17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x v="18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x v="19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x v="20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x v="38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x v="22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x v="23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x v="25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x v="26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x v="39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x v="27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x v="28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x v="29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x v="30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x v="31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x v="32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x v="33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x v="34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x v="35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x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x v="40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x v="0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x v="36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x v="1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x v="37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x v="2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x v="3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x v="4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x v="5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x v="6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x v="7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x v="8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x v="9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x v="10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x v="11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x v="12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x v="13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x v="14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x v="15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x v="16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x v="17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x v="18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x v="19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x v="20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x v="38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x v="22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x v="23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x v="24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x v="25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x v="26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x v="39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x v="27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x v="28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x v="29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x v="30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x v="31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x v="32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x v="33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x v="34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x v="35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x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x v="40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x v="0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x v="36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x v="1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x v="37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x v="2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x v="3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x v="4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x v="5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x v="6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x v="7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x v="8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x v="9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x v="10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x v="11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x v="12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x v="13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x v="14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x v="15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x v="16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x v="17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x v="18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x v="19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x v="20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x v="38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x v="22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x v="23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x v="24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x v="25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x v="26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x v="39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x v="27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x v="28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x v="29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x v="30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x v="31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x v="32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x v="33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x v="34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x v="35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x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x v="40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x v="0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x v="36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x v="1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x v="37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x v="2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x v="3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x v="4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x v="5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x v="6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x v="7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x v="8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x v="9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x v="10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x v="11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x v="12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x v="13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x v="14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x v="15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x v="16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x v="17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x v="18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x v="19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x v="20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x v="38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x v="22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x v="23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x v="24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x v="25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x v="26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x v="39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x v="27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x v="28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x v="29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x v="30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x v="31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x v="32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x v="33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x v="34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x v="35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x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x v="40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x v="0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x v="36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x v="1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x v="37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x v="2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x v="3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x v="4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x v="5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x v="6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x v="7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x v="8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x v="9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x v="10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x v="11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x v="12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x v="13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x v="14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x v="15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x v="17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x v="19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x v="20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x v="22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x v="23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x v="24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x v="25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x v="26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x v="39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x v="27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x v="28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x v="29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x v="30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x v="31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x v="32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x v="33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x v="34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x v="35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x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x v="2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x v="13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x v="15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x v="18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x v="19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x v="20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x v="22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x v="23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x v="24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x v="26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x v="39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x v="28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x v="30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x v="31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x v="32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x v="33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x v="35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x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x v="0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x v="36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x v="1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x v="37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x v="2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x v="3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x v="4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x v="5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x v="7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x v="8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x v="9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x v="10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x v="11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x v="12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x v="13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x v="14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x v="16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x v="17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x v="18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x v="19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x v="20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x v="38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x v="22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x v="23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x v="24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x v="25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x v="26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x v="39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x v="27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x v="28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x v="29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x v="30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x v="31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x v="32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x v="33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x v="35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x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x v="40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x v="0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x v="36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x v="37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x v="2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x v="3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x v="4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x v="5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x v="8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x v="9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x v="10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x v="11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x v="12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x v="13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x v="15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x v="16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x v="17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x v="18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x v="19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x v="20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x v="38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x v="22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x v="23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x v="24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x v="25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x v="26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x v="39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x v="27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x v="28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x v="29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x v="30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x v="31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x v="32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x v="33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x v="34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x v="35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x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x v="40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x v="36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x v="1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x v="37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x v="2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x v="3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x v="4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x v="5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x v="8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x v="9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x v="10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x v="11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x v="12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x v="13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x v="14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x v="15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x v="16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x v="17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x v="18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x v="19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x v="20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x v="38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x v="22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x v="23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x v="24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x v="25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x v="26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x v="39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x v="27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x v="28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x v="29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x v="30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x v="31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x v="32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x v="33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x v="34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x v="35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x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x v="40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x v="0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x v="36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x v="1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x v="37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x v="2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x v="3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x v="4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x v="5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x v="6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x v="8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x v="9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x v="10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x v="11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x v="12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x v="13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x v="14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x v="15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x v="16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x v="17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x v="18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x v="19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x v="20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x v="38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x v="22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x v="23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x v="25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x v="39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x v="27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x v="28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x v="29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x v="30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x v="31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x v="33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x v="34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x v="35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x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x v="40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x v="36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x v="1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x v="37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x v="2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x v="3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x v="5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x v="6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x v="7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x v="8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x v="9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x v="10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x v="11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x v="13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x v="14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x v="15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x v="17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x v="18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x v="19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x v="20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x v="22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x v="23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x v="24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x v="25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x v="39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x v="27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x v="28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x v="29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x v="30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x v="31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x v="32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x v="33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x v="34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x v="35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x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x v="40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x v="36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x v="1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x v="37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x v="2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x v="3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x v="5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x v="8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x v="9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x v="10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x v="11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x v="12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x v="13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x v="15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x v="16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x v="17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x v="22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x v="23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x v="27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x v="32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x v="36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x v="1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x v="37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x v="2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x v="3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x v="5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x v="6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x v="7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x v="8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x v="9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x v="10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x v="11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x v="12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x v="13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x v="14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x v="15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x v="16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x v="17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x v="18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x v="19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x v="20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x v="38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x v="22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x v="23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x v="24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x v="25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x v="26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x v="39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x v="27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x v="28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x v="29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x v="30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x v="31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x v="32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x v="33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x v="34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x v="35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x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x v="40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x v="36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x v="37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x v="2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x v="3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x v="5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x v="8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x v="9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x v="10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x v="11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x v="12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x v="13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x v="15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x v="16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x v="17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x v="18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x v="19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x v="20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x v="38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x v="22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x v="23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x v="24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x v="25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x v="26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x v="39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x v="27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x v="28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x v="29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x v="30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x v="31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x v="32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x v="33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x v="34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x v="35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x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x v="40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x v="0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x v="1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x v="37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x v="2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x v="3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x v="4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x v="5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x v="6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x v="7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x v="8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x v="9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x v="10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x v="11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x v="12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x v="13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x v="14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x v="15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x v="16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x v="17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x v="18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x v="23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x v="26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x v="32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x v="33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x v="40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x v="0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x v="36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x v="1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x v="37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x v="2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x v="3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x v="5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x v="6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x v="8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x v="9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x v="10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x v="11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x v="12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x v="13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x v="14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x v="15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x v="16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x v="17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x v="18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x v="19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x v="20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x v="38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x v="22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x v="23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x v="24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x v="25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x v="26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x v="27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x v="29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x v="30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x v="31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x v="32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x v="33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x v="34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x v="35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x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x v="40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x v="0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x v="36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x v="1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x v="37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x v="2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x v="3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x v="5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x v="6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x v="7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x v="8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x v="9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x v="10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x v="11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x v="12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x v="13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x v="14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x v="15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x v="16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x v="17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x v="18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x v="19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x v="20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x v="38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x v="22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x v="23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x v="24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x v="26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x v="27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x v="28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x v="29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x v="30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x v="31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x v="32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x v="33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x v="34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x v="35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x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x v="40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x v="0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x v="36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x v="1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x v="37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x v="2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x v="3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x v="4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x v="5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x v="6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x v="8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x v="9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x v="10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x v="11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x v="12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x v="13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x v="14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x v="15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x v="17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x v="18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x v="19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x v="20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x v="38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x v="22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x v="23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x v="24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x v="25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x v="26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x v="27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x v="28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x v="29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x v="30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x v="31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x v="32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x v="33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x v="34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x v="35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x v="40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x v="0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x v="36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x v="1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x v="37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x v="2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x v="3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x v="5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x v="6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x v="8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x v="9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x v="10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x v="11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x v="12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x v="13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x v="14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x v="15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x v="16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x v="17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x v="18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x v="19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x v="20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x v="38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x v="22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x v="23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x v="24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x v="26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x v="27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x v="28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x v="29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x v="30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x v="31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x v="32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x v="33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x v="34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x v="35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x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x v="40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x v="0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x v="36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x v="1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x v="37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x v="2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x v="3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x v="5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x v="7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x v="8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x v="9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x v="10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x v="11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x v="12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x v="13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x v="14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x v="15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x v="16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x v="17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x v="19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x v="20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x v="22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x v="23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x v="24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x v="26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x v="27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x v="28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x v="29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x v="30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x v="31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x v="32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x v="33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x v="34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x v="35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x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x v="40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x v="2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x v="7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x v="8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x v="15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x v="19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x v="20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x v="22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x v="23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x v="24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x v="26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x v="28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x v="29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x v="30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x v="31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x v="32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x v="33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x v="34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x v="35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x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x v="36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x v="1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x v="37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x v="2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x v="3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x v="5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x v="8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x v="9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x v="10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x v="11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x v="12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x v="13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x v="14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x v="16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x v="17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x v="18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x v="19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x v="20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x v="38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x v="22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x v="23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x v="24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x v="26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x v="27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x v="28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x v="29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x v="30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x v="31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x v="32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x v="33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x v="34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x v="35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x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x v="40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x v="0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x v="36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x v="1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x v="37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x v="3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x v="5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x v="7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x v="8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x v="9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x v="10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x v="11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x v="12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x v="13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x v="14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x v="15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x v="16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x v="17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x v="18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x v="19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x v="20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x v="38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x v="22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x v="23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x v="24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x v="26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x v="27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x v="28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x v="29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x v="30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x v="31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x v="32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x v="33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x v="34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x v="35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x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x v="40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x v="8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x v="15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x v="18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x v="19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x v="20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x v="22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x v="23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x v="24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x v="26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x v="27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x v="28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x v="29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x v="30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x v="31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x v="33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x v="35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x v="0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x v="36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x v="1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x v="37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x v="3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x v="5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x v="7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x v="8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x v="9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x v="10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x v="12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x v="13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x v="14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x v="16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x v="17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x v="18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x v="19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x v="20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x v="38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x v="22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x v="23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x v="24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x v="25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x v="26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x v="27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x v="28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x v="30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x v="31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x v="32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x v="33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x v="34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x v="35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x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x v="0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x v="36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x v="1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x v="37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x v="7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x v="8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x v="9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x v="10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x v="11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x v="12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x v="13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x v="14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x v="15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x v="16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x v="17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x v="18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x v="19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x v="20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x v="21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x v="38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x v="22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x v="23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x v="24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x v="25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x v="26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x v="27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x v="28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x v="29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x v="30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x v="31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x v="32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x v="33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x v="34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x v="35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x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x v="40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x v="0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x v="36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x v="1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x v="37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x v="2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x v="5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x v="8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x v="9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x v="10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x v="11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x v="12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x v="13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x v="14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x v="15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x v="16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x v="17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x v="18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x v="19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x v="20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x v="21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x v="22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x v="23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x v="24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x v="25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x v="26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x v="27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x v="28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x v="29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x v="30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x v="31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x v="32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x v="33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x v="34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x v="35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x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x v="40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x v="0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x v="36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x v="1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x v="37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x v="2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x v="5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x v="8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x v="9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x v="10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x v="11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x v="12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x v="13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x v="15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x v="16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x v="17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x v="18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x v="25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x v="40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x v="0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x v="36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x v="37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x v="2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x v="3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x v="5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x v="6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x v="8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x v="9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x v="10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x v="11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x v="12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x v="13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x v="14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x v="15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x v="16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x v="17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x v="18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x v="19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x v="20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x v="38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x v="22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x v="23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x v="24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x v="25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x v="27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x v="28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x v="29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x v="30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x v="31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x v="32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x v="33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x v="34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x v="35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x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x v="40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x v="0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x v="1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x v="37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x v="2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x v="3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x v="5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x v="6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x v="7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x v="8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x v="9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x v="10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x v="11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x v="12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x v="13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x v="14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x v="15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x v="17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x v="18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x v="19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x v="20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x v="38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x v="22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x v="23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x v="24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x v="27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x v="29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x v="30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x v="31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x v="32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x v="33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x v="34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x v="35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x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x v="40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x v="1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x v="37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x v="3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x v="7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x v="10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x v="11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x v="13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x v="14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x v="15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x v="16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x v="17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x v="34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x v="0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x v="1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x v="37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x v="2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x v="3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x v="6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x v="7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x v="8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x v="9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x v="11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x v="13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x v="14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x v="16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x v="17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x v="18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x v="19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x v="20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x v="38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x v="22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x v="23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x v="24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x v="25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x v="27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x v="29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x v="30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x v="33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x v="34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x v="35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x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x v="40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x v="36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x v="1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x v="37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x v="2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x v="3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x v="5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x v="6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x v="7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x v="9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x v="10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x v="11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x v="12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x v="13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x v="14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x v="15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x v="16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x v="17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x v="19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x v="20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x v="38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x v="22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x v="23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x v="25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x v="26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x v="27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x v="28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x v="29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x v="30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x v="32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x v="33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x v="34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x v="35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x v="40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x v="0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x v="36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x v="1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x v="2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x v="3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x v="5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x v="6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x v="7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x v="9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x v="10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x v="11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x v="12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x v="13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x v="14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x v="15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x v="16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x v="17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x v="19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x v="20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x v="38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x v="22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x v="23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x v="25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x v="26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x v="27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x v="28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x v="29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x v="30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x v="32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x v="33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x v="34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x v="35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x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x v="40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x v="1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x v="2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x v="5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x v="7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x v="10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x v="12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x v="14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x v="15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x v="16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x v="20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x v="23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x v="25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x v="26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x v="27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x v="28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x v="30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x v="32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x v="34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x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x v="36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x v="37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x v="3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x v="5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x v="6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x v="9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x v="11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x v="13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x v="15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x v="17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x v="19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x v="22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x v="26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x v="29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x v="32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x v="35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x v="40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x v="0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x v="36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x v="1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x v="37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x v="2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x v="3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x v="5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x v="6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x v="7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x v="8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x v="9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x v="10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x v="11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x v="12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x v="13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x v="14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x v="15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x v="16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x v="17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x v="19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x v="20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x v="38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x v="22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x v="23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x v="25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x v="26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x v="27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x v="29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x v="30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x v="32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x v="33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x v="34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x v="35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x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x v="40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x v="0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x v="36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x v="1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x v="37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x v="2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x v="3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x v="5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x v="7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x v="8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x v="9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x v="10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x v="11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x v="13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x v="14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x v="15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x v="16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x v="17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x v="19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x v="20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x v="38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x v="22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x v="23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x v="24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x v="25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x v="26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x v="39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x v="27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x v="29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x v="30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x v="31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x v="32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x v="33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x v="34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x v="35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x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x v="40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x v="0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x v="36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x v="1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x v="37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x v="2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x v="3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x v="4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x v="5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x v="7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x v="8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x v="9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x v="10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x v="11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x v="12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x v="13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x v="14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x v="15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x v="16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x v="17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x v="19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x v="20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x v="38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x v="22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x v="23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x v="24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x v="25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x v="26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x v="27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x v="29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x v="30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x v="31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x v="32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x v="33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x v="34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x v="35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x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x v="40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x v="0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x v="36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x v="1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x v="37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x v="2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x v="3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x v="4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x v="5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x v="6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x v="8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x v="9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x v="11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x v="12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x v="13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x v="14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x v="15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x v="16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x v="17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x v="19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x v="20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x v="38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x v="22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x v="23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x v="24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x v="25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x v="26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x v="39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x v="29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x v="30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x v="31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x v="32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x v="33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x v="34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x v="35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x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x v="40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x v="0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x v="36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x v="1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x v="37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x v="2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x v="3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x v="4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x v="5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x v="6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x v="7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x v="8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x v="9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x v="10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x v="11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x v="12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x v="13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x v="14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x v="15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x v="16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x v="17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x v="19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x v="21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x v="38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x v="22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x v="23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x v="24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x v="26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x v="29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x v="30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x v="31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x v="32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x v="33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x v="35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x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x v="40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x v="0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x v="36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x v="1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x v="2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x v="4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x v="6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x v="8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x v="10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x v="12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x v="14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x v="23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x v="39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x v="32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x v="25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x v="18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x v="34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x v="0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x v="36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x v="1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x v="37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x v="2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x v="3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x v="4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x v="5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x v="6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x v="8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x v="10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x v="11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x v="12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x v="13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x v="14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x v="15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x v="16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x v="17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x v="18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x v="19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x v="20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x v="21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x v="38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x v="22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x v="23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x v="24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x v="25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x v="26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x v="39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x v="29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x v="30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x v="31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x v="32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x v="33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x v="34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x v="35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x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x v="40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x v="0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x v="36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x v="1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x v="37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x v="2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x v="3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x v="4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x v="5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x v="6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x v="7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x v="9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x v="10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x v="11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x v="12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x v="13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x v="14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x v="15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x v="17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x v="19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x v="20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x v="21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x v="38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x v="22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x v="23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x v="24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x v="25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x v="26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x v="39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x v="28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x v="29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x v="30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x v="31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x v="32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x v="33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x v="34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x v="35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x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x v="40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x v="0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x v="36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x v="1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x v="37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x v="2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x v="3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x v="4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x v="5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x v="6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x v="7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x v="8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x v="9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x v="10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x v="11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x v="12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x v="13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x v="14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x v="15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x v="16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x v="17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x v="18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x v="19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x v="20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x v="21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x v="38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x v="22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x v="23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x v="24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x v="25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x v="26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x v="39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x v="28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x v="29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x v="30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x v="31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x v="33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x v="35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x v="40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x v="0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x v="36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x v="1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x v="37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x v="2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x v="3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x v="4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x v="5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x v="6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x v="8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x v="10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x v="11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x v="12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x v="13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x v="14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x v="16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x v="17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x v="18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x v="19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x v="20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x v="21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x v="38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x v="22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x v="23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x v="24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x v="25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x v="26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x v="39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x v="28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x v="29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x v="30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x v="31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x v="32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x v="33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x v="34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x v="35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x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x v="40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x v="0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x v="36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x v="1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x v="37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x v="2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x v="3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x v="4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x v="5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x v="6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x v="8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x v="9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x v="10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x v="11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x v="12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x v="13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x v="14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x v="15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x v="16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x v="17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x v="18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x v="19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x v="20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x v="21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x v="38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x v="22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x v="23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x v="26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x v="39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x v="29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x v="30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x v="31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x v="32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x v="33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x v="34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x v="35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x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x v="40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x v="0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x v="36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x v="1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x v="37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x v="2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x v="3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x v="4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x v="5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x v="6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x v="7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x v="8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x v="10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x v="11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x v="12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x v="13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x v="14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x v="15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x v="16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x v="17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x v="18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x v="19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x v="20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x v="21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x v="38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x v="22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x v="23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x v="26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x v="39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x v="29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x v="30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x v="31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x v="32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x v="34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x v="35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x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x v="40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x v="37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x v="5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x v="6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x v="9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x v="11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x v="13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x v="15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x v="17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x v="19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x v="21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x v="22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x v="24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x v="26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x v="28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x v="29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x v="31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x v="32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x v="33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x v="35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x v="40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x v="0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x v="1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x v="37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x v="2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x v="3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x v="5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x v="6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x v="7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x v="8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x v="9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x v="10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x v="11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x v="12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x v="13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x v="14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x v="15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x v="16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x v="17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x v="18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x v="19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x v="20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x v="21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x v="38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x v="22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x v="23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x v="24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x v="25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x v="26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x v="29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x v="31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x v="32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x v="33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x v="34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x v="35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x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x v="0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x v="36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x v="1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x v="37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x v="2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x v="3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x v="4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x v="5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x v="6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x v="9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x v="10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x v="11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x v="12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x v="13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x v="14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x v="15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x v="16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x v="17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x v="18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x v="19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x v="20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x v="38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x v="22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x v="23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x v="24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x v="25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x v="26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x v="30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x v="31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x v="32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x v="33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x v="34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x v="35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x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x v="40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x v="0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x v="36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x v="1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x v="37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x v="3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x v="4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x v="5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x v="9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x v="10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x v="11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x v="12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x v="14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x v="15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x v="16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x v="17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x v="18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x v="19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x v="20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x v="21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x v="38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x v="22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x v="23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x v="24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x v="25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x v="26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x v="27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x v="29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x v="30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x v="31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x v="32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x v="33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x v="34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x v="35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x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x v="40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x v="0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x v="37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x v="2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x v="3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x v="4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x v="5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x v="6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x v="7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x v="9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x v="10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x v="11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x v="12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x v="13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x v="14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x v="15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x v="16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x v="17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x v="18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x v="19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x v="20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x v="21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x v="38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x v="22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x v="23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x v="24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x v="25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x v="26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x v="27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x v="29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x v="30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x v="31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x v="32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x v="33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x v="34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x v="35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x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x v="40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x v="0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x v="36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x v="37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x v="2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x v="3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x v="4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x v="5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x v="6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x v="7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x v="9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x v="11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x v="12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x v="13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x v="14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x v="16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x v="17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x v="18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x v="19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x v="20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x v="21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x v="38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x v="22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x v="23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x v="24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x v="25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x v="26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x v="27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x v="29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x v="30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x v="31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x v="32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x v="33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x v="35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x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x v="40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x v="0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x v="36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x v="1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x v="37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x v="2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x v="3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x v="4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x v="5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x v="6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x v="7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x v="8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x v="9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x v="10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x v="11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x v="12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x v="13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x v="14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x v="17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x v="18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x v="19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x v="20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x v="21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x v="38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x v="23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x v="24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x v="25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x v="26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x v="39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x v="27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x v="29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x v="30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x v="31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x v="33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x v="35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x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x v="40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x v="0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x v="36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x v="37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x v="2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x v="3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x v="4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x v="5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x v="6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x v="7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x v="8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x v="9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x v="10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x v="11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x v="12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x v="13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x v="14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x v="15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x v="16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x v="17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x v="18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x v="19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x v="20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x v="21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x v="38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x v="22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x v="23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x v="24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x v="25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x v="26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x v="39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x v="27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x v="29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x v="30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x v="31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x v="32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x v="33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x v="35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x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x v="40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x v="0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x v="36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x v="1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x v="37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x v="2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x v="3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x v="4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x v="5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x v="6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x v="7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x v="8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x v="9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x v="10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x v="11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x v="12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x v="13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x v="14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x v="15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x v="17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x v="18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x v="19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x v="20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x v="21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x v="38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x v="22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x v="23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x v="24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x v="25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x v="26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x v="39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x v="27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x v="29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x v="30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x v="31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x v="32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x v="33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x v="34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x v="35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x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x v="40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x v="0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x v="36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x v="1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x v="37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x v="2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x v="3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x v="4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x v="5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x v="6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x v="7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x v="8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x v="9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x v="11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x v="12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x v="13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x v="14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x v="15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x v="16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x v="17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x v="18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x v="19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x v="20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x v="21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x v="38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x v="22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x v="23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x v="24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x v="25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x v="26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x v="39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x v="27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x v="28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x v="29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x v="30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x v="31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x v="32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x v="33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x v="34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x v="35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x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x v="40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x v="0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x v="36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x v="1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x v="37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x v="2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x v="3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x v="4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x v="5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x v="6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x v="7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x v="8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x v="9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x v="11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x v="12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x v="13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x v="15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x v="16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x v="17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x v="18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x v="19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x v="20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x v="21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x v="38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x v="22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x v="23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x v="24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x v="25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x v="26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x v="39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x v="27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x v="28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x v="29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x v="30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x v="31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x v="33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x v="34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x v="35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x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x v="40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x v="36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x v="2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x v="3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x v="4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x v="5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x v="6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x v="8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x v="9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x v="11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x v="12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x v="13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x v="14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x v="15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x v="16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x v="17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x v="18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x v="19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x v="20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x v="21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x v="38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x v="22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x v="23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x v="24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x v="25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x v="26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x v="39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x v="27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x v="28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x v="30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x v="31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x v="33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x v="34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x v="35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x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x v="40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x v="36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x v="1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x v="37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x v="2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x v="3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x v="4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x v="5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x v="7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x v="8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x v="9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x v="10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x v="11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x v="12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x v="13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x v="14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x v="15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x v="16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x v="17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x v="18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x v="19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x v="20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x v="21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x v="38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x v="23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x v="24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x v="25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x v="26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x v="39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x v="27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x v="28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x v="29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x v="30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x v="31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x v="32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x v="33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x v="34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x v="35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x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x v="40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x v="36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x v="37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x v="2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x v="3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x v="5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x v="6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x v="7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x v="9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x v="11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x v="13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x v="15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x v="17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x v="21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x v="22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x v="24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x v="26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x v="27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x v="29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x v="31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x v="33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x v="34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x v="35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x v="2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x v="4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x v="5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x v="6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x v="7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x v="8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x v="14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x v="16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x v="18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x v="20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x v="38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x v="23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x v="39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x v="27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x v="30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x v="31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x v="32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x v="34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x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x v="36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x v="1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x v="37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x v="2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x v="3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x v="5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x v="6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x v="7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x v="8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x v="9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x v="10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x v="11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x v="12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x v="13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x v="14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x v="15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x v="16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x v="17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x v="18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x v="19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x v="20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x v="21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x v="38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x v="22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x v="23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x v="24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x v="25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x v="26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x v="39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x v="27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x v="28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x v="29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x v="30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x v="31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x v="32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x v="34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x v="35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x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x v="40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x v="36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x v="1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x v="37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x v="2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x v="3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x v="4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x v="5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x v="7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x v="9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x v="10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x v="11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x v="12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x v="13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x v="14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x v="15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x v="16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x v="17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x v="18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x v="19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x v="20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x v="21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x v="38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x v="22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x v="23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x v="24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x v="25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x v="39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x v="27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x v="28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x v="29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x v="30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x v="31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x v="32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x v="33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x v="34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x v="35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x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x v="40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x v="0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x v="36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x v="1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x v="37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x v="2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x v="3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x v="4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x v="5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x v="7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x v="9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x v="10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x v="11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x v="12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x v="13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x v="14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x v="15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x v="16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x v="17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x v="18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x v="19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x v="20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x v="21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x v="38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x v="22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x v="23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x v="24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x v="25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x v="39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x v="27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x v="28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x v="29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x v="30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x v="31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x v="32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x v="33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x v="34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x v="35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x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x v="40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x v="0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x v="36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x v="1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x v="37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x v="2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x v="3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x v="4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x v="5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x v="6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x v="7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x v="8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x v="9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x v="10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x v="11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x v="12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x v="13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x v="14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x v="15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x v="16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x v="17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x v="18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x v="19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x v="20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x v="21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x v="38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x v="22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x v="23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x v="24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x v="25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x v="39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x v="27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x v="28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x v="29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x v="30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x v="31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x v="32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x v="33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x v="34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x v="35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x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x v="40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x v="0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x v="36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x v="37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x v="2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x v="3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x v="4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x v="5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x v="6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x v="7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x v="8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x v="9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x v="10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x v="11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x v="13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x v="14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x v="15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x v="16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x v="17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x v="18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x v="19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x v="20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x v="21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x v="38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x v="22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x v="23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x v="24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x v="25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x v="39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x v="27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x v="28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x v="29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x v="30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x v="31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x v="32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x v="33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x v="35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x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x v="40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x v="0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x v="1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x v="37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x v="2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x v="3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x v="4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x v="5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x v="6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x v="7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x v="8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x v="9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x v="10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x v="11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x v="12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x v="13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x v="14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x v="15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x v="17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x v="18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x v="19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x v="20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x v="21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x v="38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x v="22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x v="23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x v="24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x v="25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x v="39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x v="27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x v="28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x v="29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x v="30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x v="31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x v="32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x v="33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x v="35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x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x v="40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x v="0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x v="36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x v="1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x v="2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x v="4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x v="5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x v="6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x v="8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x v="10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x v="12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x v="14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x v="16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x v="17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x v="18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x v="19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x v="20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x v="38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x v="23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x v="26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x v="30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x v="32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x v="40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x v="0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x v="36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x v="1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x v="37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x v="2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x v="3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x v="4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x v="5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x v="6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x v="7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x v="8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x v="9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x v="10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x v="11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x v="12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x v="13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x v="14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x v="15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x v="16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x v="17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x v="18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x v="19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x v="20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x v="21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x v="38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x v="22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x v="23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x v="24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x v="25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x v="26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x v="39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x v="27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x v="28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x v="29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x v="30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x v="31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x v="32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x v="33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x v="35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x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x v="40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x v="0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x v="36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x v="1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x v="37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x v="2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x v="3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x v="4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x v="5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x v="6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x v="7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x v="8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x v="9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x v="10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x v="11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x v="12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x v="13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x v="14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x v="15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x v="16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x v="17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x v="18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x v="19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x v="20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x v="21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x v="38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x v="22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x v="23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x v="24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x v="25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x v="26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x v="39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x v="27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x v="28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x v="29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x v="30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x v="31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x v="32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x v="35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x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x v="40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x v="0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x v="36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x v="1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x v="37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x v="2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x v="3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x v="4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x v="5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x v="6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x v="8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x v="9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x v="10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x v="11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x v="12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x v="13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x v="14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x v="15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x v="16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x v="17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x v="18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x v="19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x v="20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x v="21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x v="38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x v="22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x v="23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x v="24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x v="25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x v="26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x v="39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x v="28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x v="29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x v="31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x v="32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x v="33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x v="35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x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x v="40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x v="0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x v="36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x v="1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x v="37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x v="2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x v="3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x v="4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x v="5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x v="6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x v="7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x v="8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x v="9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x v="10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x v="11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x v="12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x v="13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x v="14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x v="15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x v="16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x v="17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x v="18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x v="19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x v="20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x v="21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x v="38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x v="22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x v="23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x v="24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x v="25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x v="26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x v="39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x v="28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x v="29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x v="30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x v="31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x v="32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x v="33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x v="35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x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x v="40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x v="36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x v="2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x v="3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x v="4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x v="5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x v="6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x v="7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x v="8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x v="9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x v="10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x v="11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x v="13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x v="14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x v="15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x v="17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x v="18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x v="19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x v="20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x v="21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x v="38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x v="22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x v="23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x v="24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x v="25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x v="26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x v="39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x v="27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x v="28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x v="29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x v="30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x v="31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x v="32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x v="33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x v="35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x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x v="40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x v="0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x v="36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x v="3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x v="4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x v="5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x v="6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x v="7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x v="8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x v="9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x v="10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x v="11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x v="13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x v="14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x v="15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x v="16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x v="17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x v="18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x v="19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x v="20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x v="21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x v="22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x v="23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x v="24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x v="25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x v="26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x v="39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x v="27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x v="28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x v="29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x v="30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x v="31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x v="32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x v="33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x v="34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x v="35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x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x v="40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x v="0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x v="36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x v="3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x v="4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x v="5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x v="6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x v="7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x v="8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x v="9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x v="10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x v="11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x v="12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x v="13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x v="14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x v="15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x v="16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x v="17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x v="18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x v="19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x v="20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x v="21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x v="38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x v="23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x v="24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x v="25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x v="26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x v="39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x v="27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x v="28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x v="29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x v="30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x v="31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x v="32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x v="34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x v="35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x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x v="40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x v="0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x v="36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x v="37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x v="2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x v="3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x v="4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x v="5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x v="6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x v="7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x v="8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x v="9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x v="10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x v="11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x v="12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x v="13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x v="14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x v="15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x v="16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x v="17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x v="18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x v="20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x v="21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x v="38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x v="22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x v="23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x v="24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x v="25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x v="26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x v="39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x v="27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x v="28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x v="29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x v="30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x v="31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x v="32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x v="33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x v="34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x v="35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x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x v="40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x v="0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x v="36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x v="37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x v="2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x v="3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x v="4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x v="5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x v="6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x v="7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x v="8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x v="9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x v="10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x v="11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x v="12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x v="13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x v="14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x v="15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x v="16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x v="17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x v="18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x v="19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x v="20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x v="21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x v="38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x v="22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x v="23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x v="24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x v="25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x v="26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x v="39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x v="27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x v="28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x v="29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x v="30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x v="31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x v="32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x v="33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x v="34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x v="35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x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x v="40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x v="0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x v="36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x v="1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x v="37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x v="2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x v="3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x v="4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x v="5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x v="6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x v="7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x v="8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x v="9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x v="10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x v="11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x v="12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x v="13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x v="14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x v="15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x v="16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x v="17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x v="19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x v="20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x v="21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x v="23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x v="24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x v="25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x v="26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x v="39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x v="27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x v="29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x v="30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x v="31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x v="32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x v="33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x v="34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x v="35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x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x v="40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x v="0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x v="36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x v="1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x v="37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x v="2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x v="3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x v="4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x v="5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x v="6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x v="7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x v="8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x v="9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x v="10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x v="11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x v="12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x v="13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x v="14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x v="15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x v="16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x v="17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x v="18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x v="19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x v="20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x v="21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x v="38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x v="23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x v="24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x v="25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x v="26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x v="39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x v="27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x v="28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x v="29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x v="30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x v="31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x v="32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x v="33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x v="34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x v="35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x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x v="40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x v="0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x v="36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x v="1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x v="37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x v="2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x v="3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x v="4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x v="5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x v="6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x v="7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x v="8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x v="9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x v="10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x v="11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x v="12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x v="13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x v="14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x v="15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x v="17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x v="18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x v="19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x v="20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x v="21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x v="38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x v="23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x v="24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x v="25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x v="26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x v="39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x v="27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x v="28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x v="29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x v="30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x v="31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x v="32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x v="33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x v="34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x v="35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x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x v="40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x v="0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x v="2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x v="4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x v="6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x v="10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x v="12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x v="14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x v="15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x v="16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x v="18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x v="20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x v="38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x v="23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x v="25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x v="39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x v="28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x v="30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x v="32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x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x v="40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x v="36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x v="37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x v="2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x v="3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x v="4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x v="5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x v="6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x v="7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x v="8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x v="9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x v="10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x v="11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x v="12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x v="13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x v="14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x v="15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x v="16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x v="17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x v="18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x v="19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x v="20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x v="21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x v="38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x v="23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x v="24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x v="25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x v="26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x v="39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x v="27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x v="28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x v="29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x v="30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x v="31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x v="32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x v="33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x v="34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x v="35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x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x v="40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x v="36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x v="37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x v="2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x v="3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x v="4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x v="5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x v="6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x v="7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x v="8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x v="9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x v="10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x v="11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x v="12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x v="13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x v="14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x v="15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x v="16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x v="17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x v="18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x v="19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x v="20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x v="21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x v="23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x v="24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x v="25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x v="26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x v="39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x v="27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x v="28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x v="29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x v="30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x v="31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x v="32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x v="33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x v="34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x v="35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x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x v="40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x v="36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x v="37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x v="2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x v="3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x v="4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x v="5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x v="6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x v="7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x v="8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x v="9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x v="10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x v="11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x v="12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x v="13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x v="14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x v="15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x v="16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x v="17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x v="18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x v="19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x v="20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x v="21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x v="38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x v="22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x v="23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x v="24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x v="25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x v="26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x v="39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x v="27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x v="28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x v="29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x v="30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x v="31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x v="32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x v="33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x v="34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x v="35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x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x v="40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x v="36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x v="37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x v="2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x v="3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x v="4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x v="5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x v="7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x v="8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x v="9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x v="10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x v="11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x v="13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x v="14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x v="15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x v="16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x v="17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x v="18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x v="19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x v="20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x v="21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x v="38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x v="22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x v="23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x v="24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x v="25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x v="26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x v="39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x v="27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x v="28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x v="29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x v="30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x v="31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x v="32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x v="33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x v="34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x v="35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x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x v="40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x v="0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x v="36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x v="1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x v="37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x v="2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x v="3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x v="4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x v="5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x v="7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x v="8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x v="9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x v="10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x v="11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x v="12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x v="13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x v="14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x v="15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x v="16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x v="17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x v="18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x v="19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x v="20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x v="21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x v="38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x v="22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x v="23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x v="24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x v="25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x v="26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x v="39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x v="27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x v="28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x v="29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x v="30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x v="31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x v="32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x v="33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x v="34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x v="35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x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x v="40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x v="0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x v="36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x v="37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x v="2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x v="3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x v="4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x v="5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x v="7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x v="8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x v="9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x v="10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x v="11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x v="12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x v="13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x v="15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x v="17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x v="18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x v="19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x v="20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x v="21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x v="38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x v="22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x v="23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x v="24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x v="25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x v="26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x v="39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x v="27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x v="28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x v="29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x v="30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x v="31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x v="32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x v="33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x v="34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x v="35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x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x v="40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x v="36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x v="37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x v="2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x v="3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x v="5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x v="7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x v="9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x v="10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x v="11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x v="13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x v="17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x v="21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x v="22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x v="24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x v="26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x v="27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x v="28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x v="29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x v="31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x v="32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x v="33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x v="34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x v="35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x v="0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x v="36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x v="1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x v="37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x v="2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x v="3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x v="4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x v="5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x v="6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x v="7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x v="8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x v="9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x v="10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x v="11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x v="12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x v="13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x v="14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x v="15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x v="16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x v="17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x v="18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x v="19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x v="20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x v="21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x v="38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x v="22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x v="23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x v="24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x v="25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x v="26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x v="39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x v="27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x v="28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x v="29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x v="30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x v="31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x v="32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x v="33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x v="34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x v="35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x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x v="40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x v="3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x v="5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x v="7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x v="9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x v="11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x v="13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x v="15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x v="17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x v="21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x v="22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x v="24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x v="25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x v="26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x v="27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x v="28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x v="29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x v="31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x v="33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x v="34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x v="35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x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x v="0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x v="36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x v="1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x v="37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x v="2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x v="3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x v="4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x v="5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x v="6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x v="7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x v="8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x v="9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x v="10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x v="11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x v="12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x v="13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x v="14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x v="16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x v="17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x v="18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x v="19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x v="20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x v="21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x v="38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x v="22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x v="23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x v="24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x v="25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x v="26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x v="39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x v="27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x v="28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x v="29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x v="30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x v="31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x v="32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x v="34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x v="35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x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x v="40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x v="0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x v="36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x v="1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x v="37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x v="2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x v="3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x v="4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x v="5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x v="6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x v="7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x v="8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x v="9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x v="10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x v="11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x v="12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x v="13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x v="14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x v="15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x v="16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x v="17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x v="18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x v="19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x v="20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x v="21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x v="38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x v="22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x v="23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x v="24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x v="25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x v="26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x v="39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x v="27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x v="28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x v="29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x v="30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x v="31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x v="32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x v="34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x v="35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x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x v="40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x v="0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x v="36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x v="1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x v="37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x v="2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x v="3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x v="4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x v="5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x v="6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x v="7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x v="8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x v="9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x v="10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x v="11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x v="12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x v="13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x v="14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x v="15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x v="16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x v="17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x v="18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x v="19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x v="20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x v="21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x v="38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x v="22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x v="23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x v="24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x v="25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x v="26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x v="39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x v="27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x v="28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x v="29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x v="30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x v="31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x v="32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x v="34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x v="35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x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x v="40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x v="0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x v="36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x v="1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x v="37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x v="2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x v="3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x v="4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x v="5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x v="6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x v="7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x v="8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x v="9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x v="10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x v="11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x v="12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x v="13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x v="15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x v="17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x v="18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x v="19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x v="20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x v="21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x v="38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x v="22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x v="23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x v="24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x v="25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x v="26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x v="39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x v="27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x v="28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x v="29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x v="30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x v="31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x v="32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x v="34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x v="35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x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x v="40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x v="36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x v="37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x v="2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x v="3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x v="4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x v="5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x v="6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x v="7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x v="9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x v="10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x v="11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x v="12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x v="13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x v="15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x v="16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x v="17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x v="18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x v="19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x v="20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x v="21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x v="22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x v="23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x v="24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x v="25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x v="26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x v="39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x v="28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x v="29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x v="30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x v="31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x v="32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x v="34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x v="35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x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x v="40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x v="0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x v="1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x v="2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x v="4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x v="5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x v="6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x v="7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x v="8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x v="10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x v="11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x v="12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x v="15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x v="16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x v="18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x v="20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x v="23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x v="25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x v="39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x v="30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x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x v="40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x v="0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x v="36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x v="1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x v="37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x v="2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x v="3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x v="4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x v="5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x v="6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x v="7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x v="9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x v="10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x v="11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x v="12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x v="13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x v="15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x v="16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x v="17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x v="18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x v="19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x v="20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x v="21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x v="38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x v="22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x v="23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x v="24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x v="25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x v="26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x v="39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x v="27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x v="28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x v="29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x v="30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x v="31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x v="32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x v="33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x v="34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x v="35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x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x v="40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x v="0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x v="36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x v="1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x v="37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x v="2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x v="3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x v="4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x v="6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x v="7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x v="9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x v="10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x v="12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x v="13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x v="14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x v="15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x v="16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x v="17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x v="18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x v="19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x v="20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x v="21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x v="38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x v="22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x v="23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x v="24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x v="25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x v="26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x v="39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x v="27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x v="28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x v="29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x v="30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x v="31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x v="32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x v="33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x v="34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x v="35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x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x v="40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x v="0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x v="36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x v="1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x v="37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x v="2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x v="3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x v="4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x v="5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x v="6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x v="7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x v="9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x v="10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x v="12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x v="13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x v="15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x v="16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x v="17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x v="18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x v="19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x v="20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x v="21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x v="38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x v="22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x v="23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x v="24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x v="25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x v="39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x v="27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x v="28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x v="29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x v="30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x v="31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x v="32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x v="33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x v="34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x v="35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x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x v="40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x v="0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x v="36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x v="1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x v="37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x v="2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x v="3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x v="4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x v="5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x v="6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x v="7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x v="8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x v="9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x v="10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x v="12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x v="13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x v="14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x v="15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x v="17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x v="18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x v="19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x v="20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x v="21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x v="38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x v="23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x v="24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x v="25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x v="26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x v="39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x v="27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x v="28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x v="29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x v="30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x v="31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x v="32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x v="33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x v="34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x v="35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x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x v="40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x v="0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x v="36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x v="1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x v="37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x v="2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x v="3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x v="5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x v="6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x v="7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x v="8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x v="9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x v="10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x v="12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x v="13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x v="15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x v="16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x v="17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x v="18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x v="19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x v="20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x v="21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x v="38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x v="22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x v="23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x v="24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x v="25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x v="26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x v="39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x v="27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x v="28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x v="29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x v="30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x v="31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x v="32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x v="33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x v="34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x v="35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x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x v="40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x v="0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x v="36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x v="37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x v="2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x v="3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x v="4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x v="5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x v="6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x v="7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x v="8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x v="9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x v="10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x v="12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x v="13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x v="15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x v="16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x v="17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x v="18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x v="19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x v="20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x v="21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x v="38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x v="23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x v="24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x v="25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x v="39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x v="27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x v="29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x v="30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x v="31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x v="32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x v="33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x v="34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x v="35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x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x v="40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x v="37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x v="3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x v="7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x v="9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x v="13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x v="15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x v="16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x v="17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x v="21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x v="22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x v="23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x v="24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x v="25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x v="26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x v="27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x v="29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x v="33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x v="34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x v="0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x v="36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x v="37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x v="2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x v="3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x v="4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x v="5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x v="6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x v="7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x v="8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x v="9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x v="10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x v="12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x v="13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x v="14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x v="15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x v="16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x v="17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x v="18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x v="19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x v="20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x v="21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x v="38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x v="22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x v="23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x v="24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x v="25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x v="26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x v="39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x v="27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x v="28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x v="29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x v="30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x v="31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x v="32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x v="33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x v="34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x v="35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x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x v="40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x v="0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x v="36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x v="37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x v="2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x v="3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x v="4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x v="5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x v="6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x v="7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x v="8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x v="9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x v="10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x v="12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x v="13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x v="14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x v="15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x v="16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x v="17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x v="18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x v="19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x v="20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x v="21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x v="38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x v="22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x v="23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x v="24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x v="25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x v="26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x v="39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x v="27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x v="28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x v="29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x v="30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x v="31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x v="32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x v="33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x v="34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x v="35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x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x v="40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x v="0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x v="36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x v="1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x v="37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x v="2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x v="3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x v="4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x v="5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x v="6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x v="7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x v="8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x v="9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x v="10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x v="12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x v="13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x v="15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x v="16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x v="17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x v="18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x v="19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x v="20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x v="21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x v="38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x v="22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x v="23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x v="25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x v="39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x v="27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x v="28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x v="29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x v="30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x v="31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x v="32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x v="33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x v="34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x v="35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x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x v="40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x v="0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x v="36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x v="1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x v="37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x v="2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x v="3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x v="4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x v="5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x v="6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x v="8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x v="9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x v="10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x v="11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x v="12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x v="13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x v="14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x v="15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x v="16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x v="17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x v="18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x v="19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x v="20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x v="21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x v="38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x v="22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x v="23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x v="25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x v="26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x v="39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x v="27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x v="28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x v="29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x v="30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x v="31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x v="32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x v="33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x v="34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x v="35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x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x v="40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x v="36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x v="1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x v="37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x v="2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x v="3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x v="4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x v="5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x v="6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x v="7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x v="8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x v="9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x v="10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x v="11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x v="12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x v="13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x v="14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x v="17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x v="18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x v="19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x v="20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x v="21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x v="38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x v="22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x v="23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x v="24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x v="25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x v="26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x v="27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x v="29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x v="30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x v="31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x v="32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x v="33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x v="34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x v="35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x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x v="40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x v="36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x v="1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x v="37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x v="2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x v="3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x v="4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x v="5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x v="6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x v="7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x v="8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x v="9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x v="10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x v="11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x v="12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x v="13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x v="15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x v="16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x v="17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x v="18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x v="19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x v="20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x v="21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x v="38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x v="22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x v="23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x v="24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x v="25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x v="26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x v="39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x v="27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x v="30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x v="31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x v="33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x v="34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x v="35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x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x v="40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x v="0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x v="36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x v="1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x v="2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x v="6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x v="10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x v="11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x v="12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x v="14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x v="18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x v="20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x v="38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x v="25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x v="39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x v="28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x v="29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x v="32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x v="35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x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x v="36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x v="37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x v="3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x v="9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x v="10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x v="11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x v="15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x v="17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x v="19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x v="21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x v="22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x v="24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x v="25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x v="26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x v="27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x v="29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x v="33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x v="34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x v="35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x v="0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x v="36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x v="1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x v="37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x v="2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x v="3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x v="4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x v="5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x v="6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x v="7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x v="8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x v="9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x v="10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x v="11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x v="12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x v="13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x v="14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x v="15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x v="16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x v="18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x v="19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x v="20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x v="21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x v="38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x v="22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x v="23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x v="24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x v="25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x v="26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x v="39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x v="27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x v="28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x v="29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x v="31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x v="32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x v="33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x v="34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x v="35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x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x v="40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x v="0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x v="36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x v="1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x v="37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x v="2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x v="3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x v="4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x v="5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x v="6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x v="7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x v="8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x v="9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x v="10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x v="11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x v="12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x v="13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x v="14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x v="15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x v="16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x v="17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x v="19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x v="20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x v="21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x v="38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x v="22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x v="23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x v="24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x v="25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x v="26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x v="39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x v="27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x v="28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x v="29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x v="31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x v="33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x v="34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x v="35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x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x v="40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x v="0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x v="36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x v="1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x v="37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x v="2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x v="3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x v="4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x v="5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x v="6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x v="8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x v="9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x v="10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x v="11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x v="12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x v="13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x v="14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x v="16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x v="17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x v="18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x v="19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x v="20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x v="21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x v="38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x v="22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x v="23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x v="24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x v="25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x v="26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x v="39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x v="27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x v="28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x v="29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x v="31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x v="32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x v="33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x v="34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x v="35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x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x v="40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x v="0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x v="36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x v="1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x v="37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x v="2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x v="3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x v="4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x v="5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x v="6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x v="8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x v="9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x v="10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x v="11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x v="12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x v="13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x v="14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x v="15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x v="16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x v="17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x v="18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x v="19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x v="20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x v="21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x v="38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x v="22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x v="23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x v="24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x v="25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x v="26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x v="39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x v="27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x v="28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x v="29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x v="31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x v="32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x v="33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x v="34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x v="35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x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x v="40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x v="0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x v="36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x v="37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x v="2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x v="3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x v="4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x v="5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x v="6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x v="7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x v="8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x v="9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x v="10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x v="11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x v="12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x v="13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x v="14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x v="15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x v="16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x v="17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x v="18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x v="19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x v="20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x v="21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x v="38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x v="22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x v="23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x v="24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x v="25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x v="26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x v="39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x v="27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x v="28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x v="29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x v="31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x v="32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x v="34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x v="35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x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x v="40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x v="2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x v="4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x v="5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x v="6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x v="8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x v="11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x v="12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x v="14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x v="16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x v="18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x v="20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x v="21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x v="38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x v="23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x v="39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x v="28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x v="31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x v="32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x v="40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x v="0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x v="36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x v="1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x v="37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x v="2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x v="3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x v="4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x v="5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x v="6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x v="8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x v="9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x v="10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x v="11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x v="12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x v="13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x v="14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x v="15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x v="16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x v="17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x v="18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x v="19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x v="20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x v="21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x v="38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x v="22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x v="23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x v="24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x v="25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x v="26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x v="39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x v="27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x v="28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x v="29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x v="31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x v="32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x v="33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x v="34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x v="35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x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x v="40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x v="0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x v="36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x v="1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x v="37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x v="2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x v="3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x v="4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x v="5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x v="6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x v="8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x v="9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x v="10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x v="11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x v="12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x v="13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x v="14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x v="15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x v="16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x v="17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x v="18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x v="19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x v="20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x v="21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x v="38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x v="22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x v="23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x v="24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x v="25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x v="26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x v="39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x v="27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x v="28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x v="29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x v="30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x v="31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x v="32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x v="33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x v="34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x v="35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x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x v="40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x v="0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x v="36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x v="1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x v="37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x v="2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x v="3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x v="4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x v="5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x v="6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x v="8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x v="9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x v="10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x v="11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x v="12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x v="13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x v="14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x v="15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x v="17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x v="18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x v="19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x v="20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x v="21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x v="38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x v="22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x v="23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x v="24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x v="25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x v="26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x v="39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x v="27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x v="28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x v="31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x v="32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x v="33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x v="34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x v="35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x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x v="40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x v="0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x v="36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x v="1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x v="37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x v="2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x v="3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x v="4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x v="5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x v="6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x v="7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x v="8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x v="9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x v="10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x v="11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x v="12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x v="13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x v="15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x v="16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x v="17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x v="18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x v="19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x v="20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x v="21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x v="38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x v="22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x v="23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x v="24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x v="25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x v="26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x v="39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x v="27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x v="28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x v="29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x v="31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x v="32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x v="34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x v="35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x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x v="40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x v="36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x v="1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x v="37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x v="2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x v="3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x v="4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x v="5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x v="7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x v="8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x v="9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x v="10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x v="11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x v="12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x v="13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x v="14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x v="15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x v="16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x v="17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x v="18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x v="19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x v="20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x v="21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x v="38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x v="22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x v="23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x v="24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x v="25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x v="26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x v="39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x v="27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x v="28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x v="29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x v="30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x v="31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x v="32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x v="33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x v="34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x v="35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x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x v="40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x v="0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x v="36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x v="37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x v="2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x v="3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x v="4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x v="5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x v="6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x v="7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x v="8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x v="9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x v="10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x v="11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x v="12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x v="13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x v="14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x v="15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x v="16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x v="17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x v="18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x v="19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x v="20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x v="21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x v="38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x v="22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x v="23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x v="25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x v="39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x v="27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x v="28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x v="29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x v="30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x v="31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x v="32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x v="33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x v="34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x v="35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x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x v="40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x v="37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x v="3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x v="5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x v="7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x v="9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x v="10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x v="11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x v="13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x v="15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x v="17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x v="18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x v="19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x v="22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x v="24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x v="26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x v="39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x v="27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x v="29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x v="30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x v="31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x v="34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x v="35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x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x v="0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x v="36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x v="1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x v="37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x v="3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x v="4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x v="5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x v="6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x v="7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x v="8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x v="9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x v="10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x v="11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x v="12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x v="13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x v="14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x v="15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x v="16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x v="17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x v="18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x v="19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x v="20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x v="21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x v="38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x v="22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x v="23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x v="24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x v="25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x v="26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x v="39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x v="27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x v="28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x v="29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x v="30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x v="31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x v="32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x v="34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x v="35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x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x v="40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x v="0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x v="36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x v="1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x v="37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x v="3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x v="4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x v="5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x v="6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x v="7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x v="8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x v="9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x v="10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x v="11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x v="12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x v="13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x v="14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x v="15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x v="16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x v="17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x v="18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x v="19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x v="20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x v="21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x v="38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x v="22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x v="23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x v="24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x v="25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x v="26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x v="39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x v="27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x v="28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x v="29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x v="30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x v="31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x v="32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x v="33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x v="34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x v="35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x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x v="40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x v="0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x v="36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x v="1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x v="37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x v="2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x v="3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x v="4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x v="5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x v="6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x v="7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x v="8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x v="9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x v="10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x v="11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x v="12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x v="13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x v="14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x v="15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x v="16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x v="17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x v="18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x v="19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x v="20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x v="21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x v="38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x v="22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x v="23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x v="24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x v="25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x v="26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x v="27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x v="28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x v="29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x v="30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x v="31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x v="32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x v="33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x v="34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x v="35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x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x v="40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x v="36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x v="1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x v="37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x v="2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x v="3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x v="4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x v="5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x v="6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x v="7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x v="8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x v="9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x v="10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x v="11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x v="12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x v="13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x v="14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x v="15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x v="16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x v="17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x v="18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x v="20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x v="21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x v="38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x v="22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x v="23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x v="24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x v="25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x v="26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x v="27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x v="28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x v="29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x v="30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x v="31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x v="32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x v="33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x v="34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x v="35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x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x v="40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x v="0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x v="1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x v="37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x v="2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x v="3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x v="4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x v="5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x v="6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x v="7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x v="8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x v="9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x v="10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x v="11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x v="12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x v="13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x v="14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x v="15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x v="16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x v="17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x v="18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x v="19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x v="20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x v="21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x v="38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x v="22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x v="23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x v="24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x v="25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x v="26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x v="39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x v="27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x v="28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x v="29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x v="30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x v="31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x v="32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x v="33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x v="34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x v="35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x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x v="40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x v="0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x v="1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x v="37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x v="2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x v="3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x v="4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x v="5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x v="6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x v="7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x v="8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x v="9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x v="10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x v="11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x v="12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x v="13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x v="14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x v="15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x v="17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x v="18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x v="19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x v="20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x v="21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x v="38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x v="22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x v="23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x v="24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x v="25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x v="26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x v="39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x v="27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x v="28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x v="29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x v="30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x v="31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x v="32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x v="33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x v="34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x v="35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x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x v="40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x v="0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x v="36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x v="1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x v="2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x v="4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x v="6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x v="10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x v="11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x v="12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x v="14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x v="15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x v="16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x v="18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x v="20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x v="21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x v="38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x v="23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x v="25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x v="28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x v="32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x v="40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x v="0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x v="36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x v="1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x v="37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x v="2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x v="3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x v="4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x v="5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x v="6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x v="8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x v="9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x v="10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x v="11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x v="12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x v="13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x v="14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x v="15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x v="16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x v="17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x v="18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x v="19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x v="21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x v="38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x v="22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x v="23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x v="24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x v="25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x v="26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x v="39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x v="27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x v="28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x v="29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x v="30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x v="31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x v="32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x v="33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x v="34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x v="35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x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x v="40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x v="0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x v="36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x v="1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x v="37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x v="2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x v="3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x v="4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x v="5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x v="7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x v="8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x v="9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x v="10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x v="11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x v="12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x v="13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x v="14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x v="15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x v="16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x v="17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x v="18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x v="19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x v="20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x v="21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x v="38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x v="22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x v="23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x v="24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x v="25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x v="26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x v="39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x v="27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x v="28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x v="29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x v="30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x v="31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x v="33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x v="34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x v="35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x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x v="40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x v="0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x v="36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x v="1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x v="37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x v="2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x v="3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x v="5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x v="7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x v="8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x v="9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x v="10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x v="11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x v="12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x v="13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x v="14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x v="15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x v="16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x v="17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x v="18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x v="19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x v="20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x v="21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x v="38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x v="22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x v="23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x v="24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x v="25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x v="26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x v="39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x v="27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x v="28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x v="29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x v="30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x v="31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x v="32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x v="34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x v="35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x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x v="40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x v="36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x v="37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x v="5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x v="7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x v="9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x v="11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x v="13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x v="15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x v="17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x v="19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x v="21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x v="22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x v="24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x v="26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x v="27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x v="29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x v="31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x v="33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x v="34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x v="35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x v="0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x v="36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x v="1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x v="2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x v="8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x v="10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x v="12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x v="14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x v="18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x v="20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x v="38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x v="23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x v="25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x v="27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x v="28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x v="30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x v="32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x v="40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x v="0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x v="36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x v="1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x v="37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x v="2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x v="3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x v="5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x v="7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x v="8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x v="9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x v="10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x v="11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x v="12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x v="13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x v="14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x v="15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x v="17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x v="18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x v="19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x v="20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x v="21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x v="38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x v="22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x v="23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x v="24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x v="25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x v="26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x v="39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x v="27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x v="28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x v="29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x v="30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x v="31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x v="32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x v="33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x v="34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x v="35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x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x v="40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x v="3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x v="5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x v="7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x v="8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x v="9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x v="11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x v="13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x v="15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x v="17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x v="19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x v="21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x v="38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x v="22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x v="23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x v="24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x v="27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x v="29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x v="31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x v="33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x v="34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x v="35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x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x v="0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x v="36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x v="1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x v="37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x v="2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x v="3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x v="5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x v="7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x v="8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x v="9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x v="10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x v="11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x v="12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x v="13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x v="14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x v="15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x v="16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x v="17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x v="18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x v="19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x v="20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x v="21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x v="38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x v="22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x v="23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x v="24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x v="25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x v="39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x v="27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x v="28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x v="29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x v="30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x v="31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x v="32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x v="33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x v="34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x v="35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x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x v="40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x v="0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x v="36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x v="1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x v="37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x v="2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x v="3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x v="5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x v="7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x v="8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x v="9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x v="10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x v="11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x v="12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x v="13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x v="14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x v="15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x v="16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x v="17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x v="18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x v="19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x v="20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x v="21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x v="38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x v="22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x v="23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x v="24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x v="25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x v="26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x v="39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x v="27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x v="28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x v="29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x v="30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x v="31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x v="32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x v="33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x v="34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x v="35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x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x v="40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x v="0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x v="36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x v="1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x v="37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x v="2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x v="3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x v="4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x v="5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x v="7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x v="9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x v="10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x v="11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x v="12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x v="13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x v="14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x v="15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x v="16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x v="17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x v="18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x v="19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x v="20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x v="21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x v="38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x v="22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x v="23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x v="24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x v="25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x v="26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x v="39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x v="27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x v="28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x v="29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x v="30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x v="31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x v="32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x v="33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x v="34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x v="35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x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x v="40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x v="0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x v="36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x v="1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x v="37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x v="2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x v="3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x v="4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x v="5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x v="8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x v="9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x v="10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x v="11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x v="12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x v="13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x v="14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x v="15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x v="16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x v="17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x v="18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x v="19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x v="20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x v="21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x v="38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x v="22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x v="23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x v="24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x v="25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x v="26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x v="39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x v="27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x v="28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x v="29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x v="30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x v="31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x v="32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x v="33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x v="34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x v="35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x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x v="40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x v="0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x v="36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x v="1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x v="37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x v="2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x v="3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x v="4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x v="5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x v="8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x v="9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x v="10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x v="11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x v="12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x v="13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x v="14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x v="15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x v="16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x v="17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x v="18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x v="19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x v="20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x v="21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x v="38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x v="22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x v="23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x v="24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x v="25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x v="26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x v="27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x v="28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x v="29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x v="30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x v="31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x v="32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x v="33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x v="34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x v="35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x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x v="40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x v="0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x v="36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x v="1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x v="37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x v="2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x v="3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x v="4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x v="5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x v="8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x v="9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x v="10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x v="11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x v="12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x v="13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x v="14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x v="15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x v="16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x v="18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x v="19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x v="20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x v="21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x v="38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x v="22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x v="23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x v="24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x v="25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x v="26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x v="39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x v="27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x v="28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x v="29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x v="30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x v="31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x v="32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x v="33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x v="34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x v="35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x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x v="0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x v="1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x v="2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x v="4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x v="5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x v="10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x v="12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x v="14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x v="15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x v="16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x v="18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x v="21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x v="38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x v="23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x v="25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x v="27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x v="28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x v="29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x v="30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x v="32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x v="0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x v="36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x v="1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x v="37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x v="2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x v="3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x v="4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x v="5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x v="8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x v="9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x v="10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x v="11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x v="12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x v="13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x v="14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x v="16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x v="18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x v="19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x v="20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x v="21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x v="38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x v="22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x v="23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x v="24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x v="25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x v="26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x v="39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x v="27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x v="28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x v="29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x v="30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x v="31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x v="32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x v="34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x v="35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x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x v="0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x v="36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x v="1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x v="37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x v="2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x v="3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x v="4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x v="5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x v="8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x v="9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x v="10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x v="11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x v="12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x v="13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x v="14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x v="15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x v="16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x v="17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x v="18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x v="19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x v="20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x v="21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x v="38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x v="22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x v="23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x v="24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x v="25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x v="26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x v="39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x v="27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x v="28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x v="29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x v="30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x v="31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x v="32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x v="33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x v="34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x v="35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x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x v="40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02T02:14:16"/>
    <x v="12"/>
    <x v="36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7"/>
    <x v="12"/>
    <x v="37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17"/>
    <x v="12"/>
    <x v="3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18"/>
    <x v="12"/>
    <x v="5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18"/>
    <x v="12"/>
    <x v="9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18"/>
    <x v="12"/>
    <x v="11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18"/>
    <x v="12"/>
    <x v="12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1T02:07:36"/>
    <x v="9"/>
    <x v="27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9"/>
    <x v="12"/>
    <x v="13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19"/>
    <x v="12"/>
    <x v="15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19"/>
    <x v="12"/>
    <x v="17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2T02:14:20"/>
    <x v="12"/>
    <x v="19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x v="20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20"/>
    <x v="12"/>
    <x v="21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20"/>
    <x v="12"/>
    <x v="24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20"/>
    <x v="12"/>
    <x v="25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21"/>
    <x v="12"/>
    <x v="26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x v="39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21"/>
    <x v="12"/>
    <x v="27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1"/>
    <x v="12"/>
    <x v="31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x v="32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22"/>
    <x v="12"/>
    <x v="34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22"/>
    <x v="12"/>
    <x v="35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x v="40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3T02:16:55"/>
    <x v="1"/>
    <x v="0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6:56"/>
    <x v="9"/>
    <x v="36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6"/>
    <x v="1"/>
    <x v="1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6:57"/>
    <x v="9"/>
    <x v="37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7"/>
    <x v="1"/>
    <x v="2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6:57"/>
    <x v="9"/>
    <x v="3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6:58"/>
    <x v="1"/>
    <x v="5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6:58"/>
    <x v="9"/>
    <x v="9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6:58"/>
    <x v="1"/>
    <x v="10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6:59"/>
    <x v="9"/>
    <x v="11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6:59"/>
    <x v="1"/>
    <x v="12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3T02:16:59"/>
    <x v="9"/>
    <x v="13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03T02:17:00"/>
    <x v="1"/>
    <x v="14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0"/>
    <x v="9"/>
    <x v="15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0"/>
    <x v="1"/>
    <x v="16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9"/>
    <x v="17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1"/>
    <x v="1"/>
    <x v="18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7:01"/>
    <x v="9"/>
    <x v="19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7:01"/>
    <x v="1"/>
    <x v="20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7:01"/>
    <x v="9"/>
    <x v="21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7:02"/>
    <x v="1"/>
    <x v="38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2"/>
    <x v="9"/>
    <x v="22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7:02"/>
    <x v="1"/>
    <x v="23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2"/>
    <x v="9"/>
    <x v="24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7:03"/>
    <x v="1"/>
    <x v="25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7:03"/>
    <x v="9"/>
    <x v="26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3"/>
    <x v="1"/>
    <x v="39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4"/>
    <x v="9"/>
    <x v="27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4"/>
    <x v="1"/>
    <x v="28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x v="29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7:04"/>
    <x v="1"/>
    <x v="30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5"/>
    <x v="9"/>
    <x v="31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5"/>
    <x v="1"/>
    <x v="32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7:05"/>
    <x v="9"/>
    <x v="33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5"/>
    <x v="1"/>
    <x v="34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7:06"/>
    <x v="9"/>
    <x v="35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6"/>
    <x v="1"/>
    <x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6"/>
    <x v="9"/>
    <x v="40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4T02:54:36"/>
    <x v="9"/>
    <x v="0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6"/>
    <x v="1"/>
    <x v="36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36"/>
    <x v="9"/>
    <x v="1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37"/>
    <x v="1"/>
    <x v="37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37"/>
    <x v="9"/>
    <x v="2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37"/>
    <x v="1"/>
    <x v="3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38"/>
    <x v="9"/>
    <x v="4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38"/>
    <x v="1"/>
    <x v="5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38"/>
    <x v="9"/>
    <x v="7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39"/>
    <x v="1"/>
    <x v="9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9"/>
    <x v="9"/>
    <x v="10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39"/>
    <x v="1"/>
    <x v="11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x v="12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4T02:54:40"/>
    <x v="1"/>
    <x v="13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0"/>
    <x v="9"/>
    <x v="14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0"/>
    <x v="1"/>
    <x v="15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40"/>
    <x v="9"/>
    <x v="16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1"/>
    <x v="1"/>
    <x v="17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1"/>
    <x v="9"/>
    <x v="18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41"/>
    <x v="1"/>
    <x v="19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1"/>
    <x v="9"/>
    <x v="21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2"/>
    <x v="1"/>
    <x v="38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42"/>
    <x v="9"/>
    <x v="22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2"/>
    <x v="1"/>
    <x v="23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2"/>
    <x v="9"/>
    <x v="24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42"/>
    <x v="1"/>
    <x v="25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43"/>
    <x v="9"/>
    <x v="26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3"/>
    <x v="1"/>
    <x v="39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3"/>
    <x v="9"/>
    <x v="27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3"/>
    <x v="1"/>
    <x v="28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44"/>
    <x v="9"/>
    <x v="29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44"/>
    <x v="1"/>
    <x v="30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44"/>
    <x v="9"/>
    <x v="31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04T02:54:44"/>
    <x v="1"/>
    <x v="32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45"/>
    <x v="9"/>
    <x v="34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45"/>
    <x v="1"/>
    <x v="35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9"/>
    <x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5"/>
    <x v="1"/>
    <x v="40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5T00:34:51"/>
    <x v="12"/>
    <x v="0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2"/>
    <x v="12"/>
    <x v="1"/>
    <s v="ESPINOZA CHAVARRIA GUILLERMO LEON"/>
    <x v="6"/>
    <x v="0"/>
    <n v="158"/>
    <n v="19.75"/>
    <n v="140.06030150753801"/>
    <m/>
    <n v="77255.276400000002"/>
    <x v="0"/>
    <n v="8882.6087000000007"/>
    <x v="1369"/>
    <x v="0"/>
    <m/>
  </r>
  <r>
    <d v="2025-05-01T02:07:32"/>
    <x v="9"/>
    <x v="15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2"/>
    <x v="12"/>
    <x v="2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2"/>
    <x v="12"/>
    <x v="5"/>
    <s v="BERNAL RONDON KEVIN OSWALDO"/>
    <x v="6"/>
    <x v="0"/>
    <n v="186"/>
    <n v="23.25"/>
    <n v="140.06030150753801"/>
    <s v="7 Descuentos (Transbordo) "/>
    <n v="77255.276400000002"/>
    <x v="1"/>
    <n v="8882.6087000000007"/>
    <x v="1369"/>
    <x v="0"/>
    <m/>
  </r>
  <r>
    <d v="2025-05-05T00:34:53"/>
    <x v="12"/>
    <x v="7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3"/>
    <x v="12"/>
    <x v="8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3"/>
    <x v="12"/>
    <x v="10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05T00:34:54"/>
    <x v="12"/>
    <x v="11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4"/>
    <x v="12"/>
    <x v="14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4"/>
    <x v="12"/>
    <x v="16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5"/>
    <x v="12"/>
    <x v="18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5"/>
    <x v="12"/>
    <x v="20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05T00:34:55"/>
    <x v="12"/>
    <x v="38"/>
    <s v="TORRES  GABRIEL OSNEIDER"/>
    <x v="6"/>
    <x v="0"/>
    <n v="113"/>
    <n v="14.125"/>
    <n v="140.06030150753801"/>
    <m/>
    <n v="77255.276400000002"/>
    <x v="1"/>
    <n v="8882.6087000000007"/>
    <x v="1369"/>
    <x v="0"/>
    <m/>
  </r>
  <r>
    <d v="2025-05-05T00:34:55"/>
    <x v="12"/>
    <x v="22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5"/>
    <x v="12"/>
    <x v="23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6"/>
    <x v="12"/>
    <x v="39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6"/>
    <x v="12"/>
    <x v="27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6"/>
    <x v="12"/>
    <x v="28"/>
    <s v="MARULANDA JARAMILLO DAWER ANDRES"/>
    <x v="6"/>
    <x v="0"/>
    <n v="139"/>
    <n v="17.375"/>
    <n v="140.06030150753801"/>
    <m/>
    <n v="77255.276400000002"/>
    <x v="0"/>
    <n v="8882.6087000000007"/>
    <x v="1369"/>
    <x v="0"/>
    <m/>
  </r>
  <r>
    <d v="2025-05-05T00:34:56"/>
    <x v="12"/>
    <x v="30"/>
    <s v="PULGARIN GARCIA YONATHAN ANDRES"/>
    <x v="6"/>
    <x v="0"/>
    <n v="116"/>
    <n v="14.5"/>
    <n v="140.06030150753801"/>
    <m/>
    <n v="77255.276400000002"/>
    <x v="1"/>
    <n v="8882.6087000000007"/>
    <x v="1369"/>
    <x v="0"/>
    <m/>
  </r>
  <r>
    <d v="2025-05-05T00:34:57"/>
    <x v="12"/>
    <x v="31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7"/>
    <x v="12"/>
    <x v="32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7"/>
    <x v="12"/>
    <x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1T02:07:38"/>
    <x v="1"/>
    <x v="34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7"/>
    <x v="12"/>
    <x v="40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6T01:39:21"/>
    <x v="9"/>
    <x v="0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1"/>
    <x v="1"/>
    <x v="36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1"/>
    <x v="9"/>
    <x v="1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2"/>
    <x v="1"/>
    <x v="37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2"/>
    <x v="9"/>
    <x v="2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2"/>
    <x v="1"/>
    <x v="3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9"/>
    <x v="5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3"/>
    <x v="1"/>
    <x v="7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23"/>
    <x v="9"/>
    <x v="8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6T01:39:24"/>
    <x v="1"/>
    <x v="9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4"/>
    <x v="9"/>
    <x v="10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4"/>
    <x v="1"/>
    <x v="11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5"/>
    <x v="9"/>
    <x v="13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25"/>
    <x v="1"/>
    <x v="14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25"/>
    <x v="9"/>
    <x v="15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x v="16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1T02:07:34"/>
    <x v="9"/>
    <x v="22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6"/>
    <x v="9"/>
    <x v="17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26"/>
    <x v="1"/>
    <x v="18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7"/>
    <x v="9"/>
    <x v="19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6T01:39:27"/>
    <x v="1"/>
    <x v="20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7"/>
    <x v="9"/>
    <x v="21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27"/>
    <x v="1"/>
    <x v="38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8"/>
    <x v="9"/>
    <x v="22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x v="23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28"/>
    <x v="9"/>
    <x v="24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9"/>
    <x v="1"/>
    <x v="25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6T01:39:29"/>
    <x v="9"/>
    <x v="26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9"/>
    <x v="1"/>
    <x v="39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30"/>
    <x v="9"/>
    <x v="27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30"/>
    <x v="1"/>
    <x v="28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30"/>
    <x v="9"/>
    <x v="29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31"/>
    <x v="1"/>
    <x v="30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31"/>
    <x v="9"/>
    <x v="31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1"/>
    <x v="1"/>
    <x v="32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1T02:07:38"/>
    <x v="1"/>
    <x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31"/>
    <x v="9"/>
    <x v="34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32"/>
    <x v="1"/>
    <x v="35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9"/>
    <x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32"/>
    <x v="1"/>
    <x v="40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7T03:12:07"/>
    <x v="1"/>
    <x v="0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08"/>
    <x v="9"/>
    <x v="36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08"/>
    <x v="1"/>
    <x v="1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08"/>
    <x v="9"/>
    <x v="37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09"/>
    <x v="1"/>
    <x v="2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09"/>
    <x v="9"/>
    <x v="3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1"/>
    <x v="5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0"/>
    <x v="9"/>
    <x v="7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07T03:12:10"/>
    <x v="1"/>
    <x v="8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9"/>
    <x v="9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0"/>
    <x v="1"/>
    <x v="10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1"/>
    <x v="9"/>
    <x v="11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1"/>
    <x v="1"/>
    <x v="13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1"/>
    <x v="9"/>
    <x v="14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1"/>
    <x v="1"/>
    <x v="15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2"/>
    <x v="9"/>
    <x v="17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12"/>
    <x v="1"/>
    <x v="18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2"/>
    <x v="9"/>
    <x v="19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12"/>
    <x v="1"/>
    <x v="20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13"/>
    <x v="9"/>
    <x v="21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3"/>
    <x v="1"/>
    <x v="38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1T02:07:31"/>
    <x v="9"/>
    <x v="11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3"/>
    <x v="9"/>
    <x v="22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13"/>
    <x v="1"/>
    <x v="23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4"/>
    <x v="9"/>
    <x v="24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4"/>
    <x v="1"/>
    <x v="25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7T03:12:14"/>
    <x v="9"/>
    <x v="26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4"/>
    <x v="1"/>
    <x v="39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5"/>
    <x v="9"/>
    <x v="27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5"/>
    <x v="1"/>
    <x v="28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x v="29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15"/>
    <x v="1"/>
    <x v="30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5"/>
    <x v="9"/>
    <x v="31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6"/>
    <x v="1"/>
    <x v="32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16"/>
    <x v="9"/>
    <x v="34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6"/>
    <x v="1"/>
    <x v="35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6"/>
    <x v="9"/>
    <x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7"/>
    <x v="1"/>
    <x v="40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8T01:55:04"/>
    <x v="9"/>
    <x v="0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4"/>
    <x v="1"/>
    <x v="36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05"/>
    <x v="9"/>
    <x v="1"/>
    <s v="MUNERA  ALEJANDRO"/>
    <x v="6"/>
    <x v="0"/>
    <n v="196"/>
    <n v="24.5"/>
    <n v="178.335766423358"/>
    <m/>
    <n v="99646.4234"/>
    <x v="0"/>
    <n v="15048.6486"/>
    <x v="1372"/>
    <x v="0"/>
    <m/>
  </r>
  <r>
    <d v="2025-05-08T01:55:05"/>
    <x v="1"/>
    <x v="37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05"/>
    <x v="9"/>
    <x v="2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5"/>
    <x v="1"/>
    <x v="3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1T02:07:33"/>
    <x v="1"/>
    <x v="18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6"/>
    <x v="9"/>
    <x v="5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6"/>
    <x v="1"/>
    <x v="7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06"/>
    <x v="9"/>
    <x v="8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6"/>
    <x v="1"/>
    <x v="9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7"/>
    <x v="9"/>
    <x v="10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7"/>
    <x v="1"/>
    <x v="11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7"/>
    <x v="9"/>
    <x v="12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8T01:55:07"/>
    <x v="1"/>
    <x v="13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8"/>
    <x v="9"/>
    <x v="14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08"/>
    <x v="1"/>
    <x v="15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08"/>
    <x v="9"/>
    <x v="17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8"/>
    <x v="1"/>
    <x v="18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09"/>
    <x v="9"/>
    <x v="19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9"/>
    <x v="1"/>
    <x v="20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9"/>
    <x v="9"/>
    <x v="21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9"/>
    <x v="1"/>
    <x v="38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10"/>
    <x v="9"/>
    <x v="22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0"/>
    <x v="1"/>
    <x v="24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x v="25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1T02:07:30"/>
    <x v="1"/>
    <x v="10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11"/>
    <x v="1"/>
    <x v="26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1"/>
    <x v="9"/>
    <x v="39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1"/>
    <x v="1"/>
    <x v="27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11"/>
    <x v="9"/>
    <x v="28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x v="29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12"/>
    <x v="9"/>
    <x v="30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12"/>
    <x v="1"/>
    <x v="31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2"/>
    <x v="9"/>
    <x v="32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13"/>
    <x v="1"/>
    <x v="33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8T01:55:13"/>
    <x v="9"/>
    <x v="34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3"/>
    <x v="1"/>
    <x v="35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x v="40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9T02:33:55"/>
    <x v="1"/>
    <x v="0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3:56"/>
    <x v="9"/>
    <x v="36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3:56"/>
    <x v="1"/>
    <x v="1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3:57"/>
    <x v="9"/>
    <x v="37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3:57"/>
    <x v="1"/>
    <x v="2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1T02:07:28"/>
    <x v="1"/>
    <x v="1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7"/>
    <x v="9"/>
    <x v="3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3:58"/>
    <x v="1"/>
    <x v="4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3:58"/>
    <x v="9"/>
    <x v="5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8"/>
    <x v="1"/>
    <x v="7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3:58"/>
    <x v="9"/>
    <x v="8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3:59"/>
    <x v="1"/>
    <x v="9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3:59"/>
    <x v="9"/>
    <x v="10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3:59"/>
    <x v="1"/>
    <x v="11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9"/>
    <x v="9"/>
    <x v="12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09T02:34:00"/>
    <x v="1"/>
    <x v="13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x v="15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0"/>
    <x v="1"/>
    <x v="17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4:00"/>
    <x v="9"/>
    <x v="18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09T02:34:01"/>
    <x v="1"/>
    <x v="19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4:01"/>
    <x v="9"/>
    <x v="20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4:01"/>
    <x v="1"/>
    <x v="21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4:02"/>
    <x v="9"/>
    <x v="38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4:02"/>
    <x v="1"/>
    <x v="22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9T02:34:02"/>
    <x v="9"/>
    <x v="23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4:02"/>
    <x v="1"/>
    <x v="24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4:03"/>
    <x v="9"/>
    <x v="25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4:03"/>
    <x v="1"/>
    <x v="26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3"/>
    <x v="9"/>
    <x v="39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4"/>
    <x v="1"/>
    <x v="27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4"/>
    <x v="9"/>
    <x v="28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x v="29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4:04"/>
    <x v="9"/>
    <x v="30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5"/>
    <x v="1"/>
    <x v="31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5"/>
    <x v="9"/>
    <x v="32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4:05"/>
    <x v="1"/>
    <x v="34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4:05"/>
    <x v="9"/>
    <x v="35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x v="40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10T03:07:52"/>
    <x v="1"/>
    <x v="0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2"/>
    <x v="9"/>
    <x v="36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2"/>
    <x v="1"/>
    <x v="1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2"/>
    <x v="9"/>
    <x v="37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3"/>
    <x v="1"/>
    <x v="2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7:53"/>
    <x v="9"/>
    <x v="3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3"/>
    <x v="1"/>
    <x v="4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4"/>
    <x v="9"/>
    <x v="5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4"/>
    <x v="1"/>
    <x v="7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7:54"/>
    <x v="9"/>
    <x v="8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7:55"/>
    <x v="1"/>
    <x v="9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9"/>
    <x v="10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5"/>
    <x v="1"/>
    <x v="11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5"/>
    <x v="9"/>
    <x v="12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01T02:07:35"/>
    <x v="1"/>
    <x v="39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7:56"/>
    <x v="1"/>
    <x v="13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9"/>
    <x v="14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7:56"/>
    <x v="1"/>
    <x v="15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7:56"/>
    <x v="9"/>
    <x v="16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7"/>
    <x v="1"/>
    <x v="17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10T03:07:57"/>
    <x v="9"/>
    <x v="18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7"/>
    <x v="1"/>
    <x v="19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7"/>
    <x v="9"/>
    <x v="20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8"/>
    <x v="1"/>
    <x v="21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8"/>
    <x v="9"/>
    <x v="38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x v="22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9"/>
    <x v="9"/>
    <x v="23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9"/>
    <x v="1"/>
    <x v="24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7:59"/>
    <x v="9"/>
    <x v="25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9"/>
    <x v="1"/>
    <x v="26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8:00"/>
    <x v="9"/>
    <x v="39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8:00"/>
    <x v="1"/>
    <x v="27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8:00"/>
    <x v="9"/>
    <x v="28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x v="29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8:01"/>
    <x v="9"/>
    <x v="30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8:01"/>
    <x v="1"/>
    <x v="31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8:01"/>
    <x v="9"/>
    <x v="32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8:02"/>
    <x v="1"/>
    <x v="33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2"/>
    <x v="9"/>
    <x v="34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8:02"/>
    <x v="1"/>
    <x v="35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x v="40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1T03:10:57"/>
    <x v="9"/>
    <x v="0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01T02:07:32"/>
    <x v="9"/>
    <x v="17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0:58"/>
    <x v="1"/>
    <x v="36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0:58"/>
    <x v="9"/>
    <x v="1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0:59"/>
    <x v="1"/>
    <x v="37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0:59"/>
    <x v="9"/>
    <x v="2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x v="3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0"/>
    <x v="9"/>
    <x v="4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0"/>
    <x v="1"/>
    <x v="5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0"/>
    <x v="9"/>
    <x v="7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1"/>
    <x v="1"/>
    <x v="8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1"/>
    <x v="9"/>
    <x v="9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1:01"/>
    <x v="1"/>
    <x v="10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2"/>
    <x v="9"/>
    <x v="11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2"/>
    <x v="1"/>
    <x v="12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1T03:11:02"/>
    <x v="9"/>
    <x v="13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3"/>
    <x v="1"/>
    <x v="15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03"/>
    <x v="9"/>
    <x v="16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04"/>
    <x v="1"/>
    <x v="17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4"/>
    <x v="9"/>
    <x v="18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4"/>
    <x v="1"/>
    <x v="19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1:05"/>
    <x v="9"/>
    <x v="20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1:05"/>
    <x v="1"/>
    <x v="21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5"/>
    <x v="9"/>
    <x v="38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5"/>
    <x v="1"/>
    <x v="22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6"/>
    <x v="9"/>
    <x v="23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6"/>
    <x v="1"/>
    <x v="24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6"/>
    <x v="9"/>
    <x v="25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7"/>
    <x v="1"/>
    <x v="26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7"/>
    <x v="9"/>
    <x v="39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7"/>
    <x v="1"/>
    <x v="27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8"/>
    <x v="9"/>
    <x v="28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x v="29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1T03:11:08"/>
    <x v="9"/>
    <x v="30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8"/>
    <x v="1"/>
    <x v="31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9"/>
    <x v="9"/>
    <x v="32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9"/>
    <x v="1"/>
    <x v="33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11T03:11:10"/>
    <x v="9"/>
    <x v="34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1:10"/>
    <x v="1"/>
    <x v="35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10"/>
    <x v="9"/>
    <x v="40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2T00:45:03"/>
    <x v="12"/>
    <x v="37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2T00:45:03"/>
    <x v="12"/>
    <x v="3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3"/>
    <x v="12"/>
    <x v="5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4"/>
    <x v="12"/>
    <x v="7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4"/>
    <x v="12"/>
    <x v="9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4"/>
    <x v="12"/>
    <x v="11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4"/>
    <x v="12"/>
    <x v="13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x v="15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01T02:07:34"/>
    <x v="1"/>
    <x v="23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5"/>
    <x v="12"/>
    <x v="17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5"/>
    <x v="12"/>
    <x v="19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6"/>
    <x v="12"/>
    <x v="21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6"/>
    <x v="12"/>
    <x v="22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12T00:45:06"/>
    <x v="12"/>
    <x v="23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6"/>
    <x v="12"/>
    <x v="26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7"/>
    <x v="12"/>
    <x v="39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7"/>
    <x v="12"/>
    <x v="27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x v="28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8"/>
    <x v="12"/>
    <x v="29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8"/>
    <x v="12"/>
    <x v="31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x v="32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8"/>
    <x v="12"/>
    <x v="33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9"/>
    <x v="12"/>
    <x v="34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9"/>
    <x v="12"/>
    <x v="35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3T02:08:46"/>
    <x v="1"/>
    <x v="0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46"/>
    <x v="9"/>
    <x v="36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47"/>
    <x v="1"/>
    <x v="1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47"/>
    <x v="9"/>
    <x v="37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47"/>
    <x v="1"/>
    <x v="2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x v="3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x v="4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48"/>
    <x v="9"/>
    <x v="5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48"/>
    <x v="1"/>
    <x v="7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49"/>
    <x v="9"/>
    <x v="8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49"/>
    <x v="1"/>
    <x v="9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9"/>
    <x v="9"/>
    <x v="10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0"/>
    <x v="1"/>
    <x v="11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0"/>
    <x v="9"/>
    <x v="12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3T02:08:50"/>
    <x v="1"/>
    <x v="13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50"/>
    <x v="9"/>
    <x v="15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1"/>
    <x v="1"/>
    <x v="16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1"/>
    <x v="9"/>
    <x v="17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1"/>
    <x v="1"/>
    <x v="18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52"/>
    <x v="9"/>
    <x v="19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52"/>
    <x v="1"/>
    <x v="20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3T02:08:52"/>
    <x v="9"/>
    <x v="21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x v="38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53"/>
    <x v="9"/>
    <x v="22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3"/>
    <x v="1"/>
    <x v="23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3"/>
    <x v="9"/>
    <x v="25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4"/>
    <x v="1"/>
    <x v="26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54"/>
    <x v="9"/>
    <x v="39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4"/>
    <x v="1"/>
    <x v="27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5"/>
    <x v="9"/>
    <x v="28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x v="29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55"/>
    <x v="9"/>
    <x v="30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5"/>
    <x v="1"/>
    <x v="31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6"/>
    <x v="9"/>
    <x v="32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56"/>
    <x v="1"/>
    <x v="33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01T02:07:34"/>
    <x v="9"/>
    <x v="21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56"/>
    <x v="9"/>
    <x v="34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57"/>
    <x v="1"/>
    <x v="35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9"/>
    <x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7"/>
    <x v="1"/>
    <x v="40"/>
    <s v="PALACIO  RODRIGO"/>
    <x v="3"/>
    <x v="0"/>
    <n v="212"/>
    <n v="21.2"/>
    <n v="204.521497919556"/>
    <m/>
    <n v="113795.0763"/>
    <x v="1"/>
    <n v="12176.9231"/>
    <x v="1377"/>
    <x v="0"/>
    <m/>
  </r>
  <r>
    <d v="2025-05-14T01:34:41"/>
    <x v="1"/>
    <x v="0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1"/>
    <x v="9"/>
    <x v="36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2"/>
    <x v="1"/>
    <x v="1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42"/>
    <x v="9"/>
    <x v="37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42"/>
    <x v="1"/>
    <x v="2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3"/>
    <x v="9"/>
    <x v="3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3"/>
    <x v="1"/>
    <x v="4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3"/>
    <x v="9"/>
    <x v="5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44"/>
    <x v="1"/>
    <x v="7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4"/>
    <x v="9"/>
    <x v="8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4"/>
    <x v="1"/>
    <x v="9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45"/>
    <x v="9"/>
    <x v="10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5"/>
    <x v="1"/>
    <x v="11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5"/>
    <x v="9"/>
    <x v="12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4T01:34:45"/>
    <x v="1"/>
    <x v="13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46"/>
    <x v="9"/>
    <x v="14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6"/>
    <x v="1"/>
    <x v="15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6"/>
    <x v="9"/>
    <x v="16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6"/>
    <x v="1"/>
    <x v="17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7"/>
    <x v="9"/>
    <x v="18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7"/>
    <x v="1"/>
    <x v="19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01T02:07:37"/>
    <x v="1"/>
    <x v="30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7"/>
    <x v="9"/>
    <x v="20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7"/>
    <x v="1"/>
    <x v="21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9"/>
    <x v="38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8"/>
    <x v="1"/>
    <x v="22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8"/>
    <x v="9"/>
    <x v="23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49"/>
    <x v="1"/>
    <x v="24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9"/>
    <x v="9"/>
    <x v="26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9"/>
    <x v="1"/>
    <x v="39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49"/>
    <x v="9"/>
    <x v="27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50"/>
    <x v="1"/>
    <x v="28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50"/>
    <x v="9"/>
    <x v="29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14T01:34:50"/>
    <x v="1"/>
    <x v="30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50"/>
    <x v="9"/>
    <x v="31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51"/>
    <x v="1"/>
    <x v="32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51"/>
    <x v="9"/>
    <x v="33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51"/>
    <x v="1"/>
    <x v="34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52"/>
    <x v="9"/>
    <x v="35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1"/>
    <x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52"/>
    <x v="9"/>
    <x v="40"/>
    <s v="PALACIO  RODRIGO"/>
    <x v="3"/>
    <x v="0"/>
    <n v="200"/>
    <n v="20"/>
    <n v="207.66433566433599"/>
    <m/>
    <n v="115633.6364"/>
    <x v="1"/>
    <n v="12177.5"/>
    <x v="1378"/>
    <x v="0"/>
    <m/>
  </r>
  <r>
    <d v="2025-05-15T01:24:45"/>
    <x v="1"/>
    <x v="0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45"/>
    <x v="9"/>
    <x v="36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46"/>
    <x v="1"/>
    <x v="1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46"/>
    <x v="9"/>
    <x v="37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47"/>
    <x v="1"/>
    <x v="2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5T01:24:48"/>
    <x v="9"/>
    <x v="3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48"/>
    <x v="1"/>
    <x v="4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49"/>
    <x v="9"/>
    <x v="5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0"/>
    <x v="1"/>
    <x v="7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50"/>
    <x v="9"/>
    <x v="8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1"/>
    <x v="1"/>
    <x v="9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51"/>
    <x v="9"/>
    <x v="10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4:52"/>
    <x v="1"/>
    <x v="11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2"/>
    <x v="9"/>
    <x v="12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2"/>
    <x v="1"/>
    <x v="13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3"/>
    <x v="9"/>
    <x v="14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4:53"/>
    <x v="1"/>
    <x v="15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4"/>
    <x v="9"/>
    <x v="16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4"/>
    <x v="1"/>
    <x v="17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54"/>
    <x v="9"/>
    <x v="18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5"/>
    <x v="1"/>
    <x v="19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5"/>
    <x v="9"/>
    <x v="20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01T02:07:37"/>
    <x v="9"/>
    <x v="31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5"/>
    <x v="1"/>
    <x v="21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6"/>
    <x v="9"/>
    <x v="38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6"/>
    <x v="1"/>
    <x v="22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6"/>
    <x v="9"/>
    <x v="23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7"/>
    <x v="1"/>
    <x v="24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7"/>
    <x v="9"/>
    <x v="25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5T01:24:57"/>
    <x v="1"/>
    <x v="26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8"/>
    <x v="9"/>
    <x v="39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8"/>
    <x v="1"/>
    <x v="27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8"/>
    <x v="9"/>
    <x v="28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59"/>
    <x v="1"/>
    <x v="29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59"/>
    <x v="9"/>
    <x v="30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59"/>
    <x v="1"/>
    <x v="31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9"/>
    <x v="9"/>
    <x v="32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5:00"/>
    <x v="1"/>
    <x v="33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5:00"/>
    <x v="9"/>
    <x v="34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5:00"/>
    <x v="1"/>
    <x v="35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9"/>
    <x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5:01"/>
    <x v="1"/>
    <x v="40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6T02:08:35"/>
    <x v="9"/>
    <x v="0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01T02:07:38"/>
    <x v="9"/>
    <x v="33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x v="38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36"/>
    <x v="1"/>
    <x v="36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6"/>
    <x v="9"/>
    <x v="1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36"/>
    <x v="1"/>
    <x v="37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37"/>
    <x v="9"/>
    <x v="2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7"/>
    <x v="1"/>
    <x v="3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7"/>
    <x v="9"/>
    <x v="4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37"/>
    <x v="1"/>
    <x v="5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9"/>
    <x v="7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38"/>
    <x v="1"/>
    <x v="8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38"/>
    <x v="9"/>
    <x v="9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39"/>
    <x v="1"/>
    <x v="11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9"/>
    <x v="9"/>
    <x v="12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01T02:07:30"/>
    <x v="9"/>
    <x v="9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39"/>
    <x v="1"/>
    <x v="13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9"/>
    <x v="14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39"/>
    <x v="1"/>
    <x v="15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6T02:08:40"/>
    <x v="9"/>
    <x v="16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40"/>
    <x v="1"/>
    <x v="17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0"/>
    <x v="9"/>
    <x v="18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0"/>
    <x v="1"/>
    <x v="19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1"/>
    <x v="9"/>
    <x v="20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41"/>
    <x v="1"/>
    <x v="21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41"/>
    <x v="9"/>
    <x v="38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16T02:08:41"/>
    <x v="1"/>
    <x v="22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42"/>
    <x v="9"/>
    <x v="23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2"/>
    <x v="1"/>
    <x v="24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2"/>
    <x v="9"/>
    <x v="25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42"/>
    <x v="1"/>
    <x v="26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43"/>
    <x v="9"/>
    <x v="39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3"/>
    <x v="1"/>
    <x v="27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6T02:08:43"/>
    <x v="9"/>
    <x v="28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x v="29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43"/>
    <x v="9"/>
    <x v="30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4"/>
    <x v="1"/>
    <x v="31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x v="32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4"/>
    <x v="1"/>
    <x v="33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4"/>
    <x v="9"/>
    <x v="34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5"/>
    <x v="1"/>
    <x v="35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45"/>
    <x v="9"/>
    <x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45"/>
    <x v="1"/>
    <x v="40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7T03:23:22"/>
    <x v="9"/>
    <x v="0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3"/>
    <x v="1"/>
    <x v="36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3"/>
    <x v="9"/>
    <x v="1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3"/>
    <x v="1"/>
    <x v="37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24"/>
    <x v="9"/>
    <x v="2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24"/>
    <x v="1"/>
    <x v="3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4"/>
    <x v="9"/>
    <x v="4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4"/>
    <x v="1"/>
    <x v="5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5"/>
    <x v="9"/>
    <x v="7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25"/>
    <x v="1"/>
    <x v="8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5"/>
    <x v="9"/>
    <x v="9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6"/>
    <x v="1"/>
    <x v="10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6"/>
    <x v="9"/>
    <x v="11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6"/>
    <x v="1"/>
    <x v="12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7T03:23:26"/>
    <x v="9"/>
    <x v="13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6"/>
    <x v="1"/>
    <x v="14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17T03:23:27"/>
    <x v="9"/>
    <x v="15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27"/>
    <x v="1"/>
    <x v="16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7"/>
    <x v="9"/>
    <x v="17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27"/>
    <x v="1"/>
    <x v="18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8"/>
    <x v="9"/>
    <x v="19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8"/>
    <x v="1"/>
    <x v="20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8"/>
    <x v="9"/>
    <x v="21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8"/>
    <x v="1"/>
    <x v="38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29"/>
    <x v="9"/>
    <x v="22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9"/>
    <x v="1"/>
    <x v="23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29"/>
    <x v="9"/>
    <x v="24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01T02:07:29"/>
    <x v="9"/>
    <x v="4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29"/>
    <x v="1"/>
    <x v="25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30"/>
    <x v="9"/>
    <x v="26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1"/>
    <x v="39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0"/>
    <x v="9"/>
    <x v="27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30"/>
    <x v="1"/>
    <x v="28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30"/>
    <x v="9"/>
    <x v="29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31"/>
    <x v="1"/>
    <x v="30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31"/>
    <x v="9"/>
    <x v="31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31"/>
    <x v="1"/>
    <x v="32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1"/>
    <x v="9"/>
    <x v="33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31"/>
    <x v="1"/>
    <x v="34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32"/>
    <x v="9"/>
    <x v="35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2"/>
    <x v="1"/>
    <x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32"/>
    <x v="9"/>
    <x v="40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8T03:48:33"/>
    <x v="9"/>
    <x v="0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4"/>
    <x v="1"/>
    <x v="36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4"/>
    <x v="9"/>
    <x v="1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34"/>
    <x v="1"/>
    <x v="37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35"/>
    <x v="9"/>
    <x v="2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x v="3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5"/>
    <x v="9"/>
    <x v="4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01T02:07:29"/>
    <x v="1"/>
    <x v="3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36"/>
    <x v="1"/>
    <x v="5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9"/>
    <x v="7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36"/>
    <x v="1"/>
    <x v="9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36"/>
    <x v="9"/>
    <x v="10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7"/>
    <x v="1"/>
    <x v="11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7"/>
    <x v="9"/>
    <x v="12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8T03:48:37"/>
    <x v="1"/>
    <x v="13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7"/>
    <x v="9"/>
    <x v="14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38"/>
    <x v="1"/>
    <x v="15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38"/>
    <x v="9"/>
    <x v="17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38"/>
    <x v="1"/>
    <x v="18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8T03:48:38"/>
    <x v="9"/>
    <x v="19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9"/>
    <x v="1"/>
    <x v="20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9"/>
    <x v="9"/>
    <x v="21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9"/>
    <x v="1"/>
    <x v="38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9"/>
    <x v="9"/>
    <x v="22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40"/>
    <x v="1"/>
    <x v="23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40"/>
    <x v="9"/>
    <x v="24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40"/>
    <x v="1"/>
    <x v="25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x v="26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1"/>
    <x v="1"/>
    <x v="39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41"/>
    <x v="9"/>
    <x v="27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1"/>
    <x v="1"/>
    <x v="28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x v="29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41"/>
    <x v="1"/>
    <x v="30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42"/>
    <x v="9"/>
    <x v="31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42"/>
    <x v="1"/>
    <x v="32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42"/>
    <x v="9"/>
    <x v="33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2"/>
    <x v="1"/>
    <x v="34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43"/>
    <x v="9"/>
    <x v="35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1"/>
    <x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43"/>
    <x v="9"/>
    <x v="40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9T02:25:33"/>
    <x v="12"/>
    <x v="0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4"/>
    <x v="12"/>
    <x v="1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4"/>
    <x v="12"/>
    <x v="2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4"/>
    <x v="12"/>
    <x v="4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5"/>
    <x v="12"/>
    <x v="5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x v="8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5"/>
    <x v="12"/>
    <x v="10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5"/>
    <x v="12"/>
    <x v="12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19T02:25:36"/>
    <x v="12"/>
    <x v="14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19T02:25:36"/>
    <x v="12"/>
    <x v="16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x v="21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6"/>
    <x v="12"/>
    <x v="38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7"/>
    <x v="12"/>
    <x v="23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01T02:07:35"/>
    <x v="9"/>
    <x v="26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7"/>
    <x v="12"/>
    <x v="39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7"/>
    <x v="12"/>
    <x v="27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8"/>
    <x v="12"/>
    <x v="28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8"/>
    <x v="12"/>
    <x v="30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8"/>
    <x v="12"/>
    <x v="32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8"/>
    <x v="12"/>
    <x v="35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9"/>
    <x v="12"/>
    <x v="40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21T02:46:17"/>
    <x v="9"/>
    <x v="0"/>
    <s v="ROJAS ESCOBAR CRISTIAN ESNEIDER"/>
    <x v="4"/>
    <x v="0"/>
    <n v="115"/>
    <n v="16.428571428571399"/>
    <n v="145.269230769231"/>
    <s v="1 Descuentos (Conduct) "/>
    <n v="80887.5"/>
    <x v="0"/>
    <n v="13927.7778"/>
    <x v="1384"/>
    <x v="0"/>
    <m/>
  </r>
  <r>
    <d v="2025-05-21T02:46:17"/>
    <x v="1"/>
    <x v="36"/>
    <s v="PARIAS MURIEL JHON FREDY"/>
    <x v="0"/>
    <x v="0"/>
    <n v="205"/>
    <n v="22.7777777777778"/>
    <n v="186.774725274725"/>
    <m/>
    <n v="103998.21430000001"/>
    <x v="1"/>
    <n v="13927.7778"/>
    <x v="1384"/>
    <x v="0"/>
    <m/>
  </r>
  <r>
    <d v="2025-05-21T02:46:17"/>
    <x v="9"/>
    <x v="1"/>
    <s v="ALEXIS RESTREPO JAMES"/>
    <x v="3"/>
    <x v="0"/>
    <n v="258"/>
    <n v="25.8"/>
    <n v="207.52747252747301"/>
    <m/>
    <n v="115553.5714"/>
    <x v="0"/>
    <n v="13927.7778"/>
    <x v="1384"/>
    <x v="0"/>
    <m/>
  </r>
  <r>
    <d v="2025-05-21T02:46:18"/>
    <x v="1"/>
    <x v="37"/>
    <s v="SERNA GONZALES GEOVANNY ANDRES"/>
    <x v="6"/>
    <x v="0"/>
    <n v="192"/>
    <n v="24"/>
    <n v="166.02197802197799"/>
    <s v="2 Descuentos (Usuarios desubicados) "/>
    <n v="92442.857099999994"/>
    <x v="0"/>
    <n v="13927.7778"/>
    <x v="1384"/>
    <x v="0"/>
    <m/>
  </r>
  <r>
    <d v="2025-05-21T02:46:19"/>
    <x v="9"/>
    <x v="2"/>
    <s v="DAVID  HENRY GIOVANNY"/>
    <x v="0"/>
    <x v="0"/>
    <n v="233"/>
    <n v="25.8888888888889"/>
    <n v="186.774725274725"/>
    <s v="1 Descuentos (Asociado) "/>
    <n v="103998.21430000001"/>
    <x v="1"/>
    <n v="13927.7778"/>
    <x v="1384"/>
    <x v="0"/>
    <m/>
  </r>
  <r>
    <d v="2025-05-21T02:46:19"/>
    <x v="1"/>
    <x v="3"/>
    <s v="LOPEZ PINEDA DANIEL ESTIVEN"/>
    <x v="0"/>
    <x v="0"/>
    <n v="213"/>
    <n v="23.6666666666667"/>
    <n v="186.774725274725"/>
    <s v="3 Descuentos (Conducts) "/>
    <n v="103998.21430000001"/>
    <x v="0"/>
    <n v="13927.7778"/>
    <x v="1384"/>
    <x v="0"/>
    <m/>
  </r>
  <r>
    <d v="2025-05-21T02:46:19"/>
    <x v="9"/>
    <x v="4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4"/>
    <x v="2"/>
    <n v="10.35"/>
  </r>
  <r>
    <d v="2025-05-21T02:46:20"/>
    <x v="1"/>
    <x v="5"/>
    <s v="MARTINEZ CHAVERRA LUIS NORBERTO"/>
    <x v="3"/>
    <x v="0"/>
    <n v="196"/>
    <n v="19.600000000000001"/>
    <n v="207.52747252747301"/>
    <s v="1 Descuento (Despachador) "/>
    <n v="115553.5714"/>
    <x v="1"/>
    <n v="13927.7778"/>
    <x v="1384"/>
    <x v="0"/>
    <m/>
  </r>
  <r>
    <d v="2025-05-21T02:46:20"/>
    <x v="9"/>
    <x v="7"/>
    <s v="MARIN ALZATE KEVIN ANDRES"/>
    <x v="0"/>
    <x v="0"/>
    <n v="134"/>
    <n v="14.8888888888889"/>
    <n v="186.774725274725"/>
    <m/>
    <n v="103998.21430000001"/>
    <x v="0"/>
    <n v="13927.7778"/>
    <x v="1384"/>
    <x v="0"/>
    <m/>
  </r>
  <r>
    <d v="2025-05-21T02:46:21"/>
    <x v="1"/>
    <x v="8"/>
    <s v="PEREZ RESTREPO YEIBER"/>
    <x v="3"/>
    <x v="0"/>
    <n v="140"/>
    <n v="14"/>
    <n v="207.52747252747301"/>
    <m/>
    <n v="115553.5714"/>
    <x v="0"/>
    <n v="13927.7778"/>
    <x v="1384"/>
    <x v="0"/>
    <m/>
  </r>
  <r>
    <d v="2025-05-21T02:46:21"/>
    <x v="9"/>
    <x v="9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4"/>
    <x v="0"/>
    <m/>
  </r>
  <r>
    <d v="2025-05-21T02:46:21"/>
    <x v="1"/>
    <x v="10"/>
    <s v="DURANGO PAEZ GILDARDO"/>
    <x v="0"/>
    <x v="3"/>
    <n v="183"/>
    <n v="20.3333333333333"/>
    <n v="186.774725274725"/>
    <m/>
    <n v="103998.21430000001"/>
    <x v="0"/>
    <n v="13927.7778"/>
    <x v="1384"/>
    <x v="0"/>
    <m/>
  </r>
  <r>
    <d v="2025-05-21T02:46:22"/>
    <x v="9"/>
    <x v="11"/>
    <s v="DIAZ LOZADA ANDRES FELIPE"/>
    <x v="3"/>
    <x v="0"/>
    <n v="214"/>
    <n v="21.4"/>
    <n v="207.52747252747301"/>
    <m/>
    <n v="115553.5714"/>
    <x v="1"/>
    <n v="13927.7778"/>
    <x v="1384"/>
    <x v="0"/>
    <m/>
  </r>
  <r>
    <d v="2025-05-21T02:46:22"/>
    <x v="1"/>
    <x v="12"/>
    <s v="VERENZUELA MARTINEZ ALEXANDER"/>
    <x v="4"/>
    <x v="0"/>
    <n v="191"/>
    <n v="27.285714285714299"/>
    <n v="145.269230769231"/>
    <m/>
    <n v="80887.5"/>
    <x v="1"/>
    <n v="13927.7778"/>
    <x v="1384"/>
    <x v="0"/>
    <m/>
  </r>
  <r>
    <d v="2025-05-21T02:46:22"/>
    <x v="9"/>
    <x v="13"/>
    <s v="PEREZ GARCIA JUAN ESTEBAN"/>
    <x v="0"/>
    <x v="3"/>
    <n v="168"/>
    <n v="18.6666666666667"/>
    <n v="186.774725274725"/>
    <m/>
    <n v="103998.21430000001"/>
    <x v="0"/>
    <n v="13927.7778"/>
    <x v="1384"/>
    <x v="0"/>
    <m/>
  </r>
  <r>
    <d v="2025-05-21T02:46:22"/>
    <x v="1"/>
    <x v="14"/>
    <s v="MURILLO  YORMAN ANDRES"/>
    <x v="7"/>
    <x v="0"/>
    <n v="71"/>
    <n v="23.6666666666667"/>
    <n v="62.258241758241802"/>
    <m/>
    <n v="34666.071400000001"/>
    <x v="0"/>
    <n v="13927.7778"/>
    <x v="1384"/>
    <x v="0"/>
    <m/>
  </r>
  <r>
    <d v="2025-05-21T02:46:23"/>
    <x v="9"/>
    <x v="15"/>
    <s v="BETANCUR GUZMAN JHON FERNANDO"/>
    <x v="8"/>
    <x v="0"/>
    <n v="117"/>
    <n v="23.4"/>
    <n v="103.76373626373601"/>
    <m/>
    <n v="57776.7857"/>
    <x v="0"/>
    <n v="13927.7778"/>
    <x v="1384"/>
    <x v="0"/>
    <m/>
  </r>
  <r>
    <d v="2025-05-21T02:46:23"/>
    <x v="1"/>
    <x v="16"/>
    <s v="LOPERA ALVAREZ ESTIVEN"/>
    <x v="0"/>
    <x v="0"/>
    <n v="194"/>
    <n v="21.5555555555556"/>
    <n v="186.774725274725"/>
    <m/>
    <n v="103998.21430000001"/>
    <x v="0"/>
    <n v="13927.7778"/>
    <x v="1384"/>
    <x v="0"/>
    <m/>
  </r>
  <r>
    <d v="2025-05-21T02:46:23"/>
    <x v="9"/>
    <x v="17"/>
    <s v="GONZALEZ PEREZ RAFAEL JOSE"/>
    <x v="0"/>
    <x v="0"/>
    <n v="203"/>
    <n v="22.5555555555556"/>
    <n v="186.774725274725"/>
    <m/>
    <n v="103998.21430000001"/>
    <x v="0"/>
    <n v="13927.7778"/>
    <x v="1384"/>
    <x v="0"/>
    <m/>
  </r>
  <r>
    <d v="2025-05-21T02:46:24"/>
    <x v="1"/>
    <x v="18"/>
    <s v="DURANGO DAVID JOSE"/>
    <x v="0"/>
    <x v="0"/>
    <n v="188"/>
    <n v="20.8888888888889"/>
    <n v="186.774725274725"/>
    <m/>
    <n v="103998.21430000001"/>
    <x v="0"/>
    <n v="13927.7778"/>
    <x v="1384"/>
    <x v="0"/>
    <m/>
  </r>
  <r>
    <d v="2025-05-21T02:46:24"/>
    <x v="9"/>
    <x v="19"/>
    <s v="QUIRAMA CASTAEDA JHON JADER"/>
    <x v="0"/>
    <x v="0"/>
    <n v="189"/>
    <n v="21"/>
    <n v="186.774725274725"/>
    <m/>
    <n v="103998.21430000001"/>
    <x v="1"/>
    <n v="13927.7778"/>
    <x v="1384"/>
    <x v="0"/>
    <m/>
  </r>
  <r>
    <d v="2025-05-21T02:46:24"/>
    <x v="1"/>
    <x v="20"/>
    <s v="SALDARRIAGA PARRA LUIS ALBERTO"/>
    <x v="0"/>
    <x v="0"/>
    <n v="198"/>
    <n v="22"/>
    <n v="186.774725274725"/>
    <m/>
    <n v="103998.21430000001"/>
    <x v="2"/>
    <n v="13927.7778"/>
    <x v="1384"/>
    <x v="0"/>
    <m/>
  </r>
  <r>
    <d v="2025-05-21T02:46:24"/>
    <x v="9"/>
    <x v="21"/>
    <s v="HERRERA GIRALDO DAVINSON"/>
    <x v="0"/>
    <x v="0"/>
    <n v="175"/>
    <n v="19.4444444444444"/>
    <n v="186.774725274725"/>
    <m/>
    <n v="103998.21430000001"/>
    <x v="0"/>
    <n v="13927.7778"/>
    <x v="1384"/>
    <x v="0"/>
    <m/>
  </r>
  <r>
    <d v="2025-05-21T02:46:25"/>
    <x v="1"/>
    <x v="38"/>
    <s v="TORRES  GABRIEL OSNEIDER"/>
    <x v="6"/>
    <x v="0"/>
    <n v="120"/>
    <n v="15"/>
    <n v="166.02197802197799"/>
    <m/>
    <n v="92442.857099999994"/>
    <x v="1"/>
    <n v="13927.7778"/>
    <x v="1384"/>
    <x v="0"/>
    <m/>
  </r>
  <r>
    <d v="2025-05-21T02:46:25"/>
    <x v="9"/>
    <x v="22"/>
    <s v="CIRO MARIN RODRIGO ALBERTO"/>
    <x v="6"/>
    <x v="0"/>
    <n v="156"/>
    <n v="19.5"/>
    <n v="166.02197802197799"/>
    <s v="2 Descuentos (Usuarios desubicados) "/>
    <n v="92442.857099999994"/>
    <x v="0"/>
    <n v="13927.7778"/>
    <x v="1384"/>
    <x v="0"/>
    <m/>
  </r>
  <r>
    <d v="2025-05-21T02:46:25"/>
    <x v="1"/>
    <x v="23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4"/>
    <x v="0"/>
    <m/>
  </r>
  <r>
    <d v="2025-05-21T02:46:26"/>
    <x v="9"/>
    <x v="24"/>
    <s v="AGUDELO GARCIA LLORDIN ELIAS"/>
    <x v="2"/>
    <x v="0"/>
    <n v="115"/>
    <n v="19.1666666666667"/>
    <n v="124.516483516484"/>
    <m/>
    <n v="69332.142900000006"/>
    <x v="0"/>
    <n v="13927.7778"/>
    <x v="1384"/>
    <x v="0"/>
    <m/>
  </r>
  <r>
    <d v="2025-05-21T02:46:26"/>
    <x v="1"/>
    <x v="25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4"/>
    <x v="2"/>
    <n v="10.35"/>
  </r>
  <r>
    <d v="2025-05-21T02:46:26"/>
    <x v="9"/>
    <x v="26"/>
    <s v="MARTINEZ  WILMAR"/>
    <x v="0"/>
    <x v="3"/>
    <n v="228"/>
    <n v="25.3333333333333"/>
    <n v="186.774725274725"/>
    <m/>
    <n v="103998.21430000001"/>
    <x v="0"/>
    <n v="13927.7778"/>
    <x v="1384"/>
    <x v="0"/>
    <m/>
  </r>
  <r>
    <d v="2025-05-21T02:46:27"/>
    <x v="1"/>
    <x v="39"/>
    <s v="AGUIRRE GARCIA DEIMAR ANDRES"/>
    <x v="0"/>
    <x v="0"/>
    <n v="141"/>
    <n v="15.6666666666667"/>
    <n v="186.774725274725"/>
    <s v="2 Descuentos (Conducts) "/>
    <n v="103998.21430000001"/>
    <x v="0"/>
    <n v="13927.7778"/>
    <x v="1384"/>
    <x v="0"/>
    <m/>
  </r>
  <r>
    <d v="2025-05-21T02:46:27"/>
    <x v="9"/>
    <x v="27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4"/>
    <x v="0"/>
    <m/>
  </r>
  <r>
    <d v="2025-05-21T02:46:27"/>
    <x v="1"/>
    <x v="28"/>
    <s v="GUTIERREZ ARICAPA DANIEL HUMBERTO"/>
    <x v="0"/>
    <x v="0"/>
    <n v="196"/>
    <n v="21.7777777777778"/>
    <n v="186.774725274725"/>
    <m/>
    <n v="103998.21430000001"/>
    <x v="0"/>
    <n v="13927.7778"/>
    <x v="1384"/>
    <x v="0"/>
    <m/>
  </r>
  <r>
    <d v="2025-05-21T02:46:27"/>
    <x v="9"/>
    <x v="29"/>
    <s v="MONTOYA OSPINA GILBERTO ANTONIO"/>
    <x v="9"/>
    <x v="0"/>
    <n v="265"/>
    <n v="22.0833333333333"/>
    <n v="249.03296703296701"/>
    <m/>
    <n v="138664.28570000001"/>
    <x v="0"/>
    <n v="13927.7778"/>
    <x v="1384"/>
    <x v="0"/>
    <m/>
  </r>
  <r>
    <d v="2025-05-21T02:46:28"/>
    <x v="1"/>
    <x v="30"/>
    <s v="PULGARIN GARCIA YONATHAN ANDRES"/>
    <x v="3"/>
    <x v="0"/>
    <n v="169"/>
    <n v="16.899999999999999"/>
    <n v="207.52747252747301"/>
    <m/>
    <n v="115553.5714"/>
    <x v="1"/>
    <n v="13927.7778"/>
    <x v="1384"/>
    <x v="0"/>
    <m/>
  </r>
  <r>
    <d v="2025-05-21T02:46:28"/>
    <x v="9"/>
    <x v="31"/>
    <s v="JARAMILLO JARAMILLO FRANCISCO WBEIMAR"/>
    <x v="3"/>
    <x v="0"/>
    <n v="159"/>
    <n v="15.9"/>
    <n v="207.52747252747301"/>
    <m/>
    <n v="115553.5714"/>
    <x v="0"/>
    <n v="13927.7778"/>
    <x v="1384"/>
    <x v="0"/>
    <m/>
  </r>
  <r>
    <d v="2025-05-21T02:46:28"/>
    <x v="1"/>
    <x v="32"/>
    <s v="TABORDA ROJAS DIEGO ALEJANDRO"/>
    <x v="3"/>
    <x v="0"/>
    <n v="206"/>
    <n v="20.6"/>
    <n v="207.52747252747301"/>
    <s v="1 Descuentos (Usuario desubicado) "/>
    <n v="115553.5714"/>
    <x v="1"/>
    <n v="13927.7778"/>
    <x v="1384"/>
    <x v="0"/>
    <m/>
  </r>
  <r>
    <d v="2025-05-01T02:07:36"/>
    <x v="1"/>
    <x v="28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1T02:46:29"/>
    <x v="9"/>
    <x v="33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4"/>
    <x v="2"/>
    <n v="10.35"/>
  </r>
  <r>
    <d v="2025-05-21T02:46:29"/>
    <x v="1"/>
    <x v="34"/>
    <s v="PALMAR PANA EDIXON JOSUE"/>
    <x v="4"/>
    <x v="0"/>
    <n v="133"/>
    <n v="19"/>
    <n v="145.269230769231"/>
    <s v="2 Descuentos (Despachador y conduct) "/>
    <n v="80887.5"/>
    <x v="0"/>
    <n v="13927.7778"/>
    <x v="1384"/>
    <x v="0"/>
    <m/>
  </r>
  <r>
    <d v="2025-05-21T02:46:29"/>
    <x v="9"/>
    <x v="35"/>
    <s v="OCAMPO OCAMPO ANTONIO JOSE"/>
    <x v="3"/>
    <x v="0"/>
    <n v="252"/>
    <n v="25.2"/>
    <n v="207.52747252747301"/>
    <m/>
    <n v="115553.5714"/>
    <x v="0"/>
    <n v="13927.7778"/>
    <x v="1384"/>
    <x v="0"/>
    <m/>
  </r>
  <r>
    <d v="2025-05-21T02:46:29"/>
    <x v="1"/>
    <x v="41"/>
    <s v="GARCIA DAVID WILSON ALBERTO"/>
    <x v="3"/>
    <x v="0"/>
    <n v="224"/>
    <n v="22.4"/>
    <n v="207.52747252747301"/>
    <m/>
    <n v="115553.5714"/>
    <x v="1"/>
    <n v="13927.7778"/>
    <x v="1384"/>
    <x v="0"/>
    <m/>
  </r>
  <r>
    <d v="2025-05-21T02:46:30"/>
    <x v="9"/>
    <x v="40"/>
    <s v="PALACIO  RODRIGO"/>
    <x v="0"/>
    <x v="0"/>
    <n v="197"/>
    <n v="21.8888888888889"/>
    <n v="186.774725274725"/>
    <s v="2 Descuentos (Conduct y asociado) "/>
    <n v="103998.21430000001"/>
    <x v="1"/>
    <n v="13927.7778"/>
    <x v="1384"/>
    <x v="0"/>
    <m/>
  </r>
  <r>
    <d v="2025-05-22T01:45:49"/>
    <x v="9"/>
    <x v="0"/>
    <s v="ROJAS ESCOBAR CRISTIAN ESNEIDER"/>
    <x v="0"/>
    <x v="0"/>
    <n v="232"/>
    <n v="25.7777777777778"/>
    <n v="194.70422535211301"/>
    <s v="1 Descuento (Monitoreo) "/>
    <n v="108636.9718"/>
    <x v="0"/>
    <n v="13348.7179"/>
    <x v="1385"/>
    <x v="0"/>
    <m/>
  </r>
  <r>
    <d v="2025-05-22T01:45:50"/>
    <x v="1"/>
    <x v="36"/>
    <s v="HINCAPIE LOPEZ DIDIER FABIAN"/>
    <x v="0"/>
    <x v="0"/>
    <n v="214"/>
    <n v="23.7777777777778"/>
    <n v="194.70422535211301"/>
    <m/>
    <n v="108636.9718"/>
    <x v="1"/>
    <n v="13348.7179"/>
    <x v="1385"/>
    <x v="0"/>
    <m/>
  </r>
  <r>
    <d v="2025-05-22T01:45:50"/>
    <x v="9"/>
    <x v="1"/>
    <s v="ALEXIS RESTREPO JAMES"/>
    <x v="6"/>
    <x v="0"/>
    <n v="180"/>
    <n v="22.5"/>
    <n v="173.07042253521101"/>
    <m/>
    <n v="96566.197199999995"/>
    <x v="0"/>
    <n v="13348.7179"/>
    <x v="1385"/>
    <x v="0"/>
    <m/>
  </r>
  <r>
    <d v="2025-05-22T01:45:50"/>
    <x v="1"/>
    <x v="37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5"/>
    <x v="0"/>
    <m/>
  </r>
  <r>
    <d v="2025-05-22T01:45:51"/>
    <x v="9"/>
    <x v="2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5"/>
    <x v="2"/>
    <n v="10.8"/>
  </r>
  <r>
    <d v="2025-05-22T01:45:51"/>
    <x v="1"/>
    <x v="3"/>
    <s v="LOPEZ PINEDA DANIEL ESTIVEN"/>
    <x v="3"/>
    <x v="0"/>
    <n v="208"/>
    <n v="20.8"/>
    <n v="216.338028169014"/>
    <m/>
    <n v="120707.74649999999"/>
    <x v="0"/>
    <n v="13348.7179"/>
    <x v="1385"/>
    <x v="0"/>
    <m/>
  </r>
  <r>
    <d v="2025-05-22T01:45:51"/>
    <x v="9"/>
    <x v="4"/>
    <s v="GIRALDO GIRALDO YOVIN ANDRES"/>
    <x v="8"/>
    <x v="0"/>
    <n v="83"/>
    <n v="16.600000000000001"/>
    <n v="108.169014084507"/>
    <m/>
    <n v="60353.873200000002"/>
    <x v="1"/>
    <n v="13348.7179"/>
    <x v="1385"/>
    <x v="0"/>
    <m/>
  </r>
  <r>
    <d v="2025-05-22T01:45:51"/>
    <x v="9"/>
    <x v="5"/>
    <s v="MARTINEZ CHAVERRA LUIS NORBERTO "/>
    <x v="3"/>
    <x v="0"/>
    <n v="211"/>
    <n v="21.1"/>
    <n v="216.338028169014"/>
    <m/>
    <n v="120707.74649999999"/>
    <x v="1"/>
    <n v="13348.7179"/>
    <x v="1385"/>
    <x v="0"/>
    <m/>
  </r>
  <r>
    <d v="2025-05-22T01:45:52"/>
    <x v="1"/>
    <x v="8"/>
    <s v="PEREZ RESTREPO YEIBER"/>
    <x v="3"/>
    <x v="0"/>
    <n v="163"/>
    <n v="16.3"/>
    <n v="216.338028169014"/>
    <s v="2 Descuentos (Usuarios desubicados) "/>
    <n v="120707.74649999999"/>
    <x v="0"/>
    <n v="13348.7179"/>
    <x v="1385"/>
    <x v="0"/>
    <m/>
  </r>
  <r>
    <d v="2025-05-22T01:45:52"/>
    <x v="9"/>
    <x v="9"/>
    <s v="JIMENEZ JIMENEZ OMAR DAVID"/>
    <x v="6"/>
    <x v="0"/>
    <n v="232"/>
    <n v="29"/>
    <n v="173.07042253521101"/>
    <m/>
    <n v="96566.197199999995"/>
    <x v="0"/>
    <n v="13348.7179"/>
    <x v="1385"/>
    <x v="0"/>
    <m/>
  </r>
  <r>
    <d v="2025-05-22T01:45:52"/>
    <x v="1"/>
    <x v="10"/>
    <s v="DURANGO PAEZ GILDARDO"/>
    <x v="2"/>
    <x v="0"/>
    <n v="113"/>
    <n v="18.8333333333333"/>
    <n v="129.80281690140799"/>
    <m/>
    <n v="72424.647899999996"/>
    <x v="0"/>
    <n v="13348.7179"/>
    <x v="1385"/>
    <x v="0"/>
    <m/>
  </r>
  <r>
    <d v="2025-05-22T01:45:52"/>
    <x v="9"/>
    <x v="11"/>
    <s v="DIAZ LOZADA ANDRES FELIPE"/>
    <x v="1"/>
    <x v="0"/>
    <n v="235"/>
    <n v="21.363636363636399"/>
    <n v="237.97183098591501"/>
    <m/>
    <n v="132778.52110000001"/>
    <x v="1"/>
    <n v="13348.7179"/>
    <x v="1385"/>
    <x v="0"/>
    <m/>
  </r>
  <r>
    <d v="2025-05-22T01:45:53"/>
    <x v="1"/>
    <x v="12"/>
    <s v="VERENZUELA MARTINEZ ALEXANDER"/>
    <x v="0"/>
    <x v="0"/>
    <n v="206"/>
    <n v="22.8888888888889"/>
    <n v="194.70422535211301"/>
    <m/>
    <n v="108636.9718"/>
    <x v="1"/>
    <n v="13348.7179"/>
    <x v="1385"/>
    <x v="0"/>
    <m/>
  </r>
  <r>
    <d v="2025-05-22T01:45:53"/>
    <x v="9"/>
    <x v="13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5"/>
    <x v="0"/>
    <m/>
  </r>
  <r>
    <d v="2025-05-22T01:45:53"/>
    <x v="9"/>
    <x v="14"/>
    <s v="ESPINOZA CHAVARRIA GUILLERMO LEON"/>
    <x v="4"/>
    <x v="0"/>
    <n v="126"/>
    <n v="18"/>
    <n v="151.43661971831"/>
    <m/>
    <n v="84495.422500000001"/>
    <x v="0"/>
    <n v="13348.7179"/>
    <x v="1385"/>
    <x v="0"/>
    <m/>
  </r>
  <r>
    <d v="2025-05-22T01:45:53"/>
    <x v="1"/>
    <x v="15"/>
    <s v="BETANCUR GUZMAN JHON FERNANDO"/>
    <x v="3"/>
    <x v="0"/>
    <n v="183"/>
    <n v="18.3"/>
    <n v="216.338028169014"/>
    <m/>
    <n v="120707.74649999999"/>
    <x v="0"/>
    <n v="13348.7179"/>
    <x v="1385"/>
    <x v="0"/>
    <m/>
  </r>
  <r>
    <d v="2025-05-22T01:45:54"/>
    <x v="9"/>
    <x v="16"/>
    <s v="LOPERA ALVAREZ ESTIVEN"/>
    <x v="9"/>
    <x v="0"/>
    <n v="257"/>
    <n v="21.4166666666667"/>
    <n v="259.60563380281701"/>
    <m/>
    <n v="144849.29579999999"/>
    <x v="0"/>
    <n v="13348.7179"/>
    <x v="1385"/>
    <x v="0"/>
    <m/>
  </r>
  <r>
    <d v="2025-05-01T02:07:36"/>
    <x v="9"/>
    <x v="29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2T01:45:54"/>
    <x v="1"/>
    <x v="17"/>
    <s v="GONZALEZ PEREZ RAFAEL JOSE"/>
    <x v="0"/>
    <x v="0"/>
    <n v="212"/>
    <n v="23.5555555555556"/>
    <n v="194.70422535211301"/>
    <m/>
    <n v="108636.9718"/>
    <x v="0"/>
    <n v="13348.7179"/>
    <x v="1385"/>
    <x v="0"/>
    <m/>
  </r>
  <r>
    <d v="2025-05-22T01:45:54"/>
    <x v="9"/>
    <x v="18"/>
    <s v="DURANGO DAVID JOSE"/>
    <x v="6"/>
    <x v="0"/>
    <n v="159"/>
    <n v="19.875"/>
    <n v="173.07042253521101"/>
    <m/>
    <n v="96566.197199999995"/>
    <x v="0"/>
    <n v="13348.7179"/>
    <x v="1385"/>
    <x v="0"/>
    <m/>
  </r>
  <r>
    <d v="2025-05-22T01:45:54"/>
    <x v="1"/>
    <x v="19"/>
    <s v="QUIRAMA CASTAEDA JHON JADER"/>
    <x v="0"/>
    <x v="0"/>
    <n v="202"/>
    <n v="22.4444444444444"/>
    <n v="194.70422535211301"/>
    <m/>
    <n v="108636.9718"/>
    <x v="1"/>
    <n v="13348.7179"/>
    <x v="1385"/>
    <x v="0"/>
    <m/>
  </r>
  <r>
    <d v="2025-05-22T01:45:54"/>
    <x v="9"/>
    <x v="20"/>
    <s v="SALDARRIAGA PARRA LUIS ALBERTO"/>
    <x v="0"/>
    <x v="0"/>
    <n v="184"/>
    <n v="20.4444444444444"/>
    <n v="194.70422535211301"/>
    <m/>
    <n v="108636.9718"/>
    <x v="2"/>
    <n v="13348.7179"/>
    <x v="1385"/>
    <x v="0"/>
    <m/>
  </r>
  <r>
    <d v="2025-05-22T01:45:55"/>
    <x v="9"/>
    <x v="21"/>
    <s v="HERRERA GIRALDO DAVINSON"/>
    <x v="0"/>
    <x v="0"/>
    <n v="159"/>
    <n v="17.6666666666667"/>
    <n v="194.70422535211301"/>
    <m/>
    <n v="108636.9718"/>
    <x v="0"/>
    <n v="13348.7179"/>
    <x v="1385"/>
    <x v="0"/>
    <m/>
  </r>
  <r>
    <d v="2025-05-22T01:45:55"/>
    <x v="1"/>
    <x v="22"/>
    <s v="HERNANDEZ MACIAS GILBERTO"/>
    <x v="3"/>
    <x v="0"/>
    <n v="179"/>
    <n v="17.899999999999999"/>
    <n v="216.338028169014"/>
    <s v="4 Descuentos (Conducts) "/>
    <n v="120707.74649999999"/>
    <x v="0"/>
    <n v="13348.7179"/>
    <x v="1385"/>
    <x v="0"/>
    <m/>
  </r>
  <r>
    <d v="2025-05-22T01:45:55"/>
    <x v="9"/>
    <x v="23"/>
    <s v="RUA CHAVARRIA JEFERSON ANDREY"/>
    <x v="3"/>
    <x v="0"/>
    <n v="256"/>
    <n v="25.6"/>
    <n v="216.338028169014"/>
    <m/>
    <n v="120707.74649999999"/>
    <x v="0"/>
    <n v="13348.7179"/>
    <x v="1385"/>
    <x v="0"/>
    <m/>
  </r>
  <r>
    <d v="2025-05-22T01:45:55"/>
    <x v="1"/>
    <x v="24"/>
    <s v="HENAO HOYOS SANTIAGO"/>
    <x v="6"/>
    <x v="0"/>
    <n v="142"/>
    <n v="17.75"/>
    <n v="173.07042253521101"/>
    <m/>
    <n v="96566.197199999995"/>
    <x v="0"/>
    <n v="13348.7179"/>
    <x v="1385"/>
    <x v="0"/>
    <m/>
  </r>
  <r>
    <d v="2025-05-22T01:45:56"/>
    <x v="9"/>
    <x v="25"/>
    <s v="VALENCIA MENDOZA JHON"/>
    <x v="10"/>
    <x v="3"/>
    <n v="96"/>
    <n v="27.428571428571399"/>
    <n v="75.7183098591549"/>
    <m/>
    <n v="42247.711300000003"/>
    <x v="0"/>
    <n v="13348.7179"/>
    <x v="1385"/>
    <x v="0"/>
    <m/>
  </r>
  <r>
    <d v="2025-05-22T01:45:56"/>
    <x v="1"/>
    <x v="26"/>
    <s v="MARTINEZ  WILMAR"/>
    <x v="3"/>
    <x v="0"/>
    <n v="262"/>
    <n v="26.2"/>
    <n v="216.338028169014"/>
    <s v="2 Descuentos (Jefe de ruta) "/>
    <n v="120707.74649999999"/>
    <x v="0"/>
    <n v="13348.7179"/>
    <x v="1385"/>
    <x v="0"/>
    <m/>
  </r>
  <r>
    <d v="2025-05-22T01:45:56"/>
    <x v="9"/>
    <x v="39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5"/>
    <x v="0"/>
    <m/>
  </r>
  <r>
    <d v="2025-05-22T01:45:56"/>
    <x v="9"/>
    <x v="27"/>
    <s v="AGUDELO GARCIA DENIN ANGELO"/>
    <x v="0"/>
    <x v="0"/>
    <n v="177"/>
    <n v="19.6666666666667"/>
    <n v="194.70422535211301"/>
    <m/>
    <n v="108636.9718"/>
    <x v="0"/>
    <n v="13348.7179"/>
    <x v="1385"/>
    <x v="0"/>
    <m/>
  </r>
  <r>
    <d v="2025-05-22T01:45:56"/>
    <x v="1"/>
    <x v="28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5"/>
    <x v="0"/>
    <m/>
  </r>
  <r>
    <d v="2025-05-22T01:45:57"/>
    <x v="9"/>
    <x v="29"/>
    <s v="MONTOYA OSPINA GILBERTO ANTONIO"/>
    <x v="12"/>
    <x v="0"/>
    <n v="305"/>
    <n v="23.461538461538499"/>
    <n v="281.23943661971799"/>
    <m/>
    <n v="156920.0704"/>
    <x v="0"/>
    <n v="13348.7179"/>
    <x v="1385"/>
    <x v="0"/>
    <m/>
  </r>
  <r>
    <d v="2025-05-22T01:45:57"/>
    <x v="1"/>
    <x v="30"/>
    <s v="PULGARIN GARCIA YONATHAN ANDRES"/>
    <x v="0"/>
    <x v="0"/>
    <n v="232"/>
    <n v="25.7777777777778"/>
    <n v="194.70422535211301"/>
    <s v="1 Descuento (Despachador) "/>
    <n v="108636.9718"/>
    <x v="1"/>
    <n v="13348.7179"/>
    <x v="1385"/>
    <x v="0"/>
    <m/>
  </r>
  <r>
    <d v="2025-05-22T01:45:57"/>
    <x v="9"/>
    <x v="31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5"/>
    <x v="0"/>
    <m/>
  </r>
  <r>
    <d v="2025-05-22T01:45:57"/>
    <x v="1"/>
    <x v="32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5"/>
    <x v="0"/>
    <m/>
  </r>
  <r>
    <d v="2025-05-22T01:45:58"/>
    <x v="9"/>
    <x v="33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5"/>
    <x v="0"/>
    <m/>
  </r>
  <r>
    <d v="2025-05-22T01:45:58"/>
    <x v="9"/>
    <x v="34"/>
    <s v="PALMAR PANA EDIXON JOSUE"/>
    <x v="12"/>
    <x v="3"/>
    <n v="253"/>
    <n v="19.461538461538499"/>
    <n v="281.23943661971799"/>
    <m/>
    <n v="156920.0704"/>
    <x v="0"/>
    <n v="13348.7179"/>
    <x v="1385"/>
    <x v="0"/>
    <m/>
  </r>
  <r>
    <d v="2025-05-22T01:45:58"/>
    <x v="1"/>
    <x v="35"/>
    <s v="OCAMPO OCAMPO ANTONIO JOSE "/>
    <x v="3"/>
    <x v="0"/>
    <n v="208"/>
    <n v="20.8"/>
    <n v="216.338028169014"/>
    <m/>
    <n v="120707.74649999999"/>
    <x v="0"/>
    <n v="13348.7179"/>
    <x v="1385"/>
    <x v="0"/>
    <m/>
  </r>
  <r>
    <d v="2025-05-22T01:45:58"/>
    <x v="9"/>
    <x v="41"/>
    <s v="DAVID  HENRY GIOVANNY"/>
    <x v="0"/>
    <x v="0"/>
    <n v="219"/>
    <n v="24.3333333333333"/>
    <n v="194.70422535211301"/>
    <m/>
    <n v="108636.9718"/>
    <x v="1"/>
    <n v="13348.7179"/>
    <x v="1385"/>
    <x v="0"/>
    <m/>
  </r>
  <r>
    <d v="2025-05-22T01:45:59"/>
    <x v="1"/>
    <x v="40"/>
    <s v="PALACIO  RODRIGO"/>
    <x v="3"/>
    <x v="0"/>
    <n v="233"/>
    <n v="23.3"/>
    <n v="216.338028169014"/>
    <m/>
    <n v="120707.74649999999"/>
    <x v="1"/>
    <n v="13348.7179"/>
    <x v="1385"/>
    <x v="0"/>
    <m/>
  </r>
  <r>
    <d v="2025-05-23T02:25:55"/>
    <x v="1"/>
    <x v="0"/>
    <s v="ROJAS ESCOBAR CRISTIAN ESNEIDER"/>
    <x v="3"/>
    <x v="0"/>
    <n v="187"/>
    <n v="18.7"/>
    <n v="205.47683923705699"/>
    <m/>
    <n v="114353.951"/>
    <x v="0"/>
    <n v="13000"/>
    <x v="1386"/>
    <x v="0"/>
    <m/>
  </r>
  <r>
    <d v="2025-05-23T02:25:55"/>
    <x v="9"/>
    <x v="36"/>
    <s v="PARIAS MURIEL JHON FREDY"/>
    <x v="0"/>
    <x v="0"/>
    <n v="211"/>
    <n v="23.4444444444444"/>
    <n v="184.929155313352"/>
    <m/>
    <n v="102918.55590000001"/>
    <x v="1"/>
    <n v="13000"/>
    <x v="1386"/>
    <x v="0"/>
    <m/>
  </r>
  <r>
    <d v="2025-05-23T02:25:56"/>
    <x v="1"/>
    <x v="1"/>
    <s v="ALEXIS RESTREPO JAMES"/>
    <x v="0"/>
    <x v="0"/>
    <n v="157"/>
    <n v="17.4444444444444"/>
    <n v="184.929155313352"/>
    <m/>
    <n v="102918.55590000001"/>
    <x v="0"/>
    <n v="13000"/>
    <x v="1386"/>
    <x v="0"/>
    <m/>
  </r>
  <r>
    <d v="2025-05-23T02:25:56"/>
    <x v="9"/>
    <x v="37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6"/>
    <x v="0"/>
    <m/>
  </r>
  <r>
    <d v="2025-05-23T02:25:56"/>
    <x v="1"/>
    <x v="2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6"/>
    <x v="0"/>
    <m/>
  </r>
  <r>
    <d v="2025-05-23T02:25:56"/>
    <x v="1"/>
    <x v="3"/>
    <s v="LOPEZ PINEDA DANIEL ESTIVEN "/>
    <x v="3"/>
    <x v="0"/>
    <n v="206"/>
    <n v="20.6"/>
    <n v="205.47683923705699"/>
    <s v="1 Descuento (Despachador) "/>
    <n v="114353.951"/>
    <x v="0"/>
    <n v="13000"/>
    <x v="1386"/>
    <x v="0"/>
    <m/>
  </r>
  <r>
    <d v="2025-05-23T02:25:57"/>
    <x v="9"/>
    <x v="4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6"/>
    <x v="2"/>
    <n v="10.25"/>
  </r>
  <r>
    <d v="2025-05-23T02:25:57"/>
    <x v="1"/>
    <x v="5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6"/>
    <x v="0"/>
    <m/>
  </r>
  <r>
    <d v="2025-05-23T02:25:57"/>
    <x v="9"/>
    <x v="6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6"/>
    <x v="0"/>
    <m/>
  </r>
  <r>
    <d v="2025-05-23T02:25:57"/>
    <x v="1"/>
    <x v="7"/>
    <s v="MARIN ALZATE KEVIN ANDRES"/>
    <x v="6"/>
    <x v="0"/>
    <n v="148"/>
    <n v="18.5"/>
    <n v="164.38147138964601"/>
    <m/>
    <n v="91483.160799999998"/>
    <x v="0"/>
    <n v="13000"/>
    <x v="1386"/>
    <x v="0"/>
    <m/>
  </r>
  <r>
    <d v="2025-05-23T02:25:57"/>
    <x v="1"/>
    <x v="8"/>
    <s v="IBARGUEN GARRIDO JUAN ESTEBAN"/>
    <x v="2"/>
    <x v="0"/>
    <n v="157"/>
    <n v="26.1666666666667"/>
    <n v="123.286103542234"/>
    <m/>
    <n v="68612.370599999995"/>
    <x v="0"/>
    <n v="13000"/>
    <x v="1386"/>
    <x v="0"/>
    <m/>
  </r>
  <r>
    <d v="2025-05-23T02:25:58"/>
    <x v="9"/>
    <x v="9"/>
    <s v="JIMENEZ JIMENEZ OMAR DAVID"/>
    <x v="6"/>
    <x v="0"/>
    <n v="182"/>
    <n v="22.75"/>
    <n v="164.38147138964601"/>
    <m/>
    <n v="91483.160799999998"/>
    <x v="0"/>
    <n v="13000"/>
    <x v="1386"/>
    <x v="0"/>
    <m/>
  </r>
  <r>
    <d v="2025-05-23T02:25:58"/>
    <x v="1"/>
    <x v="10"/>
    <s v="CERVANTES MARTINEZ FELIX ENRIQUE"/>
    <x v="0"/>
    <x v="0"/>
    <n v="194"/>
    <n v="21.5555555555556"/>
    <n v="184.929155313352"/>
    <s v="2 Descuentos (Despachador)"/>
    <n v="102918.55590000001"/>
    <x v="0"/>
    <n v="13000"/>
    <x v="1386"/>
    <x v="0"/>
    <m/>
  </r>
  <r>
    <d v="2025-05-23T02:25:58"/>
    <x v="9"/>
    <x v="11"/>
    <s v="DIAZ LOZADA ANDRES FELIPE "/>
    <x v="1"/>
    <x v="0"/>
    <n v="217"/>
    <n v="19.727272727272702"/>
    <n v="226.02452316076301"/>
    <s v="1 Descuento (Conduct) "/>
    <n v="125789.34600000001"/>
    <x v="1"/>
    <n v="13000"/>
    <x v="1386"/>
    <x v="0"/>
    <m/>
  </r>
  <r>
    <d v="2025-05-23T02:25:58"/>
    <x v="1"/>
    <x v="12"/>
    <s v="VERENZUELA MARTINEZ ALEXANDER"/>
    <x v="6"/>
    <x v="0"/>
    <n v="193"/>
    <n v="24.125"/>
    <n v="164.38147138964601"/>
    <m/>
    <n v="91483.160799999998"/>
    <x v="1"/>
    <n v="13000"/>
    <x v="1386"/>
    <x v="0"/>
    <m/>
  </r>
  <r>
    <d v="2025-05-23T02:25:58"/>
    <x v="1"/>
    <x v="13"/>
    <s v="PEREZ GARCIA JUAN ESTEBAN"/>
    <x v="0"/>
    <x v="0"/>
    <n v="162"/>
    <n v="18"/>
    <n v="184.929155313352"/>
    <m/>
    <n v="102918.55590000001"/>
    <x v="0"/>
    <n v="13000"/>
    <x v="1386"/>
    <x v="0"/>
    <m/>
  </r>
  <r>
    <d v="2025-05-23T02:25:59"/>
    <x v="9"/>
    <x v="14"/>
    <s v="MURILLO  YORMAN ANDRES"/>
    <x v="12"/>
    <x v="0"/>
    <n v="271"/>
    <n v="20.846153846153801"/>
    <n v="267.11989100817402"/>
    <s v="1 Descuento (Conduct) "/>
    <n v="148660.13620000001"/>
    <x v="0"/>
    <n v="13000"/>
    <x v="1386"/>
    <x v="0"/>
    <m/>
  </r>
  <r>
    <d v="2025-05-23T02:25:59"/>
    <x v="1"/>
    <x v="16"/>
    <s v="MUOZ PEA WEIMAR ALONSO"/>
    <x v="0"/>
    <x v="0"/>
    <n v="169"/>
    <n v="18.7777777777778"/>
    <n v="184.929155313352"/>
    <m/>
    <n v="102918.55590000001"/>
    <x v="0"/>
    <n v="13000"/>
    <x v="1386"/>
    <x v="0"/>
    <m/>
  </r>
  <r>
    <d v="2025-05-23T02:25:59"/>
    <x v="9"/>
    <x v="17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6"/>
    <x v="0"/>
    <m/>
  </r>
  <r>
    <d v="2025-05-23T02:25:59"/>
    <x v="1"/>
    <x v="18"/>
    <s v="DURANGO DAVID JOSE"/>
    <x v="0"/>
    <x v="0"/>
    <n v="169"/>
    <n v="18.7777777777778"/>
    <n v="184.929155313352"/>
    <m/>
    <n v="102918.55590000001"/>
    <x v="0"/>
    <n v="13000"/>
    <x v="1386"/>
    <x v="0"/>
    <m/>
  </r>
  <r>
    <d v="2025-05-23T02:25:59"/>
    <x v="1"/>
    <x v="19"/>
    <s v="QUIRAMA CASTAEDA JHON JADER"/>
    <x v="0"/>
    <x v="0"/>
    <n v="201"/>
    <n v="22.3333333333333"/>
    <n v="184.929155313352"/>
    <m/>
    <n v="102918.55590000001"/>
    <x v="1"/>
    <n v="13000"/>
    <x v="1386"/>
    <x v="0"/>
    <m/>
  </r>
  <r>
    <d v="2025-05-23T02:26:00"/>
    <x v="9"/>
    <x v="20"/>
    <s v="SALDARRIAGA PARRA LUIS ALBERTO"/>
    <x v="0"/>
    <x v="0"/>
    <n v="174"/>
    <n v="19.3333333333333"/>
    <n v="184.929155313352"/>
    <m/>
    <n v="102918.55590000001"/>
    <x v="2"/>
    <n v="13000"/>
    <x v="1386"/>
    <x v="0"/>
    <m/>
  </r>
  <r>
    <d v="2025-05-23T02:26:00"/>
    <x v="1"/>
    <x v="21"/>
    <s v="RUA CHAVARRIA JEFERSON ANDREY"/>
    <x v="1"/>
    <x v="0"/>
    <n v="224"/>
    <n v="20.363636363636399"/>
    <n v="226.02452316076301"/>
    <m/>
    <n v="125789.34600000001"/>
    <x v="0"/>
    <n v="13000"/>
    <x v="1386"/>
    <x v="0"/>
    <m/>
  </r>
  <r>
    <d v="2025-05-23T02:26:00"/>
    <x v="9"/>
    <x v="22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6"/>
    <x v="2"/>
    <n v="10.25"/>
  </r>
  <r>
    <d v="2025-05-23T02:26:00"/>
    <x v="1"/>
    <x v="23"/>
    <s v="FLORES RINCON JORGE ALBERTO"/>
    <x v="0"/>
    <x v="0"/>
    <n v="196"/>
    <n v="21.7777777777778"/>
    <n v="184.929155313352"/>
    <s v="2 Descuentos (Conducts) "/>
    <n v="102918.55590000001"/>
    <x v="0"/>
    <n v="13000"/>
    <x v="1386"/>
    <x v="0"/>
    <m/>
  </r>
  <r>
    <d v="2025-05-23T02:26:00"/>
    <x v="1"/>
    <x v="24"/>
    <s v="AGUDELO GARCIA LLORDIN ELIAS "/>
    <x v="0"/>
    <x v="0"/>
    <n v="155"/>
    <n v="17.2222222222222"/>
    <n v="184.929155313352"/>
    <m/>
    <n v="102918.55590000001"/>
    <x v="0"/>
    <n v="13000"/>
    <x v="1386"/>
    <x v="0"/>
    <m/>
  </r>
  <r>
    <d v="2025-05-01T02:07:32"/>
    <x v="1"/>
    <x v="14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3T02:26:01"/>
    <x v="9"/>
    <x v="26"/>
    <s v="HENAO HOYOS SANTIAGO"/>
    <x v="9"/>
    <x v="0"/>
    <n v="234"/>
    <n v="19.5"/>
    <n v="246.572207084469"/>
    <m/>
    <n v="137224.74110000001"/>
    <x v="0"/>
    <n v="13000"/>
    <x v="1386"/>
    <x v="0"/>
    <m/>
  </r>
  <r>
    <d v="2025-05-23T02:26:01"/>
    <x v="1"/>
    <x v="39"/>
    <s v="AGUIRRE GARCIA DEIMAR ANDRES"/>
    <x v="3"/>
    <x v="0"/>
    <n v="228"/>
    <n v="22.8"/>
    <n v="205.47683923705699"/>
    <s v="2 Descuentos (Conduct y despachador)"/>
    <n v="114353.951"/>
    <x v="0"/>
    <n v="13000"/>
    <x v="1386"/>
    <x v="0"/>
    <m/>
  </r>
  <r>
    <d v="2025-05-23T02:26:01"/>
    <x v="9"/>
    <x v="27"/>
    <s v="AGUDELO GARCIA DENIN ANGELO"/>
    <x v="0"/>
    <x v="0"/>
    <n v="165"/>
    <n v="18.3333333333333"/>
    <n v="184.929155313352"/>
    <m/>
    <n v="102918.55590000001"/>
    <x v="0"/>
    <n v="13000"/>
    <x v="1386"/>
    <x v="0"/>
    <m/>
  </r>
  <r>
    <d v="2025-05-23T02:26:01"/>
    <x v="1"/>
    <x v="28"/>
    <s v="MARULANDA JARAMILLO DAWER ANDRES"/>
    <x v="6"/>
    <x v="0"/>
    <n v="161"/>
    <n v="20.125"/>
    <n v="164.38147138964601"/>
    <m/>
    <n v="91483.160799999998"/>
    <x v="0"/>
    <n v="13000"/>
    <x v="1386"/>
    <x v="0"/>
    <m/>
  </r>
  <r>
    <d v="2025-05-23T02:26:01"/>
    <x v="1"/>
    <x v="29"/>
    <s v="LOPERA ALVAREZ ESTIVEN"/>
    <x v="1"/>
    <x v="0"/>
    <n v="247"/>
    <n v="22.454545454545499"/>
    <n v="226.02452316076301"/>
    <s v="1 Descuento (Asociado) "/>
    <n v="125789.34600000001"/>
    <x v="0"/>
    <n v="13000"/>
    <x v="1386"/>
    <x v="0"/>
    <m/>
  </r>
  <r>
    <d v="2025-05-23T02:26:01"/>
    <x v="9"/>
    <x v="30"/>
    <s v="PULGARIN GARCIA YONATHAN ANDRES"/>
    <x v="4"/>
    <x v="0"/>
    <n v="181"/>
    <n v="25.8571428571429"/>
    <n v="143.83378746593999"/>
    <m/>
    <n v="80047.765700000004"/>
    <x v="1"/>
    <n v="13000"/>
    <x v="1386"/>
    <x v="0"/>
    <m/>
  </r>
  <r>
    <d v="2025-05-23T02:26:02"/>
    <x v="1"/>
    <x v="31"/>
    <s v="JARAMILLO JARAMILLO FRANCISCO WBEIMAR "/>
    <x v="3"/>
    <x v="0"/>
    <n v="216"/>
    <n v="21.6"/>
    <n v="205.47683923705699"/>
    <m/>
    <n v="114353.951"/>
    <x v="0"/>
    <n v="13000"/>
    <x v="1386"/>
    <x v="0"/>
    <m/>
  </r>
  <r>
    <d v="2025-05-23T02:26:02"/>
    <x v="9"/>
    <x v="32"/>
    <s v="GUTIERREZ ARICAPA DANIEL HUMBERTO"/>
    <x v="0"/>
    <x v="0"/>
    <n v="220"/>
    <n v="24.4444444444444"/>
    <n v="184.929155313352"/>
    <m/>
    <n v="102918.55590000001"/>
    <x v="1"/>
    <n v="13000"/>
    <x v="1386"/>
    <x v="0"/>
    <m/>
  </r>
  <r>
    <d v="2025-05-23T02:26:02"/>
    <x v="1"/>
    <x v="33"/>
    <s v="LEON PEREZ RAUL ENRIQUE"/>
    <x v="0"/>
    <x v="0"/>
    <n v="159"/>
    <n v="17.6666666666667"/>
    <n v="184.929155313352"/>
    <s v="2 Descuentos (Usuarios desubicados) "/>
    <n v="102918.55590000001"/>
    <x v="0"/>
    <n v="13000"/>
    <x v="1386"/>
    <x v="0"/>
    <m/>
  </r>
  <r>
    <d v="2025-05-23T02:26:02"/>
    <x v="1"/>
    <x v="34"/>
    <s v="PALMAR PANA EDIXON JOSUE"/>
    <x v="1"/>
    <x v="0"/>
    <n v="245"/>
    <n v="22.272727272727298"/>
    <n v="226.02452316076301"/>
    <m/>
    <n v="125789.34600000001"/>
    <x v="0"/>
    <n v="13000"/>
    <x v="1386"/>
    <x v="0"/>
    <m/>
  </r>
  <r>
    <d v="2025-05-23T02:26:02"/>
    <x v="9"/>
    <x v="35"/>
    <s v="BERNAL RONDON KEVIN OSWALDO"/>
    <x v="3"/>
    <x v="0"/>
    <n v="175"/>
    <n v="17.5"/>
    <n v="205.47683923705699"/>
    <s v="1 Descuento (Conduct) "/>
    <n v="114353.951"/>
    <x v="0"/>
    <n v="13000"/>
    <x v="1386"/>
    <x v="0"/>
    <m/>
  </r>
  <r>
    <d v="2025-05-23T02:26:03"/>
    <x v="1"/>
    <x v="41"/>
    <s v="GARCIA DAVID WILSON ALBERTO"/>
    <x v="3"/>
    <x v="0"/>
    <n v="214"/>
    <n v="21.4"/>
    <n v="205.47683923705699"/>
    <m/>
    <n v="114353.951"/>
    <x v="1"/>
    <n v="13000"/>
    <x v="1386"/>
    <x v="0"/>
    <m/>
  </r>
  <r>
    <d v="2025-05-23T02:26:03"/>
    <x v="9"/>
    <x v="40"/>
    <s v="PALACIO  RODRIGO"/>
    <x v="0"/>
    <x v="0"/>
    <n v="210"/>
    <n v="23.3333333333333"/>
    <n v="184.929155313352"/>
    <m/>
    <n v="102918.55590000001"/>
    <x v="1"/>
    <n v="13000"/>
    <x v="1386"/>
    <x v="0"/>
    <m/>
  </r>
  <r>
    <d v="2025-05-24T02:00:19"/>
    <x v="9"/>
    <x v="0"/>
    <s v="HENAO MUOZ FERNEY"/>
    <x v="7"/>
    <x v="0"/>
    <n v="65"/>
    <n v="21.6666666666667"/>
    <n v="63.133333333333297"/>
    <m/>
    <n v="35178"/>
    <x v="0"/>
    <n v="12602.439"/>
    <x v="1387"/>
    <x v="0"/>
    <m/>
  </r>
  <r>
    <d v="2025-05-24T02:00:20"/>
    <x v="1"/>
    <x v="36"/>
    <s v="PARIAS MURIEL JHON FREDY"/>
    <x v="0"/>
    <x v="0"/>
    <n v="198"/>
    <n v="22"/>
    <n v="189.4"/>
    <m/>
    <n v="105534"/>
    <x v="1"/>
    <n v="12602.439"/>
    <x v="1387"/>
    <x v="0"/>
    <m/>
  </r>
  <r>
    <d v="2025-05-24T02:00:20"/>
    <x v="9"/>
    <x v="1"/>
    <s v="ALEXIS RESTREPO JAMES"/>
    <x v="3"/>
    <x v="0"/>
    <n v="226"/>
    <n v="22.6"/>
    <n v="210.444444444444"/>
    <m/>
    <n v="117260"/>
    <x v="0"/>
    <n v="12602.439"/>
    <x v="1387"/>
    <x v="0"/>
    <m/>
  </r>
  <r>
    <d v="2025-05-24T02:00:20"/>
    <x v="1"/>
    <x v="37"/>
    <s v="TORRES  GABRIEL OSNEIDER"/>
    <x v="2"/>
    <x v="0"/>
    <n v="95"/>
    <n v="15.8333333333333"/>
    <n v="126.26666666666701"/>
    <m/>
    <n v="70356"/>
    <x v="0"/>
    <n v="12602.439"/>
    <x v="1387"/>
    <x v="0"/>
    <m/>
  </r>
  <r>
    <d v="2025-05-24T02:00:21"/>
    <x v="9"/>
    <x v="2"/>
    <s v="LONDOO LOPERA DUVAN ANDRES"/>
    <x v="0"/>
    <x v="0"/>
    <n v="205"/>
    <n v="22.7777777777778"/>
    <n v="189.4"/>
    <m/>
    <n v="105534"/>
    <x v="1"/>
    <n v="12602.439"/>
    <x v="1387"/>
    <x v="0"/>
    <m/>
  </r>
  <r>
    <d v="2025-05-24T02:00:21"/>
    <x v="1"/>
    <x v="3"/>
    <s v="LOPEZ PINEDA DANIEL ESTIVEN"/>
    <x v="3"/>
    <x v="0"/>
    <n v="206"/>
    <n v="20.6"/>
    <n v="210.444444444444"/>
    <s v="1 Descuento (Conduct) "/>
    <n v="117260"/>
    <x v="0"/>
    <n v="12602.439"/>
    <x v="1387"/>
    <x v="0"/>
    <m/>
  </r>
  <r>
    <d v="2025-05-24T02:00:21"/>
    <x v="9"/>
    <x v="4"/>
    <s v="GIRALDO GIRALDO YOVIN ANDRES"/>
    <x v="0"/>
    <x v="0"/>
    <n v="222"/>
    <n v="24.6666666666667"/>
    <n v="189.4"/>
    <s v="2 Descuentos (Asociado y usuario desubicado) "/>
    <n v="105534"/>
    <x v="1"/>
    <n v="12602.439"/>
    <x v="1387"/>
    <x v="0"/>
    <m/>
  </r>
  <r>
    <d v="2025-05-24T02:00:22"/>
    <x v="1"/>
    <x v="5"/>
    <s v="MARTINEZ CHAVERRA LUIS NORBERTO "/>
    <x v="0"/>
    <x v="0"/>
    <n v="218"/>
    <n v="24.2222222222222"/>
    <n v="189.4"/>
    <m/>
    <n v="105534"/>
    <x v="1"/>
    <n v="12602.439"/>
    <x v="1387"/>
    <x v="0"/>
    <m/>
  </r>
  <r>
    <d v="2025-05-01T02:07:38"/>
    <x v="9"/>
    <x v="35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4T02:00:22"/>
    <x v="9"/>
    <x v="6"/>
    <s v="SERNA GONZALES GEOVANNY ANDRES "/>
    <x v="10"/>
    <x v="0"/>
    <n v="72"/>
    <n v="18"/>
    <n v="84.177777777777806"/>
    <m/>
    <n v="46904"/>
    <x v="0"/>
    <n v="12602.439"/>
    <x v="1387"/>
    <x v="0"/>
    <m/>
  </r>
  <r>
    <d v="2025-05-24T02:00:22"/>
    <x v="1"/>
    <x v="7"/>
    <s v="GUTIERREZ ARICAPA DANIEL HUMBERTO "/>
    <x v="3"/>
    <x v="0"/>
    <n v="192"/>
    <n v="19.2"/>
    <n v="210.444444444444"/>
    <m/>
    <n v="117260"/>
    <x v="0"/>
    <n v="12602.439"/>
    <x v="1387"/>
    <x v="0"/>
    <m/>
  </r>
  <r>
    <d v="2025-05-24T02:00:23"/>
    <x v="9"/>
    <x v="8"/>
    <s v="IBARGUEN GARRIDO JUAN ESTEBAN"/>
    <x v="3"/>
    <x v="0"/>
    <n v="260"/>
    <n v="26"/>
    <n v="210.444444444444"/>
    <m/>
    <n v="117260"/>
    <x v="0"/>
    <n v="12602.439"/>
    <x v="1387"/>
    <x v="0"/>
    <m/>
  </r>
  <r>
    <d v="2025-05-24T02:00:23"/>
    <x v="1"/>
    <x v="9"/>
    <s v="DAVID  HENRY GIOVANNY"/>
    <x v="0"/>
    <x v="0"/>
    <n v="197"/>
    <n v="21.8888888888889"/>
    <n v="189.4"/>
    <m/>
    <n v="105534"/>
    <x v="0"/>
    <n v="12602.439"/>
    <x v="1387"/>
    <x v="0"/>
    <m/>
  </r>
  <r>
    <d v="2025-05-24T02:00:23"/>
    <x v="9"/>
    <x v="10"/>
    <s v="CERVANTES MARTINEZ FELIX ENRIQUE"/>
    <x v="0"/>
    <x v="0"/>
    <n v="183"/>
    <n v="20.3333333333333"/>
    <n v="189.4"/>
    <m/>
    <n v="105534"/>
    <x v="0"/>
    <n v="12602.439"/>
    <x v="1387"/>
    <x v="0"/>
    <m/>
  </r>
  <r>
    <d v="2025-05-24T02:00:23"/>
    <x v="1"/>
    <x v="11"/>
    <s v="DIAZ LOZADA ANDRES FELIPE"/>
    <x v="9"/>
    <x v="0"/>
    <n v="249"/>
    <n v="20.75"/>
    <n v="252.53333333333299"/>
    <m/>
    <n v="140712"/>
    <x v="1"/>
    <n v="12602.439"/>
    <x v="1387"/>
    <x v="0"/>
    <m/>
  </r>
  <r>
    <d v="2025-05-24T02:00:24"/>
    <x v="9"/>
    <x v="12"/>
    <s v="HERNANDEZ MACIAS GILBERTO"/>
    <x v="0"/>
    <x v="0"/>
    <n v="181"/>
    <n v="20.1111111111111"/>
    <n v="189.4"/>
    <m/>
    <n v="105534"/>
    <x v="1"/>
    <n v="12602.439"/>
    <x v="1387"/>
    <x v="0"/>
    <m/>
  </r>
  <r>
    <d v="2025-05-24T02:00:24"/>
    <x v="1"/>
    <x v="13"/>
    <s v="PEREZ GARCIA JUAN ESTEBAN"/>
    <x v="0"/>
    <x v="0"/>
    <n v="213"/>
    <n v="23.6666666666667"/>
    <n v="189.4"/>
    <m/>
    <n v="105534"/>
    <x v="0"/>
    <n v="12602.439"/>
    <x v="1387"/>
    <x v="0"/>
    <m/>
  </r>
  <r>
    <d v="2025-05-24T02:00:24"/>
    <x v="9"/>
    <x v="14"/>
    <s v="MURILLO  YORMAN ANDRES"/>
    <x v="3"/>
    <x v="0"/>
    <n v="179"/>
    <n v="17.899999999999999"/>
    <n v="210.444444444444"/>
    <m/>
    <n v="117260"/>
    <x v="0"/>
    <n v="12602.439"/>
    <x v="1387"/>
    <x v="0"/>
    <m/>
  </r>
  <r>
    <d v="2025-05-24T02:00:24"/>
    <x v="1"/>
    <x v="15"/>
    <s v="BETANCUR GUZMAN JHON FERNANDO"/>
    <x v="3"/>
    <x v="0"/>
    <n v="221"/>
    <n v="22.1"/>
    <n v="210.444444444444"/>
    <s v="2 Descuentos (Conducts)"/>
    <n v="117260"/>
    <x v="0"/>
    <n v="12602.439"/>
    <x v="1387"/>
    <x v="0"/>
    <m/>
  </r>
  <r>
    <d v="2025-05-24T02:00:25"/>
    <x v="9"/>
    <x v="16"/>
    <s v="MUOZ PEA WEIMAR ALONSO"/>
    <x v="6"/>
    <x v="0"/>
    <n v="132"/>
    <n v="16.5"/>
    <n v="168.35555555555601"/>
    <m/>
    <n v="93808"/>
    <x v="0"/>
    <n v="12602.439"/>
    <x v="1387"/>
    <x v="0"/>
    <m/>
  </r>
  <r>
    <d v="2025-05-24T02:00:25"/>
    <x v="1"/>
    <x v="17"/>
    <s v="BERNAL RONDON KEVIN OSWALDO"/>
    <x v="3"/>
    <x v="0"/>
    <n v="199"/>
    <n v="19.899999999999999"/>
    <n v="210.444444444444"/>
    <m/>
    <n v="117260"/>
    <x v="0"/>
    <n v="12602.439"/>
    <x v="1387"/>
    <x v="0"/>
    <m/>
  </r>
  <r>
    <d v="2025-05-24T02:00:25"/>
    <x v="9"/>
    <x v="18"/>
    <s v="DURANGO DAVID JOSE"/>
    <x v="0"/>
    <x v="0"/>
    <n v="167"/>
    <n v="18.5555555555556"/>
    <n v="189.4"/>
    <m/>
    <n v="105534"/>
    <x v="0"/>
    <n v="12602.439"/>
    <x v="1387"/>
    <x v="0"/>
    <m/>
  </r>
  <r>
    <d v="2025-05-24T02:00:25"/>
    <x v="1"/>
    <x v="19"/>
    <s v="HINCAPIE LOPEZ DIDIER FABIAN"/>
    <x v="0"/>
    <x v="0"/>
    <n v="209"/>
    <n v="23.2222222222222"/>
    <n v="189.4"/>
    <m/>
    <n v="105534"/>
    <x v="1"/>
    <n v="12602.439"/>
    <x v="1387"/>
    <x v="0"/>
    <m/>
  </r>
  <r>
    <d v="2025-05-24T02:00:26"/>
    <x v="9"/>
    <x v="20"/>
    <s v="SALDARRIAGA PARRA LUIS ALBERTO"/>
    <x v="2"/>
    <x v="0"/>
    <n v="111"/>
    <n v="18.5"/>
    <n v="126.26666666666701"/>
    <m/>
    <n v="70356"/>
    <x v="2"/>
    <n v="12602.439"/>
    <x v="1387"/>
    <x v="0"/>
    <m/>
  </r>
  <r>
    <d v="2025-05-24T02:00:26"/>
    <x v="1"/>
    <x v="21"/>
    <s v="HERRERA GIRALDO DAVINSON"/>
    <x v="0"/>
    <x v="0"/>
    <n v="166"/>
    <n v="18.4444444444444"/>
    <n v="189.4"/>
    <s v="1 Descuento (Despachador) "/>
    <n v="105534"/>
    <x v="0"/>
    <n v="12602.439"/>
    <x v="1387"/>
    <x v="0"/>
    <m/>
  </r>
  <r>
    <d v="2025-05-24T02:00:26"/>
    <x v="9"/>
    <x v="22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7"/>
    <x v="0"/>
    <m/>
  </r>
  <r>
    <d v="2025-05-24T02:00:26"/>
    <x v="1"/>
    <x v="23"/>
    <s v="FLORES RINCON JORGE ALBERTO"/>
    <x v="4"/>
    <x v="0"/>
    <n v="130"/>
    <n v="18.571428571428601"/>
    <n v="147.31111111111099"/>
    <m/>
    <n v="82082"/>
    <x v="0"/>
    <n v="12602.439"/>
    <x v="1387"/>
    <x v="0"/>
    <m/>
  </r>
  <r>
    <d v="2025-05-24T02:00:27"/>
    <x v="9"/>
    <x v="24"/>
    <s v="AGUDELO GARCIA LLORDIN ELIAS"/>
    <x v="6"/>
    <x v="0"/>
    <n v="130"/>
    <n v="16.25"/>
    <n v="168.35555555555601"/>
    <m/>
    <n v="93808"/>
    <x v="0"/>
    <n v="12602.439"/>
    <x v="1387"/>
    <x v="0"/>
    <m/>
  </r>
  <r>
    <d v="2025-05-24T02:00:27"/>
    <x v="1"/>
    <x v="25"/>
    <s v="VALENCIA MENDOZA JHON"/>
    <x v="8"/>
    <x v="0"/>
    <n v="136"/>
    <n v="27.2"/>
    <n v="105.222222222222"/>
    <m/>
    <n v="58630"/>
    <x v="0"/>
    <n v="12602.439"/>
    <x v="1387"/>
    <x v="0"/>
    <m/>
  </r>
  <r>
    <d v="2025-05-24T02:00:27"/>
    <x v="9"/>
    <x v="26"/>
    <s v="MARTINEZ  WILMAR"/>
    <x v="0"/>
    <x v="0"/>
    <n v="181"/>
    <n v="20.1111111111111"/>
    <n v="189.4"/>
    <m/>
    <n v="105534"/>
    <x v="0"/>
    <n v="12602.439"/>
    <x v="1387"/>
    <x v="0"/>
    <m/>
  </r>
  <r>
    <d v="2025-05-24T02:00:27"/>
    <x v="1"/>
    <x v="39"/>
    <s v="AGUIRRE GARCIA DEIMAR ANDRES"/>
    <x v="0"/>
    <x v="0"/>
    <n v="159"/>
    <n v="17.6666666666667"/>
    <n v="189.4"/>
    <m/>
    <n v="105534"/>
    <x v="0"/>
    <n v="12602.439"/>
    <x v="1387"/>
    <x v="0"/>
    <m/>
  </r>
  <r>
    <d v="2025-05-24T02:00:28"/>
    <x v="9"/>
    <x v="27"/>
    <s v="HENAO HOYOS SANTIAGO"/>
    <x v="1"/>
    <x v="0"/>
    <n v="289"/>
    <n v="26.272727272727298"/>
    <n v="231.48888888888899"/>
    <m/>
    <n v="128986"/>
    <x v="0"/>
    <n v="12602.439"/>
    <x v="1387"/>
    <x v="0"/>
    <m/>
  </r>
  <r>
    <d v="2025-05-24T02:00:28"/>
    <x v="1"/>
    <x v="28"/>
    <s v="MARULANDA JARAMILLO DAWER ANDRES"/>
    <x v="3"/>
    <x v="0"/>
    <n v="229"/>
    <n v="22.9"/>
    <n v="210.444444444444"/>
    <m/>
    <n v="117260"/>
    <x v="0"/>
    <n v="12602.439"/>
    <x v="1387"/>
    <x v="0"/>
    <m/>
  </r>
  <r>
    <d v="2025-05-01T02:07:39"/>
    <x v="9"/>
    <x v="40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4T02:00:28"/>
    <x v="9"/>
    <x v="29"/>
    <s v="MONTOYA OSPINA DANIEL HUMBERTO "/>
    <x v="9"/>
    <x v="0"/>
    <n v="283"/>
    <n v="23.5833333333333"/>
    <n v="252.53333333333299"/>
    <m/>
    <n v="140712"/>
    <x v="0"/>
    <n v="12602.439"/>
    <x v="1387"/>
    <x v="0"/>
    <m/>
  </r>
  <r>
    <d v="2025-05-24T02:00:28"/>
    <x v="1"/>
    <x v="30"/>
    <s v="PULGARIN GARCIA YONATHAN ANDRES"/>
    <x v="0"/>
    <x v="0"/>
    <n v="184"/>
    <n v="20.4444444444444"/>
    <n v="189.4"/>
    <s v="2 Descuentos (Usuarios desubicados) "/>
    <n v="105534"/>
    <x v="1"/>
    <n v="12602.439"/>
    <x v="1387"/>
    <x v="0"/>
    <m/>
  </r>
  <r>
    <d v="2025-05-24T02:00:29"/>
    <x v="9"/>
    <x v="31"/>
    <s v="JARAMILLO JARAMILLO FRANCISCO WBEIMAR"/>
    <x v="0"/>
    <x v="0"/>
    <n v="146"/>
    <n v="16.2222222222222"/>
    <n v="189.4"/>
    <m/>
    <n v="105534"/>
    <x v="0"/>
    <n v="12602.439"/>
    <x v="1387"/>
    <x v="0"/>
    <m/>
  </r>
  <r>
    <d v="2025-05-24T02:00:29"/>
    <x v="1"/>
    <x v="32"/>
    <s v="RUA CHAVARRIA JEFERSON ANDREY "/>
    <x v="3"/>
    <x v="0"/>
    <n v="234"/>
    <n v="23.4"/>
    <n v="210.444444444444"/>
    <m/>
    <n v="117260"/>
    <x v="1"/>
    <n v="12602.439"/>
    <x v="1387"/>
    <x v="0"/>
    <m/>
  </r>
  <r>
    <d v="2025-05-24T02:00:29"/>
    <x v="9"/>
    <x v="33"/>
    <s v="LEON PEREZ RAUL ENRIQUE"/>
    <x v="0"/>
    <x v="0"/>
    <n v="164"/>
    <n v="18.2222222222222"/>
    <n v="189.4"/>
    <s v="2 Descuentos (Usuarios desubicados) "/>
    <n v="105534"/>
    <x v="0"/>
    <n v="12602.439"/>
    <x v="1387"/>
    <x v="0"/>
    <m/>
  </r>
  <r>
    <d v="2025-05-24T02:00:29"/>
    <x v="1"/>
    <x v="34"/>
    <s v="PALMAR PANA EDIXON JOSUE"/>
    <x v="0"/>
    <x v="0"/>
    <n v="197"/>
    <n v="21.8888888888889"/>
    <n v="189.4"/>
    <s v="1 Descuento (Usuario desubicado) "/>
    <n v="105534"/>
    <x v="0"/>
    <n v="12602.439"/>
    <x v="1387"/>
    <x v="0"/>
    <m/>
  </r>
  <r>
    <d v="2025-05-24T02:00:30"/>
    <x v="9"/>
    <x v="35"/>
    <s v="OCAMPO OCAMPO ANTONIO JOSE"/>
    <x v="0"/>
    <x v="0"/>
    <n v="194"/>
    <n v="21.5555555555556"/>
    <n v="189.4"/>
    <m/>
    <n v="105534"/>
    <x v="0"/>
    <n v="12602.439"/>
    <x v="1387"/>
    <x v="0"/>
    <m/>
  </r>
  <r>
    <d v="2025-05-24T02:00:30"/>
    <x v="1"/>
    <x v="41"/>
    <s v="GARCIA DAVID WILSON ALBERTO"/>
    <x v="3"/>
    <x v="0"/>
    <n v="235"/>
    <n v="23.5"/>
    <n v="210.444444444444"/>
    <s v="3 Descuentos (conducts y despachador) "/>
    <n v="117260"/>
    <x v="1"/>
    <n v="12602.439"/>
    <x v="1387"/>
    <x v="0"/>
    <m/>
  </r>
  <r>
    <d v="2025-05-24T02:00:30"/>
    <x v="9"/>
    <x v="40"/>
    <s v="LOPERA ALVAREZ ESTIVEN"/>
    <x v="0"/>
    <x v="0"/>
    <n v="163"/>
    <n v="18.1111111111111"/>
    <n v="189.4"/>
    <m/>
    <n v="105534"/>
    <x v="1"/>
    <n v="12602.439"/>
    <x v="1387"/>
    <x v="0"/>
    <m/>
  </r>
  <r>
    <d v="2025-05-24T23:47:45"/>
    <x v="9"/>
    <x v="0"/>
    <s v="ROJAS ESCOBAR CRISTIAN ESNEIDER"/>
    <x v="2"/>
    <x v="0"/>
    <n v="133"/>
    <n v="22.1666666666667"/>
    <n v="124.597826086957"/>
    <m/>
    <n v="69379.728300000002"/>
    <x v="0"/>
    <n v="12775"/>
    <x v="1388"/>
    <x v="0"/>
    <m/>
  </r>
  <r>
    <d v="2025-05-24T23:47:45"/>
    <x v="1"/>
    <x v="36"/>
    <s v="PARIAS MURIEL JHON FREDY"/>
    <x v="6"/>
    <x v="0"/>
    <n v="209"/>
    <n v="26.125"/>
    <n v="166.130434782609"/>
    <s v="2 Descuentos (Conducts) "/>
    <n v="92506.304300000003"/>
    <x v="1"/>
    <n v="12775"/>
    <x v="1388"/>
    <x v="0"/>
    <m/>
  </r>
  <r>
    <d v="2025-05-24T23:47:46"/>
    <x v="9"/>
    <x v="1"/>
    <s v="ALEXIS RESTREPO JAMES"/>
    <x v="0"/>
    <x v="3"/>
    <n v="184"/>
    <n v="20.4444444444444"/>
    <n v="186.89673913043501"/>
    <m/>
    <n v="104069.59239999999"/>
    <x v="0"/>
    <n v="12775"/>
    <x v="1388"/>
    <x v="0"/>
    <m/>
  </r>
  <r>
    <d v="2025-05-24T23:47:46"/>
    <x v="1"/>
    <x v="37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8"/>
    <x v="0"/>
    <m/>
  </r>
  <r>
    <d v="2025-05-24T23:47:46"/>
    <x v="9"/>
    <x v="2"/>
    <s v="HERNANDEZ MACIAS GILBERTO"/>
    <x v="4"/>
    <x v="0"/>
    <n v="154"/>
    <n v="22"/>
    <n v="145.36413043478299"/>
    <m/>
    <n v="80943.016300000003"/>
    <x v="1"/>
    <n v="12775"/>
    <x v="1388"/>
    <x v="0"/>
    <m/>
  </r>
  <r>
    <d v="2025-05-24T23:47:47"/>
    <x v="1"/>
    <x v="3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8"/>
    <x v="0"/>
    <m/>
  </r>
  <r>
    <d v="2025-05-24T23:47:47"/>
    <x v="9"/>
    <x v="4"/>
    <s v="GIRALDO GIRALDO YOVIN ANDRES"/>
    <x v="12"/>
    <x v="0"/>
    <n v="290"/>
    <n v="22.307692307692299"/>
    <n v="269.96195652173901"/>
    <m/>
    <n v="150322.74460000001"/>
    <x v="1"/>
    <n v="12775"/>
    <x v="1388"/>
    <x v="0"/>
    <m/>
  </r>
  <r>
    <d v="2025-05-24T23:47:48"/>
    <x v="1"/>
    <x v="5"/>
    <s v="MARTINEZ CHAVERRA LUIS NORBERTO"/>
    <x v="3"/>
    <x v="0"/>
    <n v="211"/>
    <n v="21.1"/>
    <n v="207.66304347826099"/>
    <m/>
    <n v="115632.88039999999"/>
    <x v="1"/>
    <n v="12775"/>
    <x v="1388"/>
    <x v="0"/>
    <m/>
  </r>
  <r>
    <d v="2025-05-24T23:47:48"/>
    <x v="9"/>
    <x v="7"/>
    <s v="MARIN ALZATE KEVIN ANDRES"/>
    <x v="3"/>
    <x v="0"/>
    <n v="142"/>
    <n v="14.2"/>
    <n v="207.66304347826099"/>
    <m/>
    <n v="115632.88039999999"/>
    <x v="0"/>
    <n v="12775"/>
    <x v="1388"/>
    <x v="0"/>
    <m/>
  </r>
  <r>
    <d v="2025-05-24T23:47:48"/>
    <x v="1"/>
    <x v="8"/>
    <s v="IBARGUEN GARRIDO JUAN ESTEBAN "/>
    <x v="1"/>
    <x v="0"/>
    <n v="208"/>
    <n v="18.909090909090899"/>
    <n v="228.429347826087"/>
    <m/>
    <n v="127196.1685"/>
    <x v="0"/>
    <n v="12775"/>
    <x v="1388"/>
    <x v="0"/>
    <m/>
  </r>
  <r>
    <d v="2025-05-24T23:47:48"/>
    <x v="9"/>
    <x v="9"/>
    <s v="JIMENEZ JIMENEZ OMAR DAVID "/>
    <x v="0"/>
    <x v="0"/>
    <n v="171"/>
    <n v="19"/>
    <n v="186.89673913043501"/>
    <m/>
    <n v="104069.59239999999"/>
    <x v="0"/>
    <n v="12775"/>
    <x v="1388"/>
    <x v="0"/>
    <m/>
  </r>
  <r>
    <d v="2025-05-24T23:47:49"/>
    <x v="1"/>
    <x v="10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8"/>
    <x v="0"/>
    <m/>
  </r>
  <r>
    <d v="2025-05-24T23:47:49"/>
    <x v="9"/>
    <x v="11"/>
    <s v="DIAZ LOZADA ANDRES FELIPE"/>
    <x v="3"/>
    <x v="0"/>
    <n v="220"/>
    <n v="22"/>
    <n v="207.66304347826099"/>
    <m/>
    <n v="115632.88039999999"/>
    <x v="1"/>
    <n v="12775"/>
    <x v="1388"/>
    <x v="0"/>
    <m/>
  </r>
  <r>
    <d v="2025-05-01T02:07:32"/>
    <x v="1"/>
    <x v="16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23:47:49"/>
    <x v="1"/>
    <x v="12"/>
    <s v="VERENZUELA MARTINEZ ALEXANDER"/>
    <x v="3"/>
    <x v="0"/>
    <n v="241"/>
    <n v="24.1"/>
    <n v="207.66304347826099"/>
    <s v="2 Descuentos (Usuarios desubicados) "/>
    <n v="115632.88039999999"/>
    <x v="1"/>
    <n v="12775"/>
    <x v="1388"/>
    <x v="0"/>
    <m/>
  </r>
  <r>
    <d v="2025-05-24T23:47:49"/>
    <x v="9"/>
    <x v="13"/>
    <s v="PEREZ GARCIA JUAN ESTEBAN"/>
    <x v="4"/>
    <x v="0"/>
    <n v="155"/>
    <n v="22.1428571428571"/>
    <n v="145.36413043478299"/>
    <m/>
    <n v="80943.016300000003"/>
    <x v="0"/>
    <n v="12775"/>
    <x v="1388"/>
    <x v="0"/>
    <m/>
  </r>
  <r>
    <d v="2025-05-24T23:47:50"/>
    <x v="1"/>
    <x v="14"/>
    <s v="MURILLO  YORMAN ANDRES"/>
    <x v="8"/>
    <x v="0"/>
    <n v="114"/>
    <n v="22.8"/>
    <n v="103.83152173913"/>
    <s v="5 Descuentos (Transbordo) "/>
    <n v="57816.440199999997"/>
    <x v="0"/>
    <n v="12775"/>
    <x v="1388"/>
    <x v="0"/>
    <m/>
  </r>
  <r>
    <d v="2025-05-24T23:47:50"/>
    <x v="9"/>
    <x v="15"/>
    <s v="BETANCUR GUZMAN JHON FERNANDO"/>
    <x v="6"/>
    <x v="0"/>
    <n v="182"/>
    <n v="22.75"/>
    <n v="166.130434782609"/>
    <s v="3 Descuentos (Conducts) "/>
    <n v="92506.304300000003"/>
    <x v="0"/>
    <n v="12775"/>
    <x v="1388"/>
    <x v="0"/>
    <m/>
  </r>
  <r>
    <d v="2025-05-24T23:47:50"/>
    <x v="1"/>
    <x v="16"/>
    <s v="MUOZ PEA WEIMAR ALONSO"/>
    <x v="0"/>
    <x v="0"/>
    <n v="217"/>
    <n v="24.1111111111111"/>
    <n v="186.89673913043501"/>
    <m/>
    <n v="104069.59239999999"/>
    <x v="0"/>
    <n v="12775"/>
    <x v="1388"/>
    <x v="0"/>
    <m/>
  </r>
  <r>
    <d v="2025-05-24T23:47:51"/>
    <x v="9"/>
    <x v="17"/>
    <s v="GONZALEZ PEREZ RAFAEL JOSE"/>
    <x v="0"/>
    <x v="0"/>
    <n v="183"/>
    <n v="20.3333333333333"/>
    <n v="186.89673913043501"/>
    <m/>
    <n v="104069.59239999999"/>
    <x v="0"/>
    <n v="12775"/>
    <x v="1388"/>
    <x v="0"/>
    <m/>
  </r>
  <r>
    <d v="2025-05-24T23:47:51"/>
    <x v="1"/>
    <x v="18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8"/>
    <x v="0"/>
    <m/>
  </r>
  <r>
    <d v="2025-05-24T23:47:51"/>
    <x v="9"/>
    <x v="19"/>
    <s v="QUIRAMA CASTAEDA JHON JADER"/>
    <x v="0"/>
    <x v="0"/>
    <n v="183"/>
    <n v="20.3333333333333"/>
    <n v="186.89673913043501"/>
    <m/>
    <n v="104069.59239999999"/>
    <x v="1"/>
    <n v="12775"/>
    <x v="1388"/>
    <x v="0"/>
    <m/>
  </r>
  <r>
    <d v="2025-05-24T23:47:52"/>
    <x v="1"/>
    <x v="21"/>
    <s v="HERRERA GIRALDO DAVINSON "/>
    <x v="0"/>
    <x v="0"/>
    <n v="195"/>
    <n v="21.6666666666667"/>
    <n v="186.89673913043501"/>
    <m/>
    <n v="104069.59239999999"/>
    <x v="0"/>
    <n v="12775"/>
    <x v="1388"/>
    <x v="0"/>
    <m/>
  </r>
  <r>
    <d v="2025-05-24T23:47:52"/>
    <x v="1"/>
    <x v="38"/>
    <s v="TORRES  GABRIEL OSNEIDER"/>
    <x v="0"/>
    <x v="0"/>
    <n v="162"/>
    <n v="18"/>
    <n v="186.89673913043501"/>
    <m/>
    <n v="104069.59239999999"/>
    <x v="1"/>
    <n v="12775"/>
    <x v="1388"/>
    <x v="0"/>
    <m/>
  </r>
  <r>
    <d v="2025-05-24T23:47:52"/>
    <x v="9"/>
    <x v="22"/>
    <s v="CIRO MARIN RODRIGO ALBERTO"/>
    <x v="3"/>
    <x v="0"/>
    <n v="183"/>
    <n v="18.3"/>
    <n v="207.66304347826099"/>
    <m/>
    <n v="115632.88039999999"/>
    <x v="0"/>
    <n v="12775"/>
    <x v="1388"/>
    <x v="0"/>
    <m/>
  </r>
  <r>
    <d v="2025-05-24T23:47:52"/>
    <x v="1"/>
    <x v="23"/>
    <s v="FLORES RINCON JORGE ALBERTO"/>
    <x v="3"/>
    <x v="0"/>
    <n v="246"/>
    <n v="24.6"/>
    <n v="207.66304347826099"/>
    <m/>
    <n v="115632.88039999999"/>
    <x v="0"/>
    <n v="12775"/>
    <x v="1388"/>
    <x v="0"/>
    <m/>
  </r>
  <r>
    <d v="2025-05-24T23:47:53"/>
    <x v="9"/>
    <x v="24"/>
    <s v="AGUDELO GARCIA LLORDIN ELIAS"/>
    <x v="0"/>
    <x v="0"/>
    <n v="152"/>
    <n v="16.8888888888889"/>
    <n v="186.89673913043501"/>
    <m/>
    <n v="104069.59239999999"/>
    <x v="0"/>
    <n v="12775"/>
    <x v="1388"/>
    <x v="0"/>
    <m/>
  </r>
  <r>
    <d v="2025-05-24T23:47:53"/>
    <x v="1"/>
    <x v="25"/>
    <s v="VALENCIA MENDOZA JHON"/>
    <x v="7"/>
    <x v="0"/>
    <n v="72"/>
    <n v="24"/>
    <n v="62.298913043478301"/>
    <m/>
    <n v="34689.864099999999"/>
    <x v="0"/>
    <n v="12775"/>
    <x v="1388"/>
    <x v="0"/>
    <m/>
  </r>
  <r>
    <d v="2025-05-24T23:47:53"/>
    <x v="9"/>
    <x v="26"/>
    <s v="MARTINEZ  WILMAR"/>
    <x v="6"/>
    <x v="0"/>
    <n v="198"/>
    <n v="24.75"/>
    <n v="166.130434782609"/>
    <m/>
    <n v="92506.304300000003"/>
    <x v="0"/>
    <n v="12775"/>
    <x v="1388"/>
    <x v="0"/>
    <m/>
  </r>
  <r>
    <d v="2025-05-24T23:47:53"/>
    <x v="1"/>
    <x v="39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8"/>
    <x v="0"/>
    <m/>
  </r>
  <r>
    <d v="2025-05-24T23:47:54"/>
    <x v="9"/>
    <x v="27"/>
    <s v="AGUDELO GARCIA DENIN ANGELO"/>
    <x v="1"/>
    <x v="0"/>
    <n v="198"/>
    <n v="18"/>
    <n v="228.429347826087"/>
    <m/>
    <n v="127196.1685"/>
    <x v="0"/>
    <n v="12775"/>
    <x v="1388"/>
    <x v="0"/>
    <m/>
  </r>
  <r>
    <d v="2025-05-24T23:47:54"/>
    <x v="1"/>
    <x v="28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8"/>
    <x v="0"/>
    <m/>
  </r>
  <r>
    <d v="2025-05-24T23:47:54"/>
    <x v="9"/>
    <x v="29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8"/>
    <x v="0"/>
    <m/>
  </r>
  <r>
    <d v="2025-05-24T23:47:54"/>
    <x v="1"/>
    <x v="30"/>
    <s v="HINCAPIE LOPEZ DIDIER FABIAN"/>
    <x v="3"/>
    <x v="0"/>
    <n v="221"/>
    <n v="22.1"/>
    <n v="207.66304347826099"/>
    <m/>
    <n v="115632.88039999999"/>
    <x v="1"/>
    <n v="12775"/>
    <x v="1388"/>
    <x v="0"/>
    <m/>
  </r>
  <r>
    <d v="2025-05-24T23:47:55"/>
    <x v="9"/>
    <x v="31"/>
    <s v="JARAMILLO JARAMILLO FRANCISCO WBEIMAR"/>
    <x v="6"/>
    <x v="3"/>
    <n v="164"/>
    <n v="20.5"/>
    <n v="166.130434782609"/>
    <m/>
    <n v="92506.304300000003"/>
    <x v="0"/>
    <n v="12775"/>
    <x v="1388"/>
    <x v="0"/>
    <m/>
  </r>
  <r>
    <d v="2025-05-24T23:47:55"/>
    <x v="1"/>
    <x v="32"/>
    <s v="TABORDA ROJAS DIEGO ALEJANDRO"/>
    <x v="1"/>
    <x v="0"/>
    <n v="246"/>
    <n v="22.363636363636399"/>
    <n v="228.429347826087"/>
    <m/>
    <n v="127196.1685"/>
    <x v="1"/>
    <n v="12775"/>
    <x v="1388"/>
    <x v="0"/>
    <m/>
  </r>
  <r>
    <d v="2025-05-24T23:47:55"/>
    <x v="9"/>
    <x v="33"/>
    <s v="LEON PEREZ RAUL ENRIQUE "/>
    <x v="0"/>
    <x v="0"/>
    <n v="177"/>
    <n v="19.6666666666667"/>
    <n v="186.89673913043501"/>
    <m/>
    <n v="104069.59239999999"/>
    <x v="0"/>
    <n v="12775"/>
    <x v="1388"/>
    <x v="0"/>
    <m/>
  </r>
  <r>
    <d v="2025-05-24T23:47:55"/>
    <x v="1"/>
    <x v="34"/>
    <s v="PALMAR PANA EDIXON JOSUE"/>
    <x v="9"/>
    <x v="0"/>
    <n v="237"/>
    <n v="19.75"/>
    <n v="249.195652173913"/>
    <m/>
    <n v="138759.4565"/>
    <x v="0"/>
    <n v="12775"/>
    <x v="1388"/>
    <x v="0"/>
    <m/>
  </r>
  <r>
    <d v="2025-05-01T02:07:28"/>
    <x v="9"/>
    <x v="36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23:47:55"/>
    <x v="9"/>
    <x v="35"/>
    <s v="OCAMPO OCAMPO ANTONIO JOSE"/>
    <x v="3"/>
    <x v="0"/>
    <n v="192"/>
    <n v="19.2"/>
    <n v="207.66304347826099"/>
    <m/>
    <n v="115632.88039999999"/>
    <x v="0"/>
    <n v="12775"/>
    <x v="1388"/>
    <x v="0"/>
    <m/>
  </r>
  <r>
    <d v="2025-05-24T23:47:56"/>
    <x v="1"/>
    <x v="41"/>
    <s v="GARCIA DAVID WILSON ALBERTO"/>
    <x v="3"/>
    <x v="0"/>
    <n v="227"/>
    <n v="22.7"/>
    <n v="207.66304347826099"/>
    <m/>
    <n v="115632.88039999999"/>
    <x v="1"/>
    <n v="12775"/>
    <x v="1388"/>
    <x v="0"/>
    <m/>
  </r>
  <r>
    <d v="2025-05-24T23:47:56"/>
    <x v="9"/>
    <x v="40"/>
    <s v="PALACIO  RODRIGO"/>
    <x v="3"/>
    <x v="0"/>
    <n v="168"/>
    <n v="16.8"/>
    <n v="207.66304347826099"/>
    <m/>
    <n v="115632.88039999999"/>
    <x v="1"/>
    <n v="12775"/>
    <x v="1388"/>
    <x v="0"/>
    <m/>
  </r>
  <r>
    <d v="2025-05-25T01:50:34"/>
    <x v="9"/>
    <x v="36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4"/>
    <x v="1"/>
    <x v="1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5"/>
    <x v="9"/>
    <x v="37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5"/>
    <x v="1"/>
    <x v="2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6"/>
    <x v="9"/>
    <x v="3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36"/>
    <x v="1"/>
    <x v="4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6"/>
    <x v="9"/>
    <x v="5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36"/>
    <x v="1"/>
    <x v="6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37"/>
    <x v="9"/>
    <x v="7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37"/>
    <x v="1"/>
    <x v="8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25T01:50:37"/>
    <x v="9"/>
    <x v="9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37"/>
    <x v="1"/>
    <x v="10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38"/>
    <x v="9"/>
    <x v="11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38"/>
    <x v="1"/>
    <x v="12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38"/>
    <x v="9"/>
    <x v="13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8"/>
    <x v="1"/>
    <x v="14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39"/>
    <x v="9"/>
    <x v="15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39"/>
    <x v="1"/>
    <x v="16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9"/>
    <x v="9"/>
    <x v="17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9"/>
    <x v="1"/>
    <x v="18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01T02:07:31"/>
    <x v="9"/>
    <x v="13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0"/>
    <x v="9"/>
    <x v="19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x v="20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40"/>
    <x v="9"/>
    <x v="21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0"/>
    <x v="1"/>
    <x v="22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41"/>
    <x v="9"/>
    <x v="23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41"/>
    <x v="1"/>
    <x v="24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1"/>
    <x v="9"/>
    <x v="25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5T01:50:41"/>
    <x v="1"/>
    <x v="26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9"/>
    <x v="39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42"/>
    <x v="1"/>
    <x v="27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2"/>
    <x v="9"/>
    <x v="28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42"/>
    <x v="1"/>
    <x v="29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43"/>
    <x v="9"/>
    <x v="30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43"/>
    <x v="1"/>
    <x v="31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43"/>
    <x v="9"/>
    <x v="32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4"/>
    <x v="1"/>
    <x v="33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45"/>
    <x v="9"/>
    <x v="34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46"/>
    <x v="1"/>
    <x v="35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9"/>
    <x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47"/>
    <x v="1"/>
    <x v="40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6T01:11:18"/>
    <x v="12"/>
    <x v="37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19"/>
    <x v="12"/>
    <x v="3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x v="5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19"/>
    <x v="12"/>
    <x v="7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0"/>
    <x v="12"/>
    <x v="8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x v="9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0"/>
    <x v="12"/>
    <x v="11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26T01:11:20"/>
    <x v="12"/>
    <x v="13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x v="15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1"/>
    <x v="12"/>
    <x v="17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21"/>
    <x v="12"/>
    <x v="18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2"/>
    <x v="12"/>
    <x v="22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2"/>
    <x v="12"/>
    <x v="23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2"/>
    <x v="12"/>
    <x v="24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2"/>
    <x v="12"/>
    <x v="26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2"/>
    <x v="12"/>
    <x v="27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3"/>
    <x v="12"/>
    <x v="28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3"/>
    <x v="12"/>
    <x v="29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x v="31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3"/>
    <x v="12"/>
    <x v="32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6T01:11:23"/>
    <x v="12"/>
    <x v="33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23"/>
    <x v="12"/>
    <x v="34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4"/>
    <x v="12"/>
    <x v="35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7T01:14:33"/>
    <x v="9"/>
    <x v="0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3"/>
    <x v="1"/>
    <x v="1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4"/>
    <x v="9"/>
    <x v="37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4"/>
    <x v="1"/>
    <x v="2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34"/>
    <x v="9"/>
    <x v="3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4"/>
    <x v="1"/>
    <x v="4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35"/>
    <x v="9"/>
    <x v="5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5"/>
    <x v="1"/>
    <x v="6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5"/>
    <x v="9"/>
    <x v="7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5"/>
    <x v="1"/>
    <x v="8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36"/>
    <x v="9"/>
    <x v="9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36"/>
    <x v="1"/>
    <x v="10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36"/>
    <x v="9"/>
    <x v="11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x v="12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01T02:07:30"/>
    <x v="1"/>
    <x v="8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x v="19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6"/>
    <x v="9"/>
    <x v="13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7"/>
    <x v="1"/>
    <x v="15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7"/>
    <x v="9"/>
    <x v="17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7"/>
    <x v="1"/>
    <x v="18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7"/>
    <x v="9"/>
    <x v="20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8"/>
    <x v="1"/>
    <x v="21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27T01:14:38"/>
    <x v="9"/>
    <x v="22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8"/>
    <x v="1"/>
    <x v="23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9"/>
    <x v="24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x v="25"/>
    <s v="HINCAPIE LONDOO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9"/>
    <x v="9"/>
    <x v="26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39"/>
    <x v="1"/>
    <x v="39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9"/>
    <x v="9"/>
    <x v="27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9"/>
    <x v="1"/>
    <x v="28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x v="29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0"/>
    <x v="1"/>
    <x v="30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40"/>
    <x v="9"/>
    <x v="31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40"/>
    <x v="1"/>
    <x v="32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27T01:14:40"/>
    <x v="9"/>
    <x v="33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41"/>
    <x v="1"/>
    <x v="34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41"/>
    <x v="9"/>
    <x v="35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01T02:07:30"/>
    <x v="9"/>
    <x v="7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x v="0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41"/>
    <x v="1"/>
    <x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41"/>
    <x v="9"/>
    <x v="40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8T01:33:59"/>
    <x v="9"/>
    <x v="0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0"/>
    <x v="1"/>
    <x v="36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0"/>
    <x v="9"/>
    <x v="1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1"/>
    <x v="37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1"/>
    <x v="9"/>
    <x v="2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1"/>
    <x v="1"/>
    <x v="3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1"/>
    <x v="9"/>
    <x v="4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2"/>
    <x v="1"/>
    <x v="5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2"/>
    <x v="9"/>
    <x v="6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2"/>
    <x v="1"/>
    <x v="7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2"/>
    <x v="9"/>
    <x v="8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3"/>
    <x v="1"/>
    <x v="9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3"/>
    <x v="9"/>
    <x v="10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3"/>
    <x v="1"/>
    <x v="11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3"/>
    <x v="9"/>
    <x v="12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8T01:34:04"/>
    <x v="1"/>
    <x v="13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4"/>
    <x v="9"/>
    <x v="15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4"/>
    <x v="1"/>
    <x v="16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4"/>
    <x v="9"/>
    <x v="17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5"/>
    <x v="1"/>
    <x v="18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5"/>
    <x v="9"/>
    <x v="19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5"/>
    <x v="1"/>
    <x v="20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28T01:34:05"/>
    <x v="9"/>
    <x v="21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6"/>
    <x v="1"/>
    <x v="38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6"/>
    <x v="9"/>
    <x v="23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1"/>
    <x v="24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6"/>
    <x v="9"/>
    <x v="25"/>
    <s v="HINCAPIE LONDOO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7"/>
    <x v="1"/>
    <x v="26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7"/>
    <x v="9"/>
    <x v="39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7"/>
    <x v="1"/>
    <x v="27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7"/>
    <x v="9"/>
    <x v="28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x v="29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8"/>
    <x v="9"/>
    <x v="30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4:08"/>
    <x v="1"/>
    <x v="31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8"/>
    <x v="9"/>
    <x v="32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9"/>
    <x v="1"/>
    <x v="33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01T02:07:33"/>
    <x v="1"/>
    <x v="20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9"/>
    <x v="9"/>
    <x v="34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9"/>
    <x v="1"/>
    <x v="35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09"/>
    <x v="9"/>
    <x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10"/>
    <x v="1"/>
    <x v="40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9T02:37:54"/>
    <x v="1"/>
    <x v="0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7:55"/>
    <x v="9"/>
    <x v="36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5"/>
    <x v="1"/>
    <x v="1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7:55"/>
    <x v="9"/>
    <x v="37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7:55"/>
    <x v="1"/>
    <x v="2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6"/>
    <x v="9"/>
    <x v="3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6"/>
    <x v="1"/>
    <x v="4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x v="5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7"/>
    <x v="1"/>
    <x v="6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7:57"/>
    <x v="9"/>
    <x v="7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7:57"/>
    <x v="1"/>
    <x v="8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7:58"/>
    <x v="9"/>
    <x v="9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7:58"/>
    <x v="1"/>
    <x v="10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7:58"/>
    <x v="9"/>
    <x v="11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7:59"/>
    <x v="1"/>
    <x v="12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29T02:37:59"/>
    <x v="9"/>
    <x v="14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01T02:07:28"/>
    <x v="9"/>
    <x v="37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7:59"/>
    <x v="1"/>
    <x v="15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7:59"/>
    <x v="9"/>
    <x v="16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8:00"/>
    <x v="1"/>
    <x v="17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8:00"/>
    <x v="9"/>
    <x v="18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8:00"/>
    <x v="1"/>
    <x v="19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8:00"/>
    <x v="9"/>
    <x v="20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8:01"/>
    <x v="1"/>
    <x v="21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1"/>
    <x v="9"/>
    <x v="38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8:01"/>
    <x v="1"/>
    <x v="22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29T02:38:01"/>
    <x v="9"/>
    <x v="23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2"/>
    <x v="1"/>
    <x v="24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8:02"/>
    <x v="9"/>
    <x v="25"/>
    <s v="HINCAPIE LONDOO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2"/>
    <x v="1"/>
    <x v="26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3"/>
    <x v="9"/>
    <x v="39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3"/>
    <x v="1"/>
    <x v="27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8:03"/>
    <x v="9"/>
    <x v="29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8:03"/>
    <x v="1"/>
    <x v="30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4"/>
    <x v="9"/>
    <x v="31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8:04"/>
    <x v="1"/>
    <x v="32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4"/>
    <x v="9"/>
    <x v="33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5"/>
    <x v="1"/>
    <x v="34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8:05"/>
    <x v="9"/>
    <x v="35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5"/>
    <x v="1"/>
    <x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8:06"/>
    <x v="9"/>
    <x v="40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01T02:07:37"/>
    <x v="1"/>
    <x v="32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39"/>
    <x v="9"/>
    <x v="0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39"/>
    <x v="1"/>
    <x v="36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0"/>
    <x v="9"/>
    <x v="1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40"/>
    <x v="1"/>
    <x v="37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1"/>
    <x v="9"/>
    <x v="2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1"/>
    <x v="1"/>
    <x v="3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1"/>
    <x v="9"/>
    <x v="4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x v="5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2"/>
    <x v="9"/>
    <x v="6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42"/>
    <x v="1"/>
    <x v="7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3"/>
    <x v="9"/>
    <x v="9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1"/>
    <x v="10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x v="11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3"/>
    <x v="1"/>
    <x v="12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0T02:06:44"/>
    <x v="9"/>
    <x v="13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4"/>
    <x v="1"/>
    <x v="14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44"/>
    <x v="9"/>
    <x v="15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5"/>
    <x v="1"/>
    <x v="16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01T02:07:35"/>
    <x v="9"/>
    <x v="24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5"/>
    <x v="9"/>
    <x v="17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5"/>
    <x v="1"/>
    <x v="18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5"/>
    <x v="9"/>
    <x v="19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46"/>
    <x v="1"/>
    <x v="20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30T02:06:46"/>
    <x v="9"/>
    <x v="21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30T02:06:46"/>
    <x v="1"/>
    <x v="38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7"/>
    <x v="9"/>
    <x v="22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7"/>
    <x v="1"/>
    <x v="23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7"/>
    <x v="9"/>
    <x v="24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x v="25"/>
    <s v="HINCAPIE LONDOO JHONY ALEXANDER"/>
    <x v="6"/>
    <x v="0"/>
    <n v="151"/>
    <n v="18.875"/>
    <n v="154.91790040376799"/>
    <m/>
    <n v="85946.971699999995"/>
    <x v="0"/>
    <n v="11502.5"/>
    <x v="1394"/>
    <x v="0"/>
    <m/>
  </r>
  <r>
    <d v="2025-05-30T02:06:48"/>
    <x v="9"/>
    <x v="26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48"/>
    <x v="1"/>
    <x v="39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48"/>
    <x v="9"/>
    <x v="27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9"/>
    <x v="1"/>
    <x v="29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9"/>
    <x v="9"/>
    <x v="30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9"/>
    <x v="1"/>
    <x v="31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50"/>
    <x v="9"/>
    <x v="32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30T02:06:50"/>
    <x v="1"/>
    <x v="33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01T02:07:29"/>
    <x v="1"/>
    <x v="5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50"/>
    <x v="9"/>
    <x v="34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51"/>
    <x v="1"/>
    <x v="35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01T02:07:35"/>
    <x v="1"/>
    <x v="25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51"/>
    <x v="9"/>
    <x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51"/>
    <x v="1"/>
    <x v="40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1T03:22:12"/>
    <x v="1"/>
    <x v="0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12"/>
    <x v="9"/>
    <x v="36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3"/>
    <x v="1"/>
    <x v="1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13"/>
    <x v="9"/>
    <x v="37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14"/>
    <x v="1"/>
    <x v="2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31T03:22:14"/>
    <x v="9"/>
    <x v="3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5"/>
    <x v="1"/>
    <x v="4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x v="5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5"/>
    <x v="1"/>
    <x v="6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16"/>
    <x v="9"/>
    <x v="7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16"/>
    <x v="1"/>
    <x v="8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x v="9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17"/>
    <x v="1"/>
    <x v="10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7"/>
    <x v="9"/>
    <x v="11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7"/>
    <x v="1"/>
    <x v="12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5-31T03:22:18"/>
    <x v="9"/>
    <x v="13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8"/>
    <x v="1"/>
    <x v="14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18"/>
    <x v="9"/>
    <x v="15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01T02:07:31"/>
    <x v="1"/>
    <x v="12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19"/>
    <x v="1"/>
    <x v="17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9"/>
    <x v="9"/>
    <x v="18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9"/>
    <x v="1"/>
    <x v="19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20"/>
    <x v="9"/>
    <x v="20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20"/>
    <x v="1"/>
    <x v="21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0"/>
    <x v="9"/>
    <x v="38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21"/>
    <x v="1"/>
    <x v="22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21"/>
    <x v="9"/>
    <x v="23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1"/>
    <x v="1"/>
    <x v="24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x v="25"/>
    <s v="HINCAPIE LONDOO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2"/>
    <x v="1"/>
    <x v="26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2"/>
    <x v="9"/>
    <x v="39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23"/>
    <x v="1"/>
    <x v="27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3"/>
    <x v="9"/>
    <x v="29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23"/>
    <x v="1"/>
    <x v="30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24"/>
    <x v="9"/>
    <x v="31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4"/>
    <x v="1"/>
    <x v="32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24"/>
    <x v="9"/>
    <x v="33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5"/>
    <x v="1"/>
    <x v="34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5"/>
    <x v="9"/>
    <x v="35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25"/>
    <x v="1"/>
    <x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26"/>
    <x v="9"/>
    <x v="40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6-01T03:07:17"/>
    <x v="9"/>
    <x v="0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x v="36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x v="37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x v="3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x v="4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x v="5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x v="6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x v="7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x v="8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x v="9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x v="10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x v="11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x v="12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1"/>
    <x v="1"/>
    <x v="13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9"/>
    <x v="14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2"/>
    <x v="1"/>
    <x v="15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x v="17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x v="18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x v="19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x v="20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x v="21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1"/>
    <x v="22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x v="23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x v="24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9"/>
    <x v="25"/>
    <s v="HINCAPIE LONDOO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x v="26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x v="27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5"/>
    <x v="1"/>
    <x v="28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x v="29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x v="31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9"/>
    <x v="32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6"/>
    <x v="1"/>
    <x v="33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x v="34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x v="35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x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x v="40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4"/>
    <x v="12"/>
    <x v="1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x v="37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x v="2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x v="3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x v="4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x v="5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x v="8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6"/>
    <x v="12"/>
    <x v="14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x v="17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x v="18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x v="20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x v="22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x v="23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x v="39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x v="28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x v="29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x v="32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x v="34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x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x v="40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x v="36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x v="37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x v="2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x v="3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x v="5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x v="7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x v="9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x v="11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0"/>
    <x v="12"/>
    <x v="12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0"/>
    <x v="12"/>
    <x v="13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1"/>
    <x v="12"/>
    <x v="15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1"/>
    <x v="12"/>
    <x v="17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x v="19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x v="21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x v="24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x v="26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x v="39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x v="27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x v="29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x v="31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x v="33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x v="34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x v="35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x v="0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x v="36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x v="1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x v="37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x v="2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x v="3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x v="4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x v="5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x v="6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x v="7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x v="8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x v="9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x v="10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x v="11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x v="12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x v="13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x v="14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x v="17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x v="18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x v="19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x v="20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x v="21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x v="38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x v="22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x v="23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x v="24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x v="26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x v="39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x v="27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x v="28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x v="29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9"/>
    <x v="30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5"/>
    <x v="1"/>
    <x v="31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6"/>
    <x v="9"/>
    <x v="32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x v="33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x v="34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x v="35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x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x v="40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x v="0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x v="36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x v="1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x v="37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x v="2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1"/>
    <x v="3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9"/>
    <x v="4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x v="5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x v="6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x v="7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x v="8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x v="9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x v="10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x v="11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x v="12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1"/>
    <x v="13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1"/>
    <x v="9"/>
    <x v="14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2"/>
    <x v="1"/>
    <x v="15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x v="17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x v="18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x v="19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x v="21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x v="38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3"/>
    <x v="1"/>
    <x v="23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9"/>
    <x v="24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4"/>
    <x v="1"/>
    <x v="26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x v="39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x v="27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x v="28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x v="29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9"/>
    <x v="31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5"/>
    <x v="1"/>
    <x v="32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x v="33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6"/>
    <x v="1"/>
    <x v="34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9"/>
    <x v="35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1"/>
    <x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x v="40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x v="0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x v="36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x v="1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x v="37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x v="3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x v="4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x v="5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x v="6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x v="7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x v="9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x v="10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x v="11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x v="12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x v="13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x v="14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x v="15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x v="17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x v="18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9"/>
    <x v="19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1"/>
    <x v="19"/>
    <x v="20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2"/>
    <x v="9"/>
    <x v="21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x v="38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x v="23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x v="24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x v="25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x v="26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x v="39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x v="27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x v="28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x v="29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x v="31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x v="32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x v="33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x v="34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x v="35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x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x v="40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x v="36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x v="1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x v="37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x v="2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x v="3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x v="4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x v="5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x v="6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x v="7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x v="8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x v="10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x v="11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x v="12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x v="13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x v="14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x v="15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x v="16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x v="17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x v="18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x v="19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x v="20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x v="21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x v="38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x v="23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x v="24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x v="25"/>
    <s v="HINCAPIE LONDOO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x v="26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x v="39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x v="27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x v="28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x v="29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x v="30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x v="31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x v="32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x v="33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x v="34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x v="35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x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x v="40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x v="36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x v="37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x v="2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x v="3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x v="4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x v="5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x v="6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x v="7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x v="8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x v="10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x v="11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x v="12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x v="13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x v="14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x v="15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x v="16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x v="17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x v="18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x v="19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x v="20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x v="21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x v="23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x v="24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x v="25"/>
    <s v="HINCAPIE LONDOO JHONY ALEXANDER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x v="26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x v="39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x v="27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x v="28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x v="29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x v="30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x v="31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x v="32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x v="33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x v="34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x v="35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x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x v="40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x v="1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x v="2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x v="4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x v="6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x v="12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x v="13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3"/>
    <x v="12"/>
    <x v="14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x v="16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4"/>
    <x v="12"/>
    <x v="18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x v="19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x v="20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x v="23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x v="39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x v="27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x v="29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x v="31"/>
    <s v="HINCAPIE LONDOO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x v="32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x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x v="40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x v="36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x v="1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x v="37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x v="2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x v="3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x v="4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x v="5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x v="6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x v="7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x v="10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x v="11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x v="12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x v="15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x v="16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x v="17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x v="18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x v="19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x v="20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x v="21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x v="38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x v="23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x v="24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x v="25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x v="26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x v="39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x v="27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x v="28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x v="29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x v="30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x v="31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x v="32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x v="33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x v="34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x v="35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x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x v="40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x v="36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x v="1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x v="37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x v="2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x v="3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x v="4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x v="5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x v="6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x v="7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x v="10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x v="11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x v="12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x v="13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x v="14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x v="15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x v="16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x v="17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x v="18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x v="19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x v="20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x v="21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x v="38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x v="23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x v="24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x v="25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x v="26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x v="39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x v="27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x v="28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x v="29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x v="30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x v="31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x v="32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x v="33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x v="34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x v="35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x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x v="40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x v="0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x v="36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x v="1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x v="37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x v="2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x v="3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x v="4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x v="5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x v="6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x v="7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x v="10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x v="11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x v="12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x v="13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x v="14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x v="15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x v="16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x v="17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x v="18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x v="19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x v="20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x v="21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x v="38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x v="23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x v="24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x v="25"/>
    <s v="HINCAPIE LONDOO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x v="26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x v="39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x v="27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x v="28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x v="29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x v="30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x v="31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x v="32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x v="33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x v="34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x v="35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x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x v="40"/>
    <s v="PALACIO  RODRIGO"/>
    <x v="3"/>
    <x v="0"/>
    <n v="244"/>
    <n v="24.4"/>
    <n v="235.712270803949"/>
    <m/>
    <n v="132041.6784"/>
    <x v="1"/>
    <n v="13787.1795"/>
    <x v="1407"/>
    <x v="0"/>
    <m/>
  </r>
  <r>
    <d v="2025-06-13T01:14:00"/>
    <x v="9"/>
    <x v="0"/>
    <s v="LOPEZ CEBALLOS JONATHAN CAMILO"/>
    <x v="6"/>
    <x v="0"/>
    <n v="165"/>
    <n v="20.625"/>
    <n v="191.77337110481599"/>
    <m/>
    <n v="107507.4221"/>
    <x v="0"/>
    <n v="13197.561"/>
    <x v="1408"/>
    <x v="0"/>
    <m/>
  </r>
  <r>
    <d v="2025-06-13T01:14:00"/>
    <x v="1"/>
    <x v="36"/>
    <s v="PARIAS MURIEL JHON FREDY"/>
    <x v="6"/>
    <x v="0"/>
    <n v="230"/>
    <n v="28.75"/>
    <n v="191.77337110481599"/>
    <m/>
    <n v="107507.4221"/>
    <x v="1"/>
    <n v="13197.561"/>
    <x v="1408"/>
    <x v="0"/>
    <m/>
  </r>
  <r>
    <d v="2025-06-13T01:14:00"/>
    <x v="9"/>
    <x v="1"/>
    <s v="ESPINOZA CHAVARRIA GUILLERMO LEON"/>
    <x v="4"/>
    <x v="0"/>
    <n v="152"/>
    <n v="21.714285714285701"/>
    <n v="167.80169971671401"/>
    <s v="Se descuenta 0.5 viaje de 7 18 am ya que NO espera el tiempo indicado en el paradero. 3 Descuentos (Despachador y asociados) "/>
    <n v="87349.684299999994"/>
    <x v="0"/>
    <n v="13197.561"/>
    <x v="1408"/>
    <x v="2"/>
    <n v="11.986000000000001"/>
  </r>
  <r>
    <d v="2025-06-13T01:14:01"/>
    <x v="1"/>
    <x v="37"/>
    <s v="GUTIERREZ ARICAPA DANIEL HUMBERTO"/>
    <x v="5"/>
    <x v="0"/>
    <n v="21"/>
    <n v="21"/>
    <n v="23.971671388101999"/>
    <m/>
    <n v="13438.427799999999"/>
    <x v="0"/>
    <n v="13197.561"/>
    <x v="1408"/>
    <x v="0"/>
    <m/>
  </r>
  <r>
    <d v="2025-06-13T01:14:01"/>
    <x v="9"/>
    <x v="2"/>
    <s v="HERNANDEZ MACIAS GILBERTO"/>
    <x v="0"/>
    <x v="0"/>
    <n v="248"/>
    <n v="27.5555555555556"/>
    <n v="215.745042492918"/>
    <m/>
    <n v="120945.8499"/>
    <x v="1"/>
    <n v="13197.561"/>
    <x v="1408"/>
    <x v="0"/>
    <m/>
  </r>
  <r>
    <d v="2025-06-13T01:14:02"/>
    <x v="1"/>
    <x v="3"/>
    <s v="LOPEZ PINEDA DANIEL ESTIVEN"/>
    <x v="0"/>
    <x v="0"/>
    <n v="225"/>
    <n v="25"/>
    <n v="215.745042492918"/>
    <m/>
    <n v="120945.8499"/>
    <x v="0"/>
    <n v="13197.561"/>
    <x v="1408"/>
    <x v="0"/>
    <m/>
  </r>
  <r>
    <d v="2025-06-13T01:14:02"/>
    <x v="9"/>
    <x v="4"/>
    <s v="GIRALDO GIRALDO YOVIN ANDRES "/>
    <x v="9"/>
    <x v="0"/>
    <n v="255"/>
    <n v="21.25"/>
    <n v="287.660056657224"/>
    <s v="2 Descuentos (Incidente con Usuario) "/>
    <n v="161261.13310000001"/>
    <x v="1"/>
    <n v="13197.561"/>
    <x v="1408"/>
    <x v="0"/>
    <m/>
  </r>
  <r>
    <d v="2025-06-13T01:14:02"/>
    <x v="1"/>
    <x v="5"/>
    <s v="BERNAL RONDON KEVIN OSWALDO "/>
    <x v="1"/>
    <x v="0"/>
    <n v="234"/>
    <n v="21.272727272727298"/>
    <n v="263.68838526912202"/>
    <s v="RAFAEL GONZALES Realiz 6 viajes donde moviliz 156 Usuarios "/>
    <n v="147822.70540000001"/>
    <x v="1"/>
    <n v="13197.561"/>
    <x v="1408"/>
    <x v="0"/>
    <m/>
  </r>
  <r>
    <d v="2025-06-13T01:14:03"/>
    <x v="9"/>
    <x v="6"/>
    <s v="SERNA GONZALES GEOVANNY ANDRES"/>
    <x v="0"/>
    <x v="0"/>
    <n v="203"/>
    <n v="22.5555555555556"/>
    <n v="215.745042492918"/>
    <s v="4 Descuentos (Despachador, usuario movilidad reducida y desubicados) "/>
    <n v="120945.8499"/>
    <x v="0"/>
    <n v="13197.561"/>
    <x v="1408"/>
    <x v="0"/>
    <m/>
  </r>
  <r>
    <d v="2025-06-13T01:14:03"/>
    <x v="1"/>
    <x v="7"/>
    <s v="MARIN ALZATE KEVIN ANDRES "/>
    <x v="0"/>
    <x v="0"/>
    <n v="194"/>
    <n v="21.5555555555556"/>
    <n v="215.745042492918"/>
    <s v="2 Descuentos (Usuarios desubicados) "/>
    <n v="120945.8499"/>
    <x v="0"/>
    <n v="13197.561"/>
    <x v="1408"/>
    <x v="0"/>
    <m/>
  </r>
  <r>
    <d v="2025-06-13T01:14:03"/>
    <x v="9"/>
    <x v="8"/>
    <s v="BETANCUR GUZMAN JHON FERNANDO "/>
    <x v="14"/>
    <x v="0"/>
    <n v="15"/>
    <n v="30"/>
    <n v="11.985835694051"/>
    <m/>
    <n v="6719.2138999999997"/>
    <x v="0"/>
    <n v="13197.561"/>
    <x v="1408"/>
    <x v="0"/>
    <m/>
  </r>
  <r>
    <d v="2025-06-13T01:14:03"/>
    <x v="1"/>
    <x v="10"/>
    <s v="LOPERA ALVAREZ ESTIVEN "/>
    <x v="0"/>
    <x v="0"/>
    <n v="210"/>
    <n v="23.3333333333333"/>
    <n v="215.745042492918"/>
    <s v="FELIX CERVANTES Realiz 3 viajes donde moviliz 74 Usuarios "/>
    <n v="120945.8499"/>
    <x v="0"/>
    <n v="13197.561"/>
    <x v="1408"/>
    <x v="0"/>
    <m/>
  </r>
  <r>
    <d v="2025-06-13T01:14:04"/>
    <x v="9"/>
    <x v="11"/>
    <s v="HINCAPIE LOPEZ DIDIER FABIAN"/>
    <x v="2"/>
    <x v="0"/>
    <n v="152"/>
    <n v="27.636363636363601"/>
    <n v="131.84419263456101"/>
    <m/>
    <n v="73911.352700000003"/>
    <x v="1"/>
    <n v="13197.561"/>
    <x v="1408"/>
    <x v="0"/>
    <m/>
  </r>
  <r>
    <d v="2025-06-13T01:14:04"/>
    <x v="1"/>
    <x v="12"/>
    <s v="VERENZUELA MARTINEZ ALEXANDER"/>
    <x v="3"/>
    <x v="0"/>
    <n v="249"/>
    <n v="24.9"/>
    <n v="239.71671388102001"/>
    <s v="1 Descuento (Conduct) "/>
    <n v="134384.2776"/>
    <x v="1"/>
    <n v="13197.561"/>
    <x v="1408"/>
    <x v="0"/>
    <m/>
  </r>
  <r>
    <d v="2025-06-13T01:14:04"/>
    <x v="9"/>
    <x v="13"/>
    <s v="PEREZ GARCIA JUAN ESTEBAN"/>
    <x v="3"/>
    <x v="0"/>
    <n v="225"/>
    <n v="22.5"/>
    <n v="239.71671388102001"/>
    <s v="3 Descuentos (Despachador y usuarios desubicados) "/>
    <n v="134384.2776"/>
    <x v="0"/>
    <n v="13197.561"/>
    <x v="1408"/>
    <x v="0"/>
    <m/>
  </r>
  <r>
    <d v="2025-06-13T01:14:04"/>
    <x v="1"/>
    <x v="14"/>
    <s v="MURILLO  YORMAN ANDRES"/>
    <x v="3"/>
    <x v="0"/>
    <n v="238"/>
    <n v="23.8"/>
    <n v="239.71671388102001"/>
    <s v="Se descuenta 0.5 viaje de 5 12 pm ya que NO ingresa a San juan. 2 Descuentos (Usuarios desubicados) "/>
    <n v="127664.9676"/>
    <x v="0"/>
    <n v="13197.561"/>
    <x v="1408"/>
    <x v="2"/>
    <n v="11.986000000000001"/>
  </r>
  <r>
    <d v="2025-06-13T01:14:05"/>
    <x v="9"/>
    <x v="15"/>
    <s v="JARAMILLO JARAMILLO FRANCISCO WBEIMAR"/>
    <x v="3"/>
    <x v="0"/>
    <n v="195"/>
    <n v="19.5"/>
    <n v="239.71671388102001"/>
    <m/>
    <n v="134384.2776"/>
    <x v="0"/>
    <n v="13197.561"/>
    <x v="1408"/>
    <x v="0"/>
    <m/>
  </r>
  <r>
    <d v="2025-06-13T01:14:05"/>
    <x v="1"/>
    <x v="16"/>
    <s v="HENAO HOYOS SANTIAGO "/>
    <x v="1"/>
    <x v="0"/>
    <n v="233"/>
    <n v="21.181818181818201"/>
    <n v="263.68838526912202"/>
    <s v="3 Descuentos (Asociado y usuarios desubicados) "/>
    <n v="147822.70540000001"/>
    <x v="0"/>
    <n v="13197.561"/>
    <x v="1408"/>
    <x v="0"/>
    <m/>
  </r>
  <r>
    <d v="2025-06-13T01:14:05"/>
    <x v="9"/>
    <x v="17"/>
    <s v="VALENCIA MENDOZA JHON"/>
    <x v="2"/>
    <x v="0"/>
    <n v="151"/>
    <n v="25.1666666666667"/>
    <n v="143.830028328612"/>
    <s v="1 Descuento (Jefe de ruta) "/>
    <n v="80630.566600000006"/>
    <x v="0"/>
    <n v="13197.561"/>
    <x v="1408"/>
    <x v="0"/>
    <m/>
  </r>
  <r>
    <d v="2025-06-13T01:14:05"/>
    <x v="1"/>
    <x v="18"/>
    <s v="DURANGO DAVID JOSE"/>
    <x v="9"/>
    <x v="0"/>
    <n v="286"/>
    <n v="23.8333333333333"/>
    <n v="287.660056657224"/>
    <s v="2 Descuentos (Transbordo) "/>
    <n v="161261.13310000001"/>
    <x v="0"/>
    <n v="13197.561"/>
    <x v="1408"/>
    <x v="0"/>
    <m/>
  </r>
  <r>
    <d v="2025-06-13T01:14:06"/>
    <x v="9"/>
    <x v="19"/>
    <s v="QUIRAMA CASTAEDA JHON JADER"/>
    <x v="6"/>
    <x v="0"/>
    <n v="252"/>
    <n v="31.5"/>
    <n v="191.77337110481599"/>
    <m/>
    <n v="107507.4221"/>
    <x v="1"/>
    <n v="13197.561"/>
    <x v="1408"/>
    <x v="0"/>
    <m/>
  </r>
  <r>
    <d v="2025-06-13T01:14:06"/>
    <x v="1"/>
    <x v="20"/>
    <s v="SALDARRIAGA PARRA LUIS ALBERTO"/>
    <x v="0"/>
    <x v="0"/>
    <n v="212"/>
    <n v="23.5555555555556"/>
    <n v="215.745042492918"/>
    <s v="Se descuenta 0.5 viaje de 7 57 am ya que NO espera el tiempo indicado en el paradero. 1 Descuento (conduct) "/>
    <n v="114226.5399"/>
    <x v="2"/>
    <n v="13197.561"/>
    <x v="1408"/>
    <x v="2"/>
    <n v="11.986000000000001"/>
  </r>
  <r>
    <d v="2025-06-13T01:14:06"/>
    <x v="9"/>
    <x v="21"/>
    <s v="HERRERA GIRALDO DAVINSON"/>
    <x v="0"/>
    <x v="0"/>
    <n v="203"/>
    <n v="22.5555555555556"/>
    <n v="215.745042492918"/>
    <m/>
    <n v="120945.8499"/>
    <x v="0"/>
    <n v="13197.561"/>
    <x v="1408"/>
    <x v="0"/>
    <m/>
  </r>
  <r>
    <d v="2025-06-13T01:14:06"/>
    <x v="1"/>
    <x v="38"/>
    <s v="JIMENEZ HURTADO CARLOS ESTIVEN"/>
    <x v="2"/>
    <x v="0"/>
    <n v="136"/>
    <n v="22.6666666666667"/>
    <n v="143.830028328612"/>
    <m/>
    <n v="80630.566600000006"/>
    <x v="1"/>
    <n v="13197.561"/>
    <x v="1408"/>
    <x v="0"/>
    <m/>
  </r>
  <r>
    <d v="2025-06-13T01:14:07"/>
    <x v="9"/>
    <x v="22"/>
    <s v="CIRO MARIN RODRIGO ALBERTO"/>
    <x v="3"/>
    <x v="0"/>
    <n v="217"/>
    <n v="22.842105263157901"/>
    <n v="227.73087818696899"/>
    <m/>
    <n v="127665.0637"/>
    <x v="0"/>
    <n v="13197.561"/>
    <x v="1408"/>
    <x v="0"/>
    <m/>
  </r>
  <r>
    <d v="2025-06-13T01:14:07"/>
    <x v="1"/>
    <x v="23"/>
    <s v="HENAO MUOZ FERNEY"/>
    <x v="9"/>
    <x v="0"/>
    <n v="310"/>
    <n v="25.8333333333333"/>
    <n v="287.660056657224"/>
    <m/>
    <n v="161261.13310000001"/>
    <x v="0"/>
    <n v="13197.561"/>
    <x v="1408"/>
    <x v="0"/>
    <m/>
  </r>
  <r>
    <d v="2025-06-13T01:14:07"/>
    <x v="9"/>
    <x v="24"/>
    <s v="AGUDELO GARCIA LLORDIN ELIAS"/>
    <x v="0"/>
    <x v="0"/>
    <n v="197"/>
    <n v="21.8888888888889"/>
    <n v="215.745042492918"/>
    <m/>
    <n v="120945.8499"/>
    <x v="0"/>
    <n v="13197.561"/>
    <x v="1408"/>
    <x v="0"/>
    <m/>
  </r>
  <r>
    <d v="2025-06-13T01:14:08"/>
    <x v="1"/>
    <x v="25"/>
    <s v="HINCAPIE LONDOO JHONY ALEXANDER"/>
    <x v="8"/>
    <x v="0"/>
    <n v="113"/>
    <n v="22.6"/>
    <n v="119.85835694051001"/>
    <s v="Se descuenta 0.5 viaje de 5 25 am ya que NO ingresa al 13 sin autorizacin"/>
    <n v="60472.828800000003"/>
    <x v="0"/>
    <n v="13197.561"/>
    <x v="1408"/>
    <x v="2"/>
    <n v="11.986000000000001"/>
  </r>
  <r>
    <d v="2025-06-13T01:14:08"/>
    <x v="9"/>
    <x v="26"/>
    <s v="MARTINEZ  WILMAR"/>
    <x v="1"/>
    <x v="0"/>
    <n v="277"/>
    <n v="25.181818181818201"/>
    <n v="263.68838526912202"/>
    <s v="1 Descuento (Jefe de ruta) "/>
    <n v="147822.70540000001"/>
    <x v="0"/>
    <n v="13197.561"/>
    <x v="1408"/>
    <x v="0"/>
    <m/>
  </r>
  <r>
    <d v="2025-06-13T01:14:08"/>
    <x v="1"/>
    <x v="39"/>
    <s v="AGUIRRE GARCIA DEIMAR ANDRES"/>
    <x v="0"/>
    <x v="0"/>
    <n v="190"/>
    <n v="21.1111111111111"/>
    <n v="215.745042492918"/>
    <s v="1 Descuento (Despachador) "/>
    <n v="120945.8499"/>
    <x v="0"/>
    <n v="13197.561"/>
    <x v="1408"/>
    <x v="0"/>
    <m/>
  </r>
  <r>
    <d v="2025-06-13T01:14:08"/>
    <x v="9"/>
    <x v="27"/>
    <s v="AGUDELO GARCIA DENIN ANGELO "/>
    <x v="6"/>
    <x v="0"/>
    <n v="195"/>
    <n v="24.375"/>
    <n v="191.77337110481599"/>
    <m/>
    <n v="107507.4221"/>
    <x v="0"/>
    <n v="13197.561"/>
    <x v="1408"/>
    <x v="0"/>
    <m/>
  </r>
  <r>
    <d v="2025-06-13T01:14:08"/>
    <x v="1"/>
    <x v="28"/>
    <s v="MARULANDA JARAMILLO DAWER ANDRES"/>
    <x v="14"/>
    <x v="0"/>
    <n v="20"/>
    <n v="40"/>
    <n v="11.985835694051"/>
    <m/>
    <n v="6719.2138999999997"/>
    <x v="0"/>
    <n v="13197.561"/>
    <x v="1408"/>
    <x v="0"/>
    <m/>
  </r>
  <r>
    <d v="2025-06-13T01:14:09"/>
    <x v="9"/>
    <x v="29"/>
    <s v="MONTOYA OSPINA GILBERTO ANTONIO "/>
    <x v="3"/>
    <x v="0"/>
    <n v="255"/>
    <n v="25.5"/>
    <n v="239.71671388102001"/>
    <s v="2 Descuentos (Despachador y usuario desubicado) "/>
    <n v="134384.2776"/>
    <x v="0"/>
    <n v="13197.561"/>
    <x v="1408"/>
    <x v="0"/>
    <m/>
  </r>
  <r>
    <d v="2025-06-13T01:14:09"/>
    <x v="1"/>
    <x v="30"/>
    <s v="RUA CHAVARRIA JEFERSON ANDREY"/>
    <x v="1"/>
    <x v="0"/>
    <n v="268"/>
    <n v="24.363636363636399"/>
    <n v="263.68838526912202"/>
    <s v="1 Descuento (Usuario desubicado) "/>
    <n v="147822.70540000001"/>
    <x v="1"/>
    <n v="13197.561"/>
    <x v="1408"/>
    <x v="0"/>
    <m/>
  </r>
  <r>
    <d v="2025-06-13T01:14:09"/>
    <x v="9"/>
    <x v="31"/>
    <s v="MARTINEZ CHAVERRA LUIS NORBERTO"/>
    <x v="1"/>
    <x v="0"/>
    <n v="286"/>
    <n v="26"/>
    <n v="263.68838526912202"/>
    <m/>
    <n v="147822.70540000001"/>
    <x v="0"/>
    <n v="13197.561"/>
    <x v="1408"/>
    <x v="0"/>
    <m/>
  </r>
  <r>
    <d v="2025-06-13T01:14:09"/>
    <x v="1"/>
    <x v="32"/>
    <s v="TABORDA ROJAS DIEGO ALEJANDRO"/>
    <x v="3"/>
    <x v="0"/>
    <n v="299"/>
    <n v="29.9"/>
    <n v="239.71671388102001"/>
    <m/>
    <n v="134384.2776"/>
    <x v="1"/>
    <n v="13197.561"/>
    <x v="1408"/>
    <x v="0"/>
    <m/>
  </r>
  <r>
    <d v="2025-06-13T01:14:10"/>
    <x v="9"/>
    <x v="33"/>
    <s v="LEON PEREZ RAUL ENRIQUE"/>
    <x v="2"/>
    <x v="0"/>
    <n v="128"/>
    <n v="21.3333333333333"/>
    <n v="143.830028328612"/>
    <s v="3 Descuentos (Usuarios desubicados y despachador) "/>
    <n v="80630.566600000006"/>
    <x v="0"/>
    <n v="13197.561"/>
    <x v="1408"/>
    <x v="0"/>
    <m/>
  </r>
  <r>
    <d v="2025-06-13T01:14:10"/>
    <x v="1"/>
    <x v="34"/>
    <s v="PALMAR PANA EDIXON JOSUE "/>
    <x v="9"/>
    <x v="0"/>
    <n v="283"/>
    <n v="23.5833333333333"/>
    <n v="287.660056657224"/>
    <m/>
    <n v="161261.13310000001"/>
    <x v="0"/>
    <n v="13197.561"/>
    <x v="1408"/>
    <x v="0"/>
    <m/>
  </r>
  <r>
    <d v="2025-06-13T01:14:10"/>
    <x v="9"/>
    <x v="35"/>
    <s v="OCAMPO OCAMPO ANTONIO JOSE"/>
    <x v="0"/>
    <x v="0"/>
    <n v="224"/>
    <n v="24.8888888888889"/>
    <n v="215.745042492918"/>
    <m/>
    <n v="120945.8499"/>
    <x v="0"/>
    <n v="13197.561"/>
    <x v="1408"/>
    <x v="0"/>
    <m/>
  </r>
  <r>
    <d v="2025-06-13T01:14:10"/>
    <x v="1"/>
    <x v="41"/>
    <s v="GARCIA DAVID WILSON ALBERTO"/>
    <x v="3"/>
    <x v="0"/>
    <n v="282"/>
    <n v="28.2"/>
    <n v="239.71671388102001"/>
    <m/>
    <n v="134384.2776"/>
    <x v="1"/>
    <n v="13197.561"/>
    <x v="1408"/>
    <x v="0"/>
    <m/>
  </r>
  <r>
    <d v="2025-06-13T01:14:11"/>
    <x v="9"/>
    <x v="40"/>
    <s v="PALACIO  RODRIGO"/>
    <x v="1"/>
    <x v="0"/>
    <n v="234"/>
    <n v="21.272727272727298"/>
    <n v="263.68838526912202"/>
    <m/>
    <n v="147822.70540000001"/>
    <x v="1"/>
    <n v="13197.561"/>
    <x v="1408"/>
    <x v="0"/>
    <m/>
  </r>
  <r>
    <d v="2025-06-14T02:13:12"/>
    <x v="1"/>
    <x v="0"/>
    <s v="LOPEZ CEBALLOS JONATHAN CAMILO"/>
    <x v="2"/>
    <x v="0"/>
    <n v="166"/>
    <n v="27.6666666666667"/>
    <n v="148.90832157969001"/>
    <s v="1 Descuento (Usuario desubicado) "/>
    <n v="83601.368100000007"/>
    <x v="0"/>
    <n v="14424.3902"/>
    <x v="1409"/>
    <x v="0"/>
    <m/>
  </r>
  <r>
    <d v="2025-06-14T02:13:12"/>
    <x v="9"/>
    <x v="36"/>
    <s v="PARIAS MURIEL JHON FREDY"/>
    <x v="0"/>
    <x v="0"/>
    <n v="279"/>
    <n v="31"/>
    <n v="223.362482369535"/>
    <m/>
    <n v="125402.05220000001"/>
    <x v="1"/>
    <n v="14424.3902"/>
    <x v="1409"/>
    <x v="0"/>
    <m/>
  </r>
  <r>
    <d v="2025-06-14T02:13:13"/>
    <x v="1"/>
    <x v="1"/>
    <s v="ESPINOZA CHAVARRIA GUILLERMO LEON"/>
    <x v="6"/>
    <x v="0"/>
    <n v="179"/>
    <n v="22.375"/>
    <n v="198.54442877292001"/>
    <m/>
    <n v="111468.4908"/>
    <x v="0"/>
    <n v="14424.3902"/>
    <x v="1409"/>
    <x v="0"/>
    <m/>
  </r>
  <r>
    <d v="2025-06-14T02:13:13"/>
    <x v="9"/>
    <x v="37"/>
    <s v="SUAREZ ROLDAN BRAHIAN"/>
    <x v="6"/>
    <x v="0"/>
    <n v="214"/>
    <n v="26.75"/>
    <n v="198.54442877292001"/>
    <s v="1 Descuento (Despachador)"/>
    <n v="111468.4908"/>
    <x v="0"/>
    <n v="14424.3902"/>
    <x v="1409"/>
    <x v="0"/>
    <m/>
  </r>
  <r>
    <d v="2025-06-14T02:13:13"/>
    <x v="1"/>
    <x v="2"/>
    <s v="LONDOO LOPERA DUVAN ANDRES"/>
    <x v="0"/>
    <x v="0"/>
    <n v="246"/>
    <n v="27.3333333333333"/>
    <n v="223.362482369535"/>
    <m/>
    <n v="125402.05220000001"/>
    <x v="1"/>
    <n v="14424.3902"/>
    <x v="1409"/>
    <x v="0"/>
    <m/>
  </r>
  <r>
    <d v="2025-06-14T02:13:14"/>
    <x v="9"/>
    <x v="3"/>
    <s v="LOPEZ PINEDA DANIEL ESTIVEN"/>
    <x v="2"/>
    <x v="0"/>
    <n v="181"/>
    <n v="30.1666666666667"/>
    <n v="148.90832157969001"/>
    <m/>
    <n v="83601.368100000007"/>
    <x v="0"/>
    <n v="14424.3902"/>
    <x v="1409"/>
    <x v="0"/>
    <m/>
  </r>
  <r>
    <d v="2025-06-14T02:13:14"/>
    <x v="1"/>
    <x v="4"/>
    <s v="GIRALDO GIRALDO YOVIN ANDRES"/>
    <x v="9"/>
    <x v="0"/>
    <n v="254"/>
    <n v="21.1666666666667"/>
    <n v="297.816643159379"/>
    <s v="2 Descuentos (Conduct y usuario desubicado) "/>
    <n v="167202.73620000001"/>
    <x v="1"/>
    <n v="14424.3902"/>
    <x v="1409"/>
    <x v="0"/>
    <m/>
  </r>
  <r>
    <d v="2025-06-14T02:13:14"/>
    <x v="9"/>
    <x v="5"/>
    <s v="GONZALEZ PEREZ RAFAEL JOSE"/>
    <x v="3"/>
    <x v="0"/>
    <n v="230"/>
    <n v="23"/>
    <n v="248.18053596614999"/>
    <s v="3 Descuentos (Transbordo y conducts) "/>
    <n v="139335.61350000001"/>
    <x v="1"/>
    <n v="14424.3902"/>
    <x v="1409"/>
    <x v="0"/>
    <m/>
  </r>
  <r>
    <d v="2025-06-14T02:13:15"/>
    <x v="1"/>
    <x v="6"/>
    <s v="SERNA GONZALES GEOVANNY ANDRES"/>
    <x v="0"/>
    <x v="0"/>
    <n v="202"/>
    <n v="22.4444444444444"/>
    <n v="223.362482369535"/>
    <s v="1 Descuento (Despachador)"/>
    <n v="125402.05220000001"/>
    <x v="0"/>
    <n v="14424.3902"/>
    <x v="1409"/>
    <x v="0"/>
    <m/>
  </r>
  <r>
    <d v="2025-06-14T02:13:15"/>
    <x v="9"/>
    <x v="7"/>
    <s v="MARIN ALZATE KEVIN ANDRES"/>
    <x v="0"/>
    <x v="0"/>
    <n v="183"/>
    <n v="20.3333333333333"/>
    <n v="223.362482369535"/>
    <m/>
    <n v="125402.05220000001"/>
    <x v="0"/>
    <n v="14424.3902"/>
    <x v="1409"/>
    <x v="0"/>
    <m/>
  </r>
  <r>
    <d v="2025-06-14T02:13:15"/>
    <x v="1"/>
    <x v="9"/>
    <s v="DAVID  HENRY GIOVANNY"/>
    <x v="3"/>
    <x v="0"/>
    <n v="273"/>
    <n v="27.3"/>
    <n v="248.18053596614999"/>
    <m/>
    <n v="139335.61350000001"/>
    <x v="0"/>
    <n v="14424.3902"/>
    <x v="1409"/>
    <x v="0"/>
    <m/>
  </r>
  <r>
    <d v="2025-06-14T02:13:15"/>
    <x v="9"/>
    <x v="10"/>
    <s v="CERVANTES MARTINEZ FELIX ENRIQUE"/>
    <x v="0"/>
    <x v="0"/>
    <n v="221"/>
    <n v="24.5555555555556"/>
    <n v="223.362482369535"/>
    <m/>
    <n v="125402.05220000001"/>
    <x v="0"/>
    <n v="14424.3902"/>
    <x v="1409"/>
    <x v="0"/>
    <m/>
  </r>
  <r>
    <d v="2025-06-14T02:13:16"/>
    <x v="1"/>
    <x v="11"/>
    <s v="HINCAPIE LOPEZ DIDIER FABIAN"/>
    <x v="3"/>
    <x v="0"/>
    <n v="263"/>
    <n v="26.3"/>
    <n v="248.18053596614999"/>
    <m/>
    <n v="139335.61350000001"/>
    <x v="1"/>
    <n v="14424.3902"/>
    <x v="1409"/>
    <x v="0"/>
    <m/>
  </r>
  <r>
    <d v="2025-06-14T02:13:16"/>
    <x v="9"/>
    <x v="12"/>
    <s v="HERNANDEZ MACIAS GILBERTO"/>
    <x v="0"/>
    <x v="0"/>
    <n v="227"/>
    <n v="25.2222222222222"/>
    <n v="223.362482369535"/>
    <s v="1 Descuento (Controlador) "/>
    <n v="125402.05220000001"/>
    <x v="1"/>
    <n v="14424.3902"/>
    <x v="1409"/>
    <x v="0"/>
    <m/>
  </r>
  <r>
    <d v="2025-06-14T02:13:16"/>
    <x v="1"/>
    <x v="13"/>
    <s v="PEREZ GARCIA JUAN ESTEBAN"/>
    <x v="0"/>
    <x v="3"/>
    <n v="214"/>
    <n v="23.7777777777778"/>
    <n v="223.362482369535"/>
    <m/>
    <n v="125402.05220000001"/>
    <x v="0"/>
    <n v="14424.3902"/>
    <x v="1409"/>
    <x v="0"/>
    <m/>
  </r>
  <r>
    <d v="2025-06-14T02:13:16"/>
    <x v="9"/>
    <x v="14"/>
    <s v="MURILLO  YORMAN ANDRES"/>
    <x v="4"/>
    <x v="0"/>
    <n v="157"/>
    <n v="22.428571428571399"/>
    <n v="173.726375176305"/>
    <m/>
    <n v="97534.929499999998"/>
    <x v="0"/>
    <n v="14424.3902"/>
    <x v="1409"/>
    <x v="0"/>
    <m/>
  </r>
  <r>
    <d v="2025-06-14T02:13:17"/>
    <x v="1"/>
    <x v="15"/>
    <s v="BETANCUR GUZMAN JHON FERNANDO"/>
    <x v="0"/>
    <x v="0"/>
    <n v="201"/>
    <n v="22.3333333333333"/>
    <n v="223.362482369535"/>
    <m/>
    <n v="125402.05220000001"/>
    <x v="0"/>
    <n v="14424.3902"/>
    <x v="1409"/>
    <x v="0"/>
    <m/>
  </r>
  <r>
    <d v="2025-06-14T02:13:17"/>
    <x v="9"/>
    <x v="16"/>
    <s v="MACEA ARBELAEZ MATEO"/>
    <x v="1"/>
    <x v="3"/>
    <n v="250"/>
    <n v="22.727272727272702"/>
    <n v="272.99858956276398"/>
    <s v="12 Descuentos (Incidente con Usuarios) "/>
    <n v="153269.17490000001"/>
    <x v="0"/>
    <n v="14424.3902"/>
    <x v="1409"/>
    <x v="0"/>
    <m/>
  </r>
  <r>
    <d v="2025-06-14T02:13:17"/>
    <x v="1"/>
    <x v="17"/>
    <s v="JARAMILLO JARAMILLO FRANCISCO WBEIMAR"/>
    <x v="3"/>
    <x v="0"/>
    <n v="236"/>
    <n v="23.6"/>
    <n v="248.18053596614999"/>
    <m/>
    <n v="139335.61350000001"/>
    <x v="0"/>
    <n v="14424.3902"/>
    <x v="1409"/>
    <x v="0"/>
    <m/>
  </r>
  <r>
    <d v="2025-06-14T02:13:17"/>
    <x v="9"/>
    <x v="18"/>
    <s v="HENAO HOYOS SANTIAGO"/>
    <x v="6"/>
    <x v="0"/>
    <n v="178"/>
    <n v="22.25"/>
    <n v="198.54442877292001"/>
    <m/>
    <n v="111468.4908"/>
    <x v="0"/>
    <n v="14424.3902"/>
    <x v="1409"/>
    <x v="0"/>
    <m/>
  </r>
  <r>
    <d v="2025-06-14T02:13:18"/>
    <x v="1"/>
    <x v="19"/>
    <s v="QUIRAMA CASTAEDA JHON JADER"/>
    <x v="0"/>
    <x v="0"/>
    <n v="243"/>
    <n v="27"/>
    <n v="223.362482369535"/>
    <m/>
    <n v="125402.05220000001"/>
    <x v="1"/>
    <n v="14424.3902"/>
    <x v="1409"/>
    <x v="0"/>
    <m/>
  </r>
  <r>
    <d v="2025-06-14T02:13:18"/>
    <x v="9"/>
    <x v="20"/>
    <s v="SALDARRIAGA PARRA LUIS ALBERTO"/>
    <x v="7"/>
    <x v="0"/>
    <n v="89"/>
    <n v="29.6666666666667"/>
    <n v="74.454160789844806"/>
    <m/>
    <n v="41800.684099999999"/>
    <x v="2"/>
    <n v="14424.3902"/>
    <x v="1409"/>
    <x v="0"/>
    <m/>
  </r>
  <r>
    <d v="2025-06-14T02:13:18"/>
    <x v="1"/>
    <x v="21"/>
    <s v="HERRERA GIRALDO DAVINSON"/>
    <x v="0"/>
    <x v="0"/>
    <n v="216"/>
    <n v="24"/>
    <n v="223.362482369535"/>
    <s v="Se descuenta 0.5 viaje de 8 07 am ya que NO ingresa a la minorista "/>
    <n v="118435.28720000001"/>
    <x v="0"/>
    <n v="14424.3902"/>
    <x v="1409"/>
    <x v="2"/>
    <n v="12.409000000000001"/>
  </r>
  <r>
    <d v="2025-06-14T02:13:18"/>
    <x v="9"/>
    <x v="38"/>
    <s v="JIMENEZ HURTADO CARLOS ESTIVEN"/>
    <x v="6"/>
    <x v="0"/>
    <n v="208"/>
    <n v="26"/>
    <n v="198.54442877292001"/>
    <m/>
    <n v="111468.4908"/>
    <x v="1"/>
    <n v="14424.3902"/>
    <x v="1409"/>
    <x v="0"/>
    <m/>
  </r>
  <r>
    <d v="2025-06-14T02:13:19"/>
    <x v="1"/>
    <x v="22"/>
    <s v="CIRO MARIN RODRIGO ALBERTO"/>
    <x v="0"/>
    <x v="0"/>
    <n v="219"/>
    <n v="24.3333333333333"/>
    <n v="223.362482369535"/>
    <s v="3 Descuentos (Usuarios desubicados y despachador) "/>
    <n v="125402.05220000001"/>
    <x v="0"/>
    <n v="14424.3902"/>
    <x v="1409"/>
    <x v="0"/>
    <m/>
  </r>
  <r>
    <d v="2025-06-14T02:13:19"/>
    <x v="9"/>
    <x v="23"/>
    <s v="FLORES RINCON JORGE ALBERTO"/>
    <x v="9"/>
    <x v="0"/>
    <n v="356"/>
    <n v="29.6666666666667"/>
    <n v="297.816643159379"/>
    <s v="2 Descuentos (Usuarios desubicados) "/>
    <n v="167202.73620000001"/>
    <x v="0"/>
    <n v="14424.3902"/>
    <x v="1409"/>
    <x v="0"/>
    <m/>
  </r>
  <r>
    <d v="2025-06-14T02:13:19"/>
    <x v="1"/>
    <x v="24"/>
    <s v="AGUDELO GARCIA DENIN ANGELO"/>
    <x v="4"/>
    <x v="0"/>
    <n v="152"/>
    <n v="21.714285714285701"/>
    <n v="173.726375176305"/>
    <m/>
    <n v="97534.929499999998"/>
    <x v="0"/>
    <n v="14424.3902"/>
    <x v="1409"/>
    <x v="0"/>
    <m/>
  </r>
  <r>
    <d v="2025-06-14T02:13:19"/>
    <x v="9"/>
    <x v="25"/>
    <s v="HINCAPIE LONDOO JHONY ALEXANDER"/>
    <x v="6"/>
    <x v="0"/>
    <n v="170"/>
    <n v="21.25"/>
    <n v="198.54442877292001"/>
    <m/>
    <n v="111468.4908"/>
    <x v="0"/>
    <n v="14424.3902"/>
    <x v="1409"/>
    <x v="0"/>
    <m/>
  </r>
  <r>
    <d v="2025-06-14T02:13:20"/>
    <x v="1"/>
    <x v="26"/>
    <s v="MARTINEZ  WILMAR"/>
    <x v="3"/>
    <x v="0"/>
    <n v="237"/>
    <n v="23.7"/>
    <n v="248.18053596614999"/>
    <s v="1 Descuento (Controlador) "/>
    <n v="139335.61350000001"/>
    <x v="0"/>
    <n v="14424.3902"/>
    <x v="1409"/>
    <x v="0"/>
    <m/>
  </r>
  <r>
    <d v="2025-06-14T02:13:20"/>
    <x v="9"/>
    <x v="39"/>
    <s v="AGUIRRE GARCIA DEIMAR ANDRES"/>
    <x v="0"/>
    <x v="0"/>
    <n v="196"/>
    <n v="21.7777777777778"/>
    <n v="223.362482369535"/>
    <m/>
    <n v="125402.05220000001"/>
    <x v="0"/>
    <n v="14424.3902"/>
    <x v="1409"/>
    <x v="0"/>
    <m/>
  </r>
  <r>
    <d v="2025-06-14T02:13:20"/>
    <x v="1"/>
    <x v="27"/>
    <s v="GUTIERREZ ARICAPA DANIEL HUMBERTO"/>
    <x v="10"/>
    <x v="3"/>
    <n v="120"/>
    <n v="34.285714285714299"/>
    <n v="86.8631875881523"/>
    <m/>
    <n v="48767.464699999997"/>
    <x v="0"/>
    <n v="14424.3902"/>
    <x v="1409"/>
    <x v="0"/>
    <m/>
  </r>
  <r>
    <d v="2025-06-14T02:13:20"/>
    <x v="9"/>
    <x v="28"/>
    <s v="MARULANDA JARAMILLO DAWER ANDRES"/>
    <x v="0"/>
    <x v="0"/>
    <n v="220"/>
    <n v="24.4444444444444"/>
    <n v="223.362482369535"/>
    <m/>
    <n v="125402.05220000001"/>
    <x v="0"/>
    <n v="14424.3902"/>
    <x v="1409"/>
    <x v="0"/>
    <m/>
  </r>
  <r>
    <d v="2025-06-14T02:13:21"/>
    <x v="1"/>
    <x v="29"/>
    <s v="MONTOYA OSPINA GILBERTO ANTONIO"/>
    <x v="0"/>
    <x v="0"/>
    <n v="226"/>
    <n v="25.1111111111111"/>
    <n v="223.362482369535"/>
    <m/>
    <n v="125402.05220000001"/>
    <x v="0"/>
    <n v="14424.3902"/>
    <x v="1409"/>
    <x v="0"/>
    <m/>
  </r>
  <r>
    <d v="2025-06-14T02:13:21"/>
    <x v="9"/>
    <x v="30"/>
    <s v="RUA CHAVARRIA JEFERSON ANDREY"/>
    <x v="10"/>
    <x v="0"/>
    <n v="110"/>
    <n v="24.4444444444444"/>
    <n v="111.681241184767"/>
    <m/>
    <n v="62701.026100000003"/>
    <x v="1"/>
    <n v="14424.3902"/>
    <x v="1409"/>
    <x v="0"/>
    <m/>
  </r>
  <r>
    <d v="2025-06-14T02:13:21"/>
    <x v="1"/>
    <x v="31"/>
    <s v="MARTINEZ CHAVERRA LUIS NORBERTO"/>
    <x v="3"/>
    <x v="0"/>
    <n v="262"/>
    <n v="26.2"/>
    <n v="248.18053596614999"/>
    <m/>
    <n v="139335.61350000001"/>
    <x v="0"/>
    <n v="14424.3902"/>
    <x v="1409"/>
    <x v="0"/>
    <m/>
  </r>
  <r>
    <d v="2025-06-14T02:13:21"/>
    <x v="9"/>
    <x v="32"/>
    <s v="VALENCIA MENDOZA JHON"/>
    <x v="2"/>
    <x v="0"/>
    <n v="197"/>
    <n v="30.307692307692299"/>
    <n v="161.31734837799701"/>
    <m/>
    <n v="90568.148799999995"/>
    <x v="1"/>
    <n v="14424.3902"/>
    <x v="1409"/>
    <x v="0"/>
    <m/>
  </r>
  <r>
    <d v="2025-06-14T02:13:22"/>
    <x v="1"/>
    <x v="33"/>
    <s v="LEON PEREZ RAUL ENRIQUE"/>
    <x v="6"/>
    <x v="0"/>
    <n v="205"/>
    <n v="25.625"/>
    <n v="198.54442877292001"/>
    <s v="3 Descuentos (Usuarios desubicados y movilidad reducida) "/>
    <n v="111468.4908"/>
    <x v="0"/>
    <n v="14424.3902"/>
    <x v="1409"/>
    <x v="0"/>
    <m/>
  </r>
  <r>
    <d v="2025-06-14T02:13:22"/>
    <x v="9"/>
    <x v="34"/>
    <s v="PALMAR PANA EDIXON JOSUE"/>
    <x v="3"/>
    <x v="3"/>
    <n v="241"/>
    <n v="24.1"/>
    <n v="248.18053596614999"/>
    <m/>
    <n v="139335.61350000001"/>
    <x v="0"/>
    <n v="14424.3902"/>
    <x v="1409"/>
    <x v="0"/>
    <m/>
  </r>
  <r>
    <d v="2025-06-14T02:13:22"/>
    <x v="1"/>
    <x v="35"/>
    <s v="OCAMPO OCAMPO ANTONIO JOSE"/>
    <x v="1"/>
    <x v="0"/>
    <n v="239"/>
    <n v="21.727272727272702"/>
    <n v="272.99858956276398"/>
    <m/>
    <n v="153269.17490000001"/>
    <x v="0"/>
    <n v="14424.3902"/>
    <x v="1409"/>
    <x v="0"/>
    <m/>
  </r>
  <r>
    <d v="2025-06-14T02:13:22"/>
    <x v="9"/>
    <x v="41"/>
    <s v="GARCIA DAVID WILSON ALBERTO"/>
    <x v="3"/>
    <x v="0"/>
    <n v="259"/>
    <n v="25.9"/>
    <n v="248.18053596614999"/>
    <s v="3 Descuentos (Asociado, conduct y monitoreo) "/>
    <n v="139335.61350000001"/>
    <x v="1"/>
    <n v="14424.3902"/>
    <x v="1409"/>
    <x v="0"/>
    <m/>
  </r>
  <r>
    <d v="2025-06-14T02:13:23"/>
    <x v="1"/>
    <x v="40"/>
    <s v="LOPERA ALVAREZ ESTIVEN"/>
    <x v="1"/>
    <x v="0"/>
    <n v="279"/>
    <n v="25.363636363636399"/>
    <n v="272.99858956276398"/>
    <m/>
    <n v="153269.17490000001"/>
    <x v="1"/>
    <n v="14424.3902"/>
    <x v="1409"/>
    <x v="0"/>
    <m/>
  </r>
  <r>
    <d v="2025-06-15T01:57:19"/>
    <x v="9"/>
    <x v="0"/>
    <s v="LOPEZ CEBALLOS JONATHAN CAMILO"/>
    <x v="0"/>
    <x v="0"/>
    <n v="260"/>
    <n v="28.8888888888889"/>
    <n v="228.821150855365"/>
    <s v="5 Descuentos (Asociado, conduct, jefe de ruta y usuarios desubicados) "/>
    <n v="128595.37330000001"/>
    <x v="0"/>
    <n v="14328.947399999999"/>
    <x v="1410"/>
    <x v="0"/>
    <m/>
  </r>
  <r>
    <d v="2025-06-15T01:57:19"/>
    <x v="1"/>
    <x v="36"/>
    <s v="PARIAS MURIEL JHON FREDY"/>
    <x v="0"/>
    <x v="0"/>
    <n v="255"/>
    <n v="28.3333333333333"/>
    <n v="228.821150855365"/>
    <s v="2 Descuentos (Monitoreo) "/>
    <n v="128595.37330000001"/>
    <x v="1"/>
    <n v="14328.947399999999"/>
    <x v="1410"/>
    <x v="0"/>
    <m/>
  </r>
  <r>
    <d v="2025-06-15T01:57:20"/>
    <x v="9"/>
    <x v="37"/>
    <s v="SUAREZ ROLDAN BRAHIAN"/>
    <x v="0"/>
    <x v="0"/>
    <n v="310"/>
    <n v="34.4444444444444"/>
    <n v="228.821150855365"/>
    <s v="2 Descuentos (Usuarios desubicados) "/>
    <n v="128595.37330000001"/>
    <x v="0"/>
    <n v="14328.947399999999"/>
    <x v="1410"/>
    <x v="0"/>
    <m/>
  </r>
  <r>
    <d v="2025-06-15T01:57:20"/>
    <x v="1"/>
    <x v="2"/>
    <s v="LONDOO LOPERA DUVAN ANDRES"/>
    <x v="6"/>
    <x v="0"/>
    <n v="228"/>
    <n v="28.5"/>
    <n v="203.396578538103"/>
    <m/>
    <n v="114306.9984"/>
    <x v="1"/>
    <n v="14328.947399999999"/>
    <x v="1410"/>
    <x v="0"/>
    <m/>
  </r>
  <r>
    <d v="2025-06-15T01:57:20"/>
    <x v="9"/>
    <x v="3"/>
    <s v="LOPEZ PINEDA DANIEL ESTIVEN"/>
    <x v="2"/>
    <x v="0"/>
    <n v="109"/>
    <n v="19.818181818181799"/>
    <n v="139.835147744946"/>
    <s v="1 Descuento (Transbordo) "/>
    <n v="78586.061400000006"/>
    <x v="0"/>
    <n v="14328.947399999999"/>
    <x v="1410"/>
    <x v="0"/>
    <m/>
  </r>
  <r>
    <d v="2025-06-15T01:57:20"/>
    <x v="1"/>
    <x v="4"/>
    <s v="HERNANDEZ MACIAS GILBERTO"/>
    <x v="0"/>
    <x v="0"/>
    <n v="203"/>
    <n v="22.5555555555556"/>
    <n v="228.821150855365"/>
    <m/>
    <n v="128595.37330000001"/>
    <x v="1"/>
    <n v="14328.947399999999"/>
    <x v="1410"/>
    <x v="0"/>
    <m/>
  </r>
  <r>
    <d v="2025-06-15T01:57:21"/>
    <x v="9"/>
    <x v="5"/>
    <s v="GONZALEZ PEREZ RAFAEL JOSE"/>
    <x v="6"/>
    <x v="0"/>
    <n v="216"/>
    <n v="27"/>
    <n v="203.396578538103"/>
    <s v="1 Descuento (Tecnico radios) "/>
    <n v="114306.9984"/>
    <x v="1"/>
    <n v="14328.947399999999"/>
    <x v="1410"/>
    <x v="0"/>
    <m/>
  </r>
  <r>
    <d v="2025-06-15T01:57:21"/>
    <x v="1"/>
    <x v="6"/>
    <s v="SERNA GONZALES GEOVANNY ANDRES"/>
    <x v="2"/>
    <x v="0"/>
    <n v="122"/>
    <n v="22.181818181818201"/>
    <n v="139.835147744946"/>
    <m/>
    <n v="78586.061400000006"/>
    <x v="0"/>
    <n v="14328.947399999999"/>
    <x v="1410"/>
    <x v="0"/>
    <m/>
  </r>
  <r>
    <d v="2025-06-15T01:57:21"/>
    <x v="9"/>
    <x v="7"/>
    <s v="HENAO HOYOS SANTIAGO"/>
    <x v="3"/>
    <x v="0"/>
    <n v="248"/>
    <n v="24.8"/>
    <n v="254.245723172628"/>
    <s v="1 Descuento (Usuario movilidad reducida) "/>
    <n v="142883.7481"/>
    <x v="0"/>
    <n v="14328.947399999999"/>
    <x v="1410"/>
    <x v="0"/>
    <m/>
  </r>
  <r>
    <d v="2025-06-15T01:57:21"/>
    <x v="1"/>
    <x v="9"/>
    <s v="DAVID  HENRY GIOVANNY"/>
    <x v="8"/>
    <x v="0"/>
    <n v="135"/>
    <n v="27"/>
    <n v="127.122861586314"/>
    <m/>
    <n v="71441.873999999996"/>
    <x v="0"/>
    <n v="14328.947399999999"/>
    <x v="1410"/>
    <x v="0"/>
    <m/>
  </r>
  <r>
    <d v="2025-06-15T01:57:22"/>
    <x v="9"/>
    <x v="10"/>
    <s v="CERVANTES MARTINEZ FELIX ENRIQUE"/>
    <x v="10"/>
    <x v="0"/>
    <n v="91"/>
    <n v="20.2222222222222"/>
    <n v="114.410575427683"/>
    <m/>
    <n v="64297.686600000001"/>
    <x v="0"/>
    <n v="14328.947399999999"/>
    <x v="1410"/>
    <x v="0"/>
    <m/>
  </r>
  <r>
    <d v="2025-06-15T01:57:22"/>
    <x v="1"/>
    <x v="11"/>
    <s v="HINCAPIE LOPEZ DIDIER FABIAN"/>
    <x v="0"/>
    <x v="0"/>
    <n v="243"/>
    <n v="27"/>
    <n v="228.821150855365"/>
    <m/>
    <n v="128595.37330000001"/>
    <x v="1"/>
    <n v="14328.947399999999"/>
    <x v="1410"/>
    <x v="0"/>
    <m/>
  </r>
  <r>
    <d v="2025-06-15T01:57:22"/>
    <x v="9"/>
    <x v="12"/>
    <s v="VERENZUELA MARTINEZ ALEXANDER"/>
    <x v="0"/>
    <x v="0"/>
    <n v="235"/>
    <n v="26.1111111111111"/>
    <n v="228.821150855365"/>
    <s v="2 Descuentos (Usuarios desubicados) "/>
    <n v="128595.37330000001"/>
    <x v="1"/>
    <n v="14328.947399999999"/>
    <x v="1410"/>
    <x v="0"/>
    <m/>
  </r>
  <r>
    <d v="2025-06-15T01:57:22"/>
    <x v="1"/>
    <x v="13"/>
    <s v="PEREZ GARCIA JUAN ESTEBAN"/>
    <x v="0"/>
    <x v="0"/>
    <n v="275"/>
    <n v="30.5555555555556"/>
    <n v="228.821150855365"/>
    <s v="2 Descuentos (Usuarios desubicados) "/>
    <n v="128595.37330000001"/>
    <x v="0"/>
    <n v="14328.947399999999"/>
    <x v="1410"/>
    <x v="0"/>
    <m/>
  </r>
  <r>
    <d v="2025-06-15T01:57:23"/>
    <x v="9"/>
    <x v="14"/>
    <s v="MURILLO  YORMAN ANDRES"/>
    <x v="3"/>
    <x v="0"/>
    <n v="252"/>
    <n v="25.2"/>
    <n v="254.245723172628"/>
    <m/>
    <n v="142883.7481"/>
    <x v="0"/>
    <n v="14328.947399999999"/>
    <x v="1410"/>
    <x v="0"/>
    <m/>
  </r>
  <r>
    <d v="2025-06-15T01:57:23"/>
    <x v="1"/>
    <x v="15"/>
    <s v="BETANCUR GUZMAN JHON FERNANDO"/>
    <x v="3"/>
    <x v="0"/>
    <n v="275"/>
    <n v="27.5"/>
    <n v="254.245723172628"/>
    <s v="4 Descuentos (Conducts) "/>
    <n v="142883.7481"/>
    <x v="0"/>
    <n v="14328.947399999999"/>
    <x v="1410"/>
    <x v="0"/>
    <m/>
  </r>
  <r>
    <d v="2025-06-15T01:57:23"/>
    <x v="9"/>
    <x v="16"/>
    <s v="MACEA ARBELAEZ MATEO"/>
    <x v="13"/>
    <x v="0"/>
    <n v="362"/>
    <n v="25.8571428571429"/>
    <n v="355.94401244168"/>
    <s v="1 Descuento (Monitoreo) "/>
    <n v="200037.24729999999"/>
    <x v="0"/>
    <n v="14328.947399999999"/>
    <x v="1410"/>
    <x v="0"/>
    <m/>
  </r>
  <r>
    <d v="2025-06-15T01:57:23"/>
    <x v="1"/>
    <x v="17"/>
    <s v="JARAMILLO JARAMILLO FRANCISCO WBEIMAR"/>
    <x v="3"/>
    <x v="0"/>
    <n v="166"/>
    <n v="16.600000000000001"/>
    <n v="254.245723172628"/>
    <s v="Se descuenta 0.5 viaje de 7 18 am ya que NO espera el tiempo indicado en el paradero"/>
    <n v="135739.4356"/>
    <x v="0"/>
    <n v="14328.947399999999"/>
    <x v="1410"/>
    <x v="2"/>
    <n v="12.7125"/>
  </r>
  <r>
    <d v="2025-06-15T01:57:24"/>
    <x v="9"/>
    <x v="18"/>
    <s v="DURANGO DAVID JOSE"/>
    <x v="0"/>
    <x v="0"/>
    <n v="214"/>
    <n v="23.7777777777778"/>
    <n v="228.821150855365"/>
    <m/>
    <n v="128595.37330000001"/>
    <x v="0"/>
    <n v="14328.947399999999"/>
    <x v="1410"/>
    <x v="0"/>
    <m/>
  </r>
  <r>
    <d v="2025-06-15T01:57:24"/>
    <x v="1"/>
    <x v="19"/>
    <s v="QUIRAMA CASTAEDA JHON JADER"/>
    <x v="8"/>
    <x v="0"/>
    <n v="114"/>
    <n v="22.8"/>
    <n v="127.122861586314"/>
    <m/>
    <n v="71441.873999999996"/>
    <x v="1"/>
    <n v="14328.947399999999"/>
    <x v="1410"/>
    <x v="0"/>
    <m/>
  </r>
  <r>
    <d v="2025-06-15T01:57:24"/>
    <x v="9"/>
    <x v="20"/>
    <s v="RUA CHAVARRIA JEFERSON ANDREY"/>
    <x v="0"/>
    <x v="0"/>
    <n v="213"/>
    <n v="23.6666666666667"/>
    <n v="228.821150855365"/>
    <s v="2 Descuentos (Monitoreo y usuario movilidad reducida) "/>
    <n v="128595.37330000001"/>
    <x v="2"/>
    <n v="14328.947399999999"/>
    <x v="1410"/>
    <x v="0"/>
    <m/>
  </r>
  <r>
    <d v="2025-06-15T01:57:24"/>
    <x v="1"/>
    <x v="21"/>
    <s v="HERRERA GIRALDO DAVINSON "/>
    <x v="0"/>
    <x v="0"/>
    <n v="223"/>
    <n v="24.7777777777778"/>
    <n v="228.821150855365"/>
    <s v="1 Descuento (Usuario desubicado) "/>
    <n v="128595.37330000001"/>
    <x v="0"/>
    <n v="14328.947399999999"/>
    <x v="1410"/>
    <x v="0"/>
    <m/>
  </r>
  <r>
    <d v="2025-06-15T01:57:25"/>
    <x v="9"/>
    <x v="22"/>
    <s v="CIRO MARIN RODRIGO ALBERTO"/>
    <x v="0"/>
    <x v="0"/>
    <n v="214"/>
    <n v="23.7777777777778"/>
    <n v="228.821150855365"/>
    <s v="2 Descuentos (Conducts) "/>
    <n v="128595.37330000001"/>
    <x v="0"/>
    <n v="14328.947399999999"/>
    <x v="1410"/>
    <x v="0"/>
    <m/>
  </r>
  <r>
    <d v="2025-06-15T01:57:25"/>
    <x v="1"/>
    <x v="23"/>
    <s v="FLORES RINCON JORGE ALBERTO"/>
    <x v="9"/>
    <x v="0"/>
    <n v="325"/>
    <n v="27.0833333333333"/>
    <n v="305.094867807154"/>
    <m/>
    <n v="171460.49770000001"/>
    <x v="0"/>
    <n v="14328.947399999999"/>
    <x v="1410"/>
    <x v="0"/>
    <m/>
  </r>
  <r>
    <d v="2025-06-15T01:57:25"/>
    <x v="9"/>
    <x v="25"/>
    <s v="HINCAPIE LOPEZ DIDIER FABIAN"/>
    <x v="0"/>
    <x v="0"/>
    <n v="218"/>
    <n v="24.2222222222222"/>
    <n v="228.821150855365"/>
    <m/>
    <n v="128595.37330000001"/>
    <x v="0"/>
    <n v="14328.947399999999"/>
    <x v="1410"/>
    <x v="0"/>
    <m/>
  </r>
  <r>
    <d v="2025-06-15T01:57:25"/>
    <x v="1"/>
    <x v="26"/>
    <s v="GUTIERREZ ARICAPA DANIEL HUMBERTO"/>
    <x v="0"/>
    <x v="0"/>
    <n v="228"/>
    <n v="25.3333333333333"/>
    <n v="228.821150855365"/>
    <m/>
    <n v="128595.37330000001"/>
    <x v="0"/>
    <n v="14328.947399999999"/>
    <x v="1410"/>
    <x v="0"/>
    <m/>
  </r>
  <r>
    <d v="2025-06-15T01:57:26"/>
    <x v="9"/>
    <x v="39"/>
    <s v="AGUIRRE GARCIA DEIMAR ANDRES"/>
    <x v="0"/>
    <x v="0"/>
    <n v="203"/>
    <n v="22.5555555555556"/>
    <n v="228.821150855365"/>
    <s v="2 Descuentos (Jefe de ruta y transbordo) "/>
    <n v="128595.37330000001"/>
    <x v="0"/>
    <n v="14328.947399999999"/>
    <x v="1410"/>
    <x v="0"/>
    <m/>
  </r>
  <r>
    <d v="2025-06-15T01:57:26"/>
    <x v="1"/>
    <x v="27"/>
    <s v="AGUDELO GARCIA DENIN ANGELO"/>
    <x v="10"/>
    <x v="0"/>
    <n v="104"/>
    <n v="29.714285714285701"/>
    <n v="88.986003110419901"/>
    <m/>
    <n v="50009.311800000003"/>
    <x v="0"/>
    <n v="14328.947399999999"/>
    <x v="1410"/>
    <x v="0"/>
    <m/>
  </r>
  <r>
    <d v="2025-06-15T01:57:26"/>
    <x v="9"/>
    <x v="28"/>
    <s v="MARULANDA JARAMILLO DAWER ANDRES"/>
    <x v="6"/>
    <x v="0"/>
    <n v="166"/>
    <n v="20.75"/>
    <n v="203.396578538103"/>
    <m/>
    <n v="114306.9984"/>
    <x v="0"/>
    <n v="14328.947399999999"/>
    <x v="1410"/>
    <x v="0"/>
    <m/>
  </r>
  <r>
    <d v="2025-06-15T01:57:26"/>
    <x v="1"/>
    <x v="29"/>
    <s v="MONTOYA OSPINA GILBERTO ANTONIO"/>
    <x v="1"/>
    <x v="0"/>
    <n v="276"/>
    <n v="25.090909090909101"/>
    <n v="279.67029548989098"/>
    <m/>
    <n v="157172.12289999999"/>
    <x v="0"/>
    <n v="14328.947399999999"/>
    <x v="1410"/>
    <x v="0"/>
    <m/>
  </r>
  <r>
    <d v="2025-06-15T01:57:27"/>
    <x v="9"/>
    <x v="30"/>
    <s v="GOMEZ VERGARA EDWIN"/>
    <x v="1"/>
    <x v="0"/>
    <n v="279"/>
    <n v="25.363636363636399"/>
    <n v="279.67029548989098"/>
    <m/>
    <n v="157172.12289999999"/>
    <x v="1"/>
    <n v="14328.947399999999"/>
    <x v="1410"/>
    <x v="0"/>
    <m/>
  </r>
  <r>
    <d v="2025-06-15T01:57:27"/>
    <x v="1"/>
    <x v="31"/>
    <s v="MARTINEZ CHAVERRA LUIS NORBERTO "/>
    <x v="0"/>
    <x v="0"/>
    <n v="248"/>
    <n v="27.5555555555556"/>
    <n v="228.821150855365"/>
    <m/>
    <n v="128595.37330000001"/>
    <x v="0"/>
    <n v="14328.947399999999"/>
    <x v="1410"/>
    <x v="0"/>
    <m/>
  </r>
  <r>
    <d v="2025-06-15T01:57:27"/>
    <x v="9"/>
    <x v="32"/>
    <s v="TABORDA ROJAS DIEGO ALEJANDRO"/>
    <x v="0"/>
    <x v="0"/>
    <n v="196"/>
    <n v="21.7777777777778"/>
    <n v="228.821150855365"/>
    <m/>
    <n v="128595.37330000001"/>
    <x v="1"/>
    <n v="14328.947399999999"/>
    <x v="1410"/>
    <x v="0"/>
    <m/>
  </r>
  <r>
    <d v="2025-06-15T01:57:27"/>
    <x v="1"/>
    <x v="33"/>
    <s v="LEON PEREZ RAUL ENRIQUE"/>
    <x v="11"/>
    <x v="0"/>
    <n v="61"/>
    <n v="24.4"/>
    <n v="63.561430793157101"/>
    <m/>
    <n v="35720.936999999998"/>
    <x v="0"/>
    <n v="14328.947399999999"/>
    <x v="1410"/>
    <x v="0"/>
    <m/>
  </r>
  <r>
    <d v="2025-06-15T01:57:28"/>
    <x v="9"/>
    <x v="34"/>
    <s v="PALMAR PANA EDIXON JOSUE"/>
    <x v="6"/>
    <x v="0"/>
    <n v="209"/>
    <n v="26.125"/>
    <n v="203.396578538103"/>
    <s v="1 Descuento (Asociado) "/>
    <n v="114306.9984"/>
    <x v="0"/>
    <n v="14328.947399999999"/>
    <x v="1410"/>
    <x v="0"/>
    <m/>
  </r>
  <r>
    <d v="2025-06-15T01:57:28"/>
    <x v="1"/>
    <x v="35"/>
    <s v="OCAMPO OCAMPO ANTONIO JOSE"/>
    <x v="4"/>
    <x v="0"/>
    <n v="151"/>
    <n v="21.571428571428601"/>
    <n v="177.97200622084"/>
    <m/>
    <n v="100018.62360000001"/>
    <x v="0"/>
    <n v="14328.947399999999"/>
    <x v="1410"/>
    <x v="0"/>
    <m/>
  </r>
  <r>
    <d v="2025-06-15T01:57:28"/>
    <x v="9"/>
    <x v="41"/>
    <s v="GARCIA DAVID WILSON ALBERTO"/>
    <x v="0"/>
    <x v="0"/>
    <n v="223"/>
    <n v="24.7777777777778"/>
    <n v="228.821150855365"/>
    <m/>
    <n v="128595.37330000001"/>
    <x v="1"/>
    <n v="14328.947399999999"/>
    <x v="1410"/>
    <x v="0"/>
    <m/>
  </r>
  <r>
    <d v="2025-06-15T01:57:28"/>
    <x v="1"/>
    <x v="40"/>
    <s v="PALACIO  RODRIGO"/>
    <x v="3"/>
    <x v="0"/>
    <n v="324"/>
    <n v="32.4"/>
    <n v="254.245723172628"/>
    <s v="Se descuenta 0.5 viaje de 4 38 am ya que sube por el 13 sin autorizacin "/>
    <n v="135739.4356"/>
    <x v="1"/>
    <n v="14328.947399999999"/>
    <x v="1410"/>
    <x v="2"/>
    <n v="12.7125"/>
  </r>
  <r>
    <d v="2025-06-16T01:26:50"/>
    <x v="12"/>
    <x v="37"/>
    <s v="SUAREZ ROLDAN BRAHIAN"/>
    <x v="1"/>
    <x v="0"/>
    <n v="207"/>
    <n v="18.818181818181799"/>
    <n v="239.364583333333"/>
    <m/>
    <n v="133593.2812"/>
    <x v="0"/>
    <n v="15119.0476"/>
    <x v="1411"/>
    <x v="0"/>
    <m/>
  </r>
  <r>
    <d v="2025-06-16T01:26:50"/>
    <x v="12"/>
    <x v="3"/>
    <s v="LOPEZ PINEDA DANIEL ESTIVEN"/>
    <x v="6"/>
    <x v="0"/>
    <n v="175"/>
    <n v="21.875"/>
    <n v="174.083333333333"/>
    <m/>
    <n v="97158.75"/>
    <x v="0"/>
    <n v="15119.0476"/>
    <x v="1411"/>
    <x v="0"/>
    <m/>
  </r>
  <r>
    <d v="2025-06-16T01:26:50"/>
    <x v="12"/>
    <x v="4"/>
    <s v="GIRALDO GIRALDO YOVIN ANDRES"/>
    <x v="3"/>
    <x v="0"/>
    <n v="260"/>
    <n v="26"/>
    <n v="217.604166666667"/>
    <m/>
    <n v="121448.4375"/>
    <x v="1"/>
    <n v="15119.0476"/>
    <x v="1411"/>
    <x v="0"/>
    <m/>
  </r>
  <r>
    <d v="2025-06-16T01:26:50"/>
    <x v="12"/>
    <x v="5"/>
    <s v="GONZALEZ PEREZ RAFAEL JOSE"/>
    <x v="4"/>
    <x v="0"/>
    <n v="178"/>
    <n v="25.428571428571399"/>
    <n v="152.322916666667"/>
    <s v="2 Descuentos (Usuario desubicado y despachador) "/>
    <n v="85013.906300000002"/>
    <x v="1"/>
    <n v="15119.0476"/>
    <x v="1411"/>
    <x v="0"/>
    <m/>
  </r>
  <r>
    <d v="2025-06-16T01:26:51"/>
    <x v="12"/>
    <x v="9"/>
    <s v="DAVID  HENRY GIOVANNY"/>
    <x v="0"/>
    <x v="0"/>
    <n v="201"/>
    <n v="22.3333333333333"/>
    <n v="195.84375"/>
    <m/>
    <n v="109303.5938"/>
    <x v="0"/>
    <n v="15119.0476"/>
    <x v="1411"/>
    <x v="0"/>
    <m/>
  </r>
  <r>
    <d v="2025-06-16T01:26:51"/>
    <x v="12"/>
    <x v="11"/>
    <s v="HINCAPIE LOPEZ DIDIER FABIAN"/>
    <x v="0"/>
    <x v="0"/>
    <n v="182"/>
    <n v="20.2222222222222"/>
    <n v="195.84375"/>
    <m/>
    <n v="109303.5938"/>
    <x v="1"/>
    <n v="15119.0476"/>
    <x v="1411"/>
    <x v="0"/>
    <m/>
  </r>
  <r>
    <d v="2025-06-16T01:26:51"/>
    <x v="12"/>
    <x v="15"/>
    <s v="BETANCUR GUZMAN JHON FERNANDO"/>
    <x v="0"/>
    <x v="0"/>
    <n v="187"/>
    <n v="20.7777777777778"/>
    <n v="195.84375"/>
    <m/>
    <n v="109303.5938"/>
    <x v="0"/>
    <n v="15119.0476"/>
    <x v="1411"/>
    <x v="0"/>
    <m/>
  </r>
  <r>
    <d v="2025-06-16T01:26:51"/>
    <x v="12"/>
    <x v="17"/>
    <s v="VALENCIA MENDOZA JHON"/>
    <x v="3"/>
    <x v="0"/>
    <n v="237"/>
    <n v="23.7"/>
    <n v="217.604166666667"/>
    <m/>
    <n v="121448.4375"/>
    <x v="0"/>
    <n v="15119.0476"/>
    <x v="1411"/>
    <x v="0"/>
    <m/>
  </r>
  <r>
    <d v="2025-06-16T01:26:52"/>
    <x v="12"/>
    <x v="21"/>
    <s v="HERRERA GIRALDO DAVINSON"/>
    <x v="6"/>
    <x v="3"/>
    <n v="199"/>
    <n v="24.875"/>
    <n v="174.083333333333"/>
    <m/>
    <n v="97158.75"/>
    <x v="0"/>
    <n v="15119.0476"/>
    <x v="1411"/>
    <x v="0"/>
    <m/>
  </r>
  <r>
    <d v="2025-06-16T01:26:52"/>
    <x v="12"/>
    <x v="22"/>
    <s v="CIRO MARIN RODRIGO ALBERTO"/>
    <x v="0"/>
    <x v="0"/>
    <n v="227"/>
    <n v="25.2222222222222"/>
    <n v="195.84375"/>
    <s v="3 Descuentos (Conducts y asociado)  "/>
    <n v="109303.5938"/>
    <x v="0"/>
    <n v="15119.0476"/>
    <x v="1411"/>
    <x v="0"/>
    <m/>
  </r>
  <r>
    <d v="2025-06-16T01:26:52"/>
    <x v="12"/>
    <x v="25"/>
    <s v="PEREZ GARCIA JUAN ESTEBAN"/>
    <x v="0"/>
    <x v="0"/>
    <n v="179"/>
    <n v="19.8888888888889"/>
    <n v="195.84375"/>
    <m/>
    <n v="109303.5938"/>
    <x v="0"/>
    <n v="15119.0476"/>
    <x v="1411"/>
    <x v="0"/>
    <m/>
  </r>
  <r>
    <d v="2025-06-16T01:26:52"/>
    <x v="12"/>
    <x v="26"/>
    <s v="MARTINEZ  WILMAR"/>
    <x v="3"/>
    <x v="3"/>
    <n v="269"/>
    <n v="26.9"/>
    <n v="217.604166666667"/>
    <s v="2 Descuentos (Conducts) "/>
    <n v="121448.4375"/>
    <x v="0"/>
    <n v="15119.0476"/>
    <x v="1411"/>
    <x v="0"/>
    <m/>
  </r>
  <r>
    <d v="2025-06-16T01:26:52"/>
    <x v="12"/>
    <x v="27"/>
    <s v="AGUDELO GARCIA DENIN ANGELO "/>
    <x v="3"/>
    <x v="0"/>
    <n v="209"/>
    <n v="20.9"/>
    <n v="217.604166666667"/>
    <m/>
    <n v="121448.4375"/>
    <x v="0"/>
    <n v="15119.0476"/>
    <x v="1411"/>
    <x v="0"/>
    <m/>
  </r>
  <r>
    <d v="2025-06-16T01:26:53"/>
    <x v="12"/>
    <x v="28"/>
    <s v="MARULANDA JARAMILLO DAWER ANDRES"/>
    <x v="0"/>
    <x v="0"/>
    <n v="154"/>
    <n v="17.1111111111111"/>
    <n v="195.84375"/>
    <m/>
    <n v="109303.5938"/>
    <x v="0"/>
    <n v="15119.0476"/>
    <x v="1411"/>
    <x v="0"/>
    <m/>
  </r>
  <r>
    <d v="2025-06-16T01:26:53"/>
    <x v="12"/>
    <x v="29"/>
    <s v="MONTOYA OSPINA GILBERTO ANTONIO"/>
    <x v="3"/>
    <x v="0"/>
    <n v="203"/>
    <n v="20.3"/>
    <n v="217.604166666667"/>
    <m/>
    <n v="121448.4375"/>
    <x v="0"/>
    <n v="15119.0476"/>
    <x v="1411"/>
    <x v="0"/>
    <m/>
  </r>
  <r>
    <d v="2025-06-16T01:26:53"/>
    <x v="12"/>
    <x v="30"/>
    <s v="GOMEZ VERGARA EDWIN"/>
    <x v="0"/>
    <x v="0"/>
    <n v="183"/>
    <n v="20.3333333333333"/>
    <n v="195.84375"/>
    <m/>
    <n v="109303.5938"/>
    <x v="1"/>
    <n v="15119.0476"/>
    <x v="1411"/>
    <x v="0"/>
    <m/>
  </r>
  <r>
    <d v="2025-06-16T01:26:53"/>
    <x v="12"/>
    <x v="31"/>
    <s v="MARTINEZ CHAVERRA LUIS NORBERTO"/>
    <x v="3"/>
    <x v="0"/>
    <n v="228"/>
    <n v="22.8"/>
    <n v="217.604166666667"/>
    <s v="1 Descuento (Despachador) "/>
    <n v="121448.4375"/>
    <x v="0"/>
    <n v="15119.0476"/>
    <x v="1411"/>
    <x v="0"/>
    <m/>
  </r>
  <r>
    <d v="2025-06-16T01:26:54"/>
    <x v="12"/>
    <x v="32"/>
    <s v="TABORDA ROJAS DIEGO ALEJANDRO"/>
    <x v="6"/>
    <x v="0"/>
    <n v="200"/>
    <n v="25"/>
    <n v="174.083333333333"/>
    <m/>
    <n v="97158.75"/>
    <x v="1"/>
    <n v="15119.0476"/>
    <x v="1411"/>
    <x v="0"/>
    <m/>
  </r>
  <r>
    <d v="2025-06-16T01:26:54"/>
    <x v="12"/>
    <x v="33"/>
    <s v="LEON PEREZ RAUL ENRIQUE"/>
    <x v="3"/>
    <x v="0"/>
    <n v="191"/>
    <n v="19.100000000000001"/>
    <n v="217.604166666667"/>
    <m/>
    <n v="121448.4375"/>
    <x v="0"/>
    <n v="15119.0476"/>
    <x v="1411"/>
    <x v="0"/>
    <m/>
  </r>
  <r>
    <d v="2025-06-16T01:26:54"/>
    <x v="12"/>
    <x v="34"/>
    <s v="PALMAR PANA EDIXON JOSUE"/>
    <x v="6"/>
    <x v="0"/>
    <n v="146"/>
    <n v="18.25"/>
    <n v="174.083333333333"/>
    <m/>
    <n v="97158.75"/>
    <x v="0"/>
    <n v="15119.0476"/>
    <x v="1411"/>
    <x v="0"/>
    <m/>
  </r>
  <r>
    <d v="2025-06-16T01:26:54"/>
    <x v="12"/>
    <x v="35"/>
    <s v="OCAMPO OCAMPO ANTONIO JOSE"/>
    <x v="0"/>
    <x v="0"/>
    <n v="163"/>
    <n v="18.1111111111111"/>
    <n v="195.84375"/>
    <m/>
    <n v="109303.5938"/>
    <x v="0"/>
    <n v="15119.0476"/>
    <x v="1411"/>
    <x v="0"/>
    <m/>
  </r>
  <r>
    <d v="2025-06-17T02:19:27"/>
    <x v="9"/>
    <x v="0"/>
    <s v="LOPEZ CEBALLOS JONATHAN CAMILO"/>
    <x v="3"/>
    <x v="0"/>
    <n v="218"/>
    <n v="21.8"/>
    <n v="211.48459383753499"/>
    <m/>
    <n v="117868.4874"/>
    <x v="0"/>
    <n v="12005.128199999999"/>
    <x v="1412"/>
    <x v="0"/>
    <m/>
  </r>
  <r>
    <d v="2025-06-17T02:19:28"/>
    <x v="1"/>
    <x v="36"/>
    <s v="PARIAS MURIEL JHON FREDY"/>
    <x v="0"/>
    <x v="3"/>
    <n v="189"/>
    <n v="21"/>
    <n v="190.33613445378199"/>
    <s v="6 Descuentos (Usuarios movilidad reducida y desubicados) "/>
    <n v="106081.6387"/>
    <x v="1"/>
    <n v="12005.128199999999"/>
    <x v="1412"/>
    <x v="0"/>
    <m/>
  </r>
  <r>
    <d v="2025-06-17T02:19:28"/>
    <x v="9"/>
    <x v="1"/>
    <s v="CIRO MARIN RODRIGO ALBERTO"/>
    <x v="2"/>
    <x v="0"/>
    <n v="124"/>
    <n v="20.6666666666667"/>
    <n v="126.890756302521"/>
    <m/>
    <n v="70721.092399999994"/>
    <x v="0"/>
    <n v="12005.128199999999"/>
    <x v="1412"/>
    <x v="0"/>
    <m/>
  </r>
  <r>
    <d v="2025-06-17T02:19:28"/>
    <x v="1"/>
    <x v="37"/>
    <s v="SUAREZ ROLDAN BRAHIAN"/>
    <x v="9"/>
    <x v="0"/>
    <n v="277"/>
    <n v="23.0833333333333"/>
    <n v="253.781512605042"/>
    <s v="5 Descuentos (Despachador, usuarios desubicados y monitoreo) "/>
    <n v="141442.18489999999"/>
    <x v="0"/>
    <n v="12005.128199999999"/>
    <x v="1412"/>
    <x v="0"/>
    <m/>
  </r>
  <r>
    <d v="2025-06-17T02:19:29"/>
    <x v="9"/>
    <x v="2"/>
    <s v="LONDOO LOPERA DUVAN ANDRES"/>
    <x v="3"/>
    <x v="0"/>
    <n v="215"/>
    <n v="21.5"/>
    <n v="211.48459383753499"/>
    <s v="2 Descuentos (Despachador y conduct) "/>
    <n v="117868.4874"/>
    <x v="1"/>
    <n v="12005.128199999999"/>
    <x v="1412"/>
    <x v="0"/>
    <m/>
  </r>
  <r>
    <d v="2025-06-17T02:19:29"/>
    <x v="1"/>
    <x v="3"/>
    <s v="GUTIERREZ ARICAPA DANIEL HUMBERTO"/>
    <x v="6"/>
    <x v="0"/>
    <n v="158"/>
    <n v="19.75"/>
    <n v="169.18767507002801"/>
    <m/>
    <n v="94294.789900000003"/>
    <x v="0"/>
    <n v="12005.128199999999"/>
    <x v="1412"/>
    <x v="0"/>
    <m/>
  </r>
  <r>
    <d v="2025-06-17T02:19:29"/>
    <x v="9"/>
    <x v="4"/>
    <s v="GIRALDO GIRALDO YOVIN ANDRES"/>
    <x v="12"/>
    <x v="0"/>
    <n v="256"/>
    <n v="19.692307692307701"/>
    <n v="274.92997198879601"/>
    <s v="5 Descuentos (Transbordo, conduct y usuario desubicado) "/>
    <n v="153229.0336"/>
    <x v="1"/>
    <n v="12005.128199999999"/>
    <x v="1412"/>
    <x v="0"/>
    <m/>
  </r>
  <r>
    <d v="2025-06-17T02:19:29"/>
    <x v="1"/>
    <x v="5"/>
    <s v="GONZALEZ PEREZ RAFAEL JOSE"/>
    <x v="3"/>
    <x v="0"/>
    <n v="202"/>
    <n v="20.2"/>
    <n v="211.48459383753499"/>
    <m/>
    <n v="117868.4874"/>
    <x v="1"/>
    <n v="12005.128199999999"/>
    <x v="1412"/>
    <x v="0"/>
    <m/>
  </r>
  <r>
    <d v="2025-06-17T02:19:30"/>
    <x v="9"/>
    <x v="6"/>
    <s v="SERNA GONZALES GEOVANNY ANDRES"/>
    <x v="0"/>
    <x v="0"/>
    <n v="193"/>
    <n v="21.4444444444444"/>
    <n v="190.33613445378199"/>
    <s v="5 Descuentos (Usuario movilidad reducida y desubicado, conducts) "/>
    <n v="106081.6387"/>
    <x v="0"/>
    <n v="12005.128199999999"/>
    <x v="1412"/>
    <x v="0"/>
    <m/>
  </r>
  <r>
    <d v="2025-06-17T02:19:30"/>
    <x v="1"/>
    <x v="7"/>
    <s v="MARIN ALZATE KEVIN ANDRES"/>
    <x v="3"/>
    <x v="0"/>
    <n v="217"/>
    <n v="21.7"/>
    <n v="211.48459383753499"/>
    <m/>
    <n v="117868.4874"/>
    <x v="0"/>
    <n v="12005.128199999999"/>
    <x v="1412"/>
    <x v="0"/>
    <m/>
  </r>
  <r>
    <d v="2025-06-17T02:19:30"/>
    <x v="9"/>
    <x v="9"/>
    <s v="DAVID  HENRY GIOVANNY"/>
    <x v="4"/>
    <x v="0"/>
    <n v="143"/>
    <n v="20.428571428571399"/>
    <n v="148.03921568627501"/>
    <s v="5 Descuentos (Transbordo y despachador) "/>
    <n v="82507.941200000001"/>
    <x v="0"/>
    <n v="12005.128199999999"/>
    <x v="1412"/>
    <x v="0"/>
    <m/>
  </r>
  <r>
    <d v="2025-06-17T02:19:30"/>
    <x v="1"/>
    <x v="10"/>
    <s v="CERVANTES MARTINEZ FELIX ENRIQUE"/>
    <x v="11"/>
    <x v="0"/>
    <n v="53"/>
    <n v="26.5"/>
    <n v="42.296918767507002"/>
    <m/>
    <n v="23573.697499999998"/>
    <x v="0"/>
    <n v="12005.128199999999"/>
    <x v="1412"/>
    <x v="0"/>
    <m/>
  </r>
  <r>
    <d v="2025-06-17T02:19:31"/>
    <x v="9"/>
    <x v="11"/>
    <s v="RUA CHAVARRIA JEFERSON ANDREY"/>
    <x v="6"/>
    <x v="0"/>
    <n v="158"/>
    <n v="19.75"/>
    <n v="169.18767507002801"/>
    <s v="7 Descuentos (Transbordo, asociados y conduct) "/>
    <n v="94294.789900000003"/>
    <x v="1"/>
    <n v="12005.128199999999"/>
    <x v="1412"/>
    <x v="0"/>
    <m/>
  </r>
  <r>
    <d v="2025-06-17T02:19:31"/>
    <x v="1"/>
    <x v="12"/>
    <s v="VERENZUELA MARTINEZ ALEXANDER"/>
    <x v="6"/>
    <x v="0"/>
    <n v="175"/>
    <n v="20.588235294117599"/>
    <n v="179.76190476190499"/>
    <s v="4 Descuentos (Transbordo) "/>
    <n v="100188.21430000001"/>
    <x v="1"/>
    <n v="12005.128199999999"/>
    <x v="1412"/>
    <x v="0"/>
    <m/>
  </r>
  <r>
    <d v="2025-06-17T02:19:31"/>
    <x v="9"/>
    <x v="13"/>
    <s v="JARAMILLO JARAMILLO FRANCISCO WBEIMAR"/>
    <x v="0"/>
    <x v="0"/>
    <n v="136"/>
    <n v="15.1111111111111"/>
    <n v="190.33613445378199"/>
    <m/>
    <n v="106081.6387"/>
    <x v="0"/>
    <n v="12005.128199999999"/>
    <x v="1412"/>
    <x v="0"/>
    <m/>
  </r>
  <r>
    <d v="2025-06-17T02:19:32"/>
    <x v="1"/>
    <x v="14"/>
    <s v="MURILLO  YORMAN ANDRES"/>
    <x v="3"/>
    <x v="0"/>
    <n v="187"/>
    <n v="18.7"/>
    <n v="211.48459383753499"/>
    <m/>
    <n v="117868.4874"/>
    <x v="0"/>
    <n v="12005.128199999999"/>
    <x v="1412"/>
    <x v="0"/>
    <m/>
  </r>
  <r>
    <d v="2025-06-17T02:19:32"/>
    <x v="9"/>
    <x v="15"/>
    <s v="BETANCUR GUZMAN JHON FERNANDO"/>
    <x v="3"/>
    <x v="0"/>
    <n v="169"/>
    <n v="16.899999999999999"/>
    <n v="211.48459383753499"/>
    <m/>
    <n v="117868.4874"/>
    <x v="0"/>
    <n v="12005.128199999999"/>
    <x v="1412"/>
    <x v="0"/>
    <m/>
  </r>
  <r>
    <d v="2025-06-17T02:19:32"/>
    <x v="1"/>
    <x v="16"/>
    <s v="MACEA ARBELAEZ MATEO"/>
    <x v="10"/>
    <x v="0"/>
    <n v="80"/>
    <n v="20"/>
    <n v="84.593837535014003"/>
    <m/>
    <n v="47147.394999999997"/>
    <x v="0"/>
    <n v="12005.128199999999"/>
    <x v="1412"/>
    <x v="0"/>
    <m/>
  </r>
  <r>
    <d v="2025-06-17T02:19:32"/>
    <x v="9"/>
    <x v="17"/>
    <s v="VALENCIA MENDOZA JHON"/>
    <x v="2"/>
    <x v="0"/>
    <n v="124"/>
    <n v="20.6666666666667"/>
    <n v="126.890756302521"/>
    <m/>
    <n v="70721.092399999994"/>
    <x v="0"/>
    <n v="12005.128199999999"/>
    <x v="1412"/>
    <x v="0"/>
    <m/>
  </r>
  <r>
    <d v="2025-06-17T02:19:33"/>
    <x v="1"/>
    <x v="18"/>
    <s v="DURANGO DAVID JOSE"/>
    <x v="3"/>
    <x v="0"/>
    <n v="186"/>
    <n v="18.600000000000001"/>
    <n v="211.48459383753499"/>
    <s v="4 Descuentos (Despachadores y conducts) "/>
    <n v="117868.4874"/>
    <x v="0"/>
    <n v="12005.128199999999"/>
    <x v="1412"/>
    <x v="0"/>
    <m/>
  </r>
  <r>
    <d v="2025-06-17T02:19:33"/>
    <x v="9"/>
    <x v="19"/>
    <s v="QUIRAMA CASTAEDA JHON JADER"/>
    <x v="12"/>
    <x v="0"/>
    <n v="275"/>
    <n v="21.153846153846199"/>
    <n v="274.92997198879601"/>
    <m/>
    <n v="153229.0336"/>
    <x v="1"/>
    <n v="12005.128199999999"/>
    <x v="1412"/>
    <x v="0"/>
    <m/>
  </r>
  <r>
    <d v="2025-06-17T02:19:33"/>
    <x v="1"/>
    <x v="20"/>
    <s v="SALDARRIAGA PARRA LUIS ALBERTO"/>
    <x v="3"/>
    <x v="0"/>
    <n v="244"/>
    <n v="24.4"/>
    <n v="211.48459383753499"/>
    <m/>
    <n v="117868.4874"/>
    <x v="2"/>
    <n v="12005.128199999999"/>
    <x v="1412"/>
    <x v="0"/>
    <m/>
  </r>
  <r>
    <d v="2025-06-17T02:19:33"/>
    <x v="9"/>
    <x v="21"/>
    <s v="HERRERA GIRALDO DAVINSON"/>
    <x v="3"/>
    <x v="0"/>
    <n v="190"/>
    <n v="19"/>
    <n v="211.48459383753499"/>
    <m/>
    <n v="117868.4874"/>
    <x v="0"/>
    <n v="12005.128199999999"/>
    <x v="1412"/>
    <x v="0"/>
    <m/>
  </r>
  <r>
    <d v="2025-06-17T02:19:34"/>
    <x v="1"/>
    <x v="38"/>
    <s v="JIMENEZ HURTADO CARLOS ESTIVEN"/>
    <x v="0"/>
    <x v="0"/>
    <n v="198"/>
    <n v="22"/>
    <n v="190.33613445378199"/>
    <s v="6 Descuentos (usuarios desubicados, despachador y conducts)"/>
    <n v="106081.6387"/>
    <x v="1"/>
    <n v="12005.128199999999"/>
    <x v="1412"/>
    <x v="0"/>
    <m/>
  </r>
  <r>
    <d v="2025-06-17T02:19:34"/>
    <x v="9"/>
    <x v="23"/>
    <s v="FLORES RINCON JORGE ALBERTO"/>
    <x v="9"/>
    <x v="0"/>
    <n v="292"/>
    <n v="24.3333333333333"/>
    <n v="253.781512605042"/>
    <s v="1 Descuento (Usuario desubicado) "/>
    <n v="141442.18489999999"/>
    <x v="0"/>
    <n v="12005.128199999999"/>
    <x v="1412"/>
    <x v="0"/>
    <m/>
  </r>
  <r>
    <d v="2025-06-17T02:19:34"/>
    <x v="1"/>
    <x v="25"/>
    <s v="HINCAPIE LONDOO JHONY ALEXANDER"/>
    <x v="3"/>
    <x v="0"/>
    <n v="218"/>
    <n v="21.8"/>
    <n v="211.48459383753499"/>
    <s v="1 Descuento (Usuario desubicado) "/>
    <n v="117868.4874"/>
    <x v="0"/>
    <n v="12005.128199999999"/>
    <x v="1412"/>
    <x v="0"/>
    <m/>
  </r>
  <r>
    <d v="2025-06-17T02:19:34"/>
    <x v="9"/>
    <x v="26"/>
    <s v="MARTINEZ  WILMAR"/>
    <x v="3"/>
    <x v="0"/>
    <n v="215"/>
    <n v="21.5"/>
    <n v="211.48459383753499"/>
    <s v="2 Descuentos (Transbordo y usuario desubicado) "/>
    <n v="117868.4874"/>
    <x v="0"/>
    <n v="12005.128199999999"/>
    <x v="1412"/>
    <x v="0"/>
    <m/>
  </r>
  <r>
    <d v="2025-06-17T02:19:35"/>
    <x v="1"/>
    <x v="39"/>
    <s v="AGUIRRE GARCIA DEIMAR ANDRES"/>
    <x v="2"/>
    <x v="0"/>
    <n v="143"/>
    <n v="22"/>
    <n v="137.46498599439801"/>
    <s v="17 Descuentos (Transbordo) "/>
    <n v="76614.516799999998"/>
    <x v="0"/>
    <n v="12005.128199999999"/>
    <x v="1412"/>
    <x v="0"/>
    <m/>
  </r>
  <r>
    <d v="2025-06-17T02:19:35"/>
    <x v="9"/>
    <x v="27"/>
    <s v="AGUDELO GARCIA DENIN ANGELO"/>
    <x v="8"/>
    <x v="0"/>
    <n v="140"/>
    <n v="28"/>
    <n v="105.74229691876801"/>
    <m/>
    <n v="58934.243699999999"/>
    <x v="0"/>
    <n v="12005.128199999999"/>
    <x v="1412"/>
    <x v="0"/>
    <m/>
  </r>
  <r>
    <d v="2025-06-17T02:19:35"/>
    <x v="1"/>
    <x v="28"/>
    <s v="AGUDELO GARCIA LLORDIN ELIAS"/>
    <x v="2"/>
    <x v="0"/>
    <n v="147"/>
    <n v="24.5"/>
    <n v="126.890756302521"/>
    <m/>
    <n v="70721.092399999994"/>
    <x v="0"/>
    <n v="12005.128199999999"/>
    <x v="1412"/>
    <x v="0"/>
    <m/>
  </r>
  <r>
    <d v="2025-06-17T02:19:35"/>
    <x v="9"/>
    <x v="29"/>
    <s v="MONTOYA OSPINA GILBERTO ANTONIO"/>
    <x v="1"/>
    <x v="0"/>
    <n v="243"/>
    <n v="22.090909090909101"/>
    <n v="232.633053221289"/>
    <m/>
    <n v="129655.3361"/>
    <x v="0"/>
    <n v="12005.128199999999"/>
    <x v="1412"/>
    <x v="0"/>
    <m/>
  </r>
  <r>
    <d v="2025-06-17T02:19:36"/>
    <x v="1"/>
    <x v="30"/>
    <s v="GOMEZ VERGARA EDWIN"/>
    <x v="1"/>
    <x v="0"/>
    <n v="267"/>
    <n v="24.272727272727298"/>
    <n v="232.633053221289"/>
    <s v="2 Descuentos (Conduct y controlador) "/>
    <n v="129655.3361"/>
    <x v="1"/>
    <n v="12005.128199999999"/>
    <x v="1412"/>
    <x v="0"/>
    <m/>
  </r>
  <r>
    <d v="2025-06-17T02:19:36"/>
    <x v="9"/>
    <x v="31"/>
    <s v="MARTINEZ CHAVERRA LUIS NORBERTO"/>
    <x v="1"/>
    <x v="0"/>
    <n v="235"/>
    <n v="21.363636363636399"/>
    <n v="232.633053221289"/>
    <m/>
    <n v="129655.3361"/>
    <x v="0"/>
    <n v="12005.128199999999"/>
    <x v="1412"/>
    <x v="0"/>
    <m/>
  </r>
  <r>
    <d v="2025-06-17T02:19:36"/>
    <x v="1"/>
    <x v="32"/>
    <s v="TABORDA ROJAS DIEGO ALEJANDRO"/>
    <x v="1"/>
    <x v="0"/>
    <n v="235"/>
    <n v="21.363636363636399"/>
    <n v="232.633053221289"/>
    <m/>
    <n v="129655.3361"/>
    <x v="1"/>
    <n v="12005.128199999999"/>
    <x v="1412"/>
    <x v="0"/>
    <m/>
  </r>
  <r>
    <d v="2025-06-17T02:19:36"/>
    <x v="9"/>
    <x v="33"/>
    <s v="LEON PEREZ RAUL ENRIQUE"/>
    <x v="1"/>
    <x v="0"/>
    <n v="189"/>
    <n v="17.181818181818201"/>
    <n v="232.633053221289"/>
    <s v="1 Descuento (Monitoreo) "/>
    <n v="129655.3361"/>
    <x v="0"/>
    <n v="12005.128199999999"/>
    <x v="1412"/>
    <x v="0"/>
    <m/>
  </r>
  <r>
    <d v="2025-06-17T02:19:37"/>
    <x v="1"/>
    <x v="34"/>
    <s v="HENAO HOYOS SANTIAGO"/>
    <x v="1"/>
    <x v="0"/>
    <n v="195"/>
    <n v="17.727272727272702"/>
    <n v="232.633053221289"/>
    <m/>
    <n v="129655.3361"/>
    <x v="0"/>
    <n v="12005.128199999999"/>
    <x v="1412"/>
    <x v="0"/>
    <m/>
  </r>
  <r>
    <d v="2025-06-17T02:19:37"/>
    <x v="9"/>
    <x v="35"/>
    <s v="OCAMPO OCAMPO ANTONIO JOSE"/>
    <x v="3"/>
    <x v="0"/>
    <n v="210"/>
    <n v="21"/>
    <n v="211.48459383753499"/>
    <s v="4 Descuentos (Despachador y conducts) "/>
    <n v="117868.4874"/>
    <x v="0"/>
    <n v="12005.128199999999"/>
    <x v="1412"/>
    <x v="0"/>
    <m/>
  </r>
  <r>
    <d v="2025-06-17T02:19:37"/>
    <x v="1"/>
    <x v="41"/>
    <s v="GARCIA DAVID WILSON ALBERTO"/>
    <x v="3"/>
    <x v="0"/>
    <n v="265"/>
    <n v="26.5"/>
    <n v="211.48459383753499"/>
    <m/>
    <n v="117868.4874"/>
    <x v="1"/>
    <n v="12005.128199999999"/>
    <x v="1412"/>
    <x v="0"/>
    <m/>
  </r>
  <r>
    <d v="2025-06-17T02:19:37"/>
    <x v="9"/>
    <x v="40"/>
    <s v="PALACIO  RODRIGO"/>
    <x v="6"/>
    <x v="0"/>
    <n v="189"/>
    <n v="23.625"/>
    <n v="169.18767507002801"/>
    <s v="1 Descuento (Asociado) "/>
    <n v="94294.789900000003"/>
    <x v="1"/>
    <n v="12005.128199999999"/>
    <x v="1412"/>
    <x v="0"/>
    <m/>
  </r>
  <r>
    <d v="2025-06-18T02:10:06"/>
    <x v="1"/>
    <x v="0"/>
    <s v="LOPEZ CEBALLOS JONATHAN CAMILO"/>
    <x v="3"/>
    <x v="0"/>
    <n v="204"/>
    <n v="20.399999999999999"/>
    <n v="217.48211731044299"/>
    <m/>
    <n v="121377.0386"/>
    <x v="0"/>
    <n v="13967.5676"/>
    <x v="1413"/>
    <x v="0"/>
    <m/>
  </r>
  <r>
    <d v="2025-06-18T02:10:07"/>
    <x v="9"/>
    <x v="36"/>
    <s v="PARIAS MURIEL JHON FREDY"/>
    <x v="0"/>
    <x v="0"/>
    <n v="173"/>
    <n v="19.2222222222222"/>
    <n v="195.73390557939899"/>
    <s v="1 Descuento (Despachador) "/>
    <n v="109239.3348"/>
    <x v="1"/>
    <n v="13967.5676"/>
    <x v="1413"/>
    <x v="0"/>
    <m/>
  </r>
  <r>
    <d v="2025-06-18T02:10:07"/>
    <x v="1"/>
    <x v="1"/>
    <s v="ESPINOZA CHAVARRIA GUILLERMO LEON"/>
    <x v="0"/>
    <x v="0"/>
    <n v="192"/>
    <n v="21.3333333333333"/>
    <n v="195.73390557939899"/>
    <m/>
    <n v="109239.3348"/>
    <x v="0"/>
    <n v="13967.5676"/>
    <x v="1413"/>
    <x v="0"/>
    <m/>
  </r>
  <r>
    <d v="2025-06-18T02:10:07"/>
    <x v="9"/>
    <x v="37"/>
    <s v="GUTIERREZ ARICAPA DANIEL HUMBERTO"/>
    <x v="0"/>
    <x v="0"/>
    <n v="217"/>
    <n v="24.1111111111111"/>
    <n v="195.73390557939899"/>
    <s v="10 Descuentos (Transbordo) "/>
    <n v="109239.3348"/>
    <x v="0"/>
    <n v="13967.5676"/>
    <x v="1413"/>
    <x v="0"/>
    <m/>
  </r>
  <r>
    <d v="2025-06-18T02:10:07"/>
    <x v="1"/>
    <x v="2"/>
    <s v="RUA CHAVARRIA JEFERSON ANDREY"/>
    <x v="9"/>
    <x v="0"/>
    <n v="316"/>
    <n v="26.3333333333333"/>
    <n v="260.97854077253203"/>
    <s v="1 Descuento (Tecnico radios) "/>
    <n v="145652.44639999999"/>
    <x v="1"/>
    <n v="13967.5676"/>
    <x v="1413"/>
    <x v="0"/>
    <m/>
  </r>
  <r>
    <d v="2025-06-18T02:10:08"/>
    <x v="9"/>
    <x v="3"/>
    <s v="LOPEZ PINEDA DANIEL ESTIVEN"/>
    <x v="8"/>
    <x v="0"/>
    <n v="140"/>
    <n v="28"/>
    <n v="108.74105865522201"/>
    <m/>
    <n v="60688.5193"/>
    <x v="0"/>
    <n v="13967.5676"/>
    <x v="1413"/>
    <x v="0"/>
    <m/>
  </r>
  <r>
    <d v="2025-06-18T02:10:08"/>
    <x v="1"/>
    <x v="4"/>
    <s v="GIRALDO GIRALDO YOVIN ANDRES"/>
    <x v="3"/>
    <x v="0"/>
    <n v="184"/>
    <n v="17.523809523809501"/>
    <n v="228.35622317596599"/>
    <m/>
    <n v="127445.8906"/>
    <x v="1"/>
    <n v="13967.5676"/>
    <x v="1413"/>
    <x v="0"/>
    <m/>
  </r>
  <r>
    <d v="2025-06-18T02:10:08"/>
    <x v="9"/>
    <x v="5"/>
    <s v="GONZALEZ PEREZ RAFAEL JOSE"/>
    <x v="1"/>
    <x v="0"/>
    <n v="270"/>
    <n v="24.545454545454501"/>
    <n v="239.23032904148801"/>
    <m/>
    <n v="133514.74249999999"/>
    <x v="1"/>
    <n v="13967.5676"/>
    <x v="1413"/>
    <x v="0"/>
    <m/>
  </r>
  <r>
    <d v="2025-06-18T02:10:08"/>
    <x v="1"/>
    <x v="6"/>
    <s v="SERNA GONZALES GEOVANNY ANDRES"/>
    <x v="2"/>
    <x v="0"/>
    <n v="154"/>
    <n v="25.6666666666667"/>
    <n v="130.48927038626601"/>
    <s v="6 Descuentos (Tecnico radios, jefe de ruta y usuarios desubicados) "/>
    <n v="72826.223199999993"/>
    <x v="0"/>
    <n v="13967.5676"/>
    <x v="1413"/>
    <x v="0"/>
    <m/>
  </r>
  <r>
    <d v="2025-06-18T02:10:09"/>
    <x v="9"/>
    <x v="7"/>
    <s v="MARIN ALZATE KEVIN ANDRES"/>
    <x v="0"/>
    <x v="0"/>
    <n v="196"/>
    <n v="21.7777777777778"/>
    <n v="195.73390557939899"/>
    <m/>
    <n v="109239.3348"/>
    <x v="0"/>
    <n v="13967.5676"/>
    <x v="1413"/>
    <x v="0"/>
    <m/>
  </r>
  <r>
    <d v="2025-06-18T02:10:09"/>
    <x v="1"/>
    <x v="9"/>
    <s v="HENAO HOYOS SANTIAGO"/>
    <x v="9"/>
    <x v="0"/>
    <n v="259"/>
    <n v="21.5833333333333"/>
    <n v="260.97854077253203"/>
    <s v="1 Descuento (Despachador) "/>
    <n v="145652.44639999999"/>
    <x v="0"/>
    <n v="13967.5676"/>
    <x v="1413"/>
    <x v="0"/>
    <m/>
  </r>
  <r>
    <d v="2025-06-18T02:10:09"/>
    <x v="9"/>
    <x v="10"/>
    <s v="CERVANTES MARTINEZ FELIX ENRIQUE"/>
    <x v="0"/>
    <x v="0"/>
    <n v="207"/>
    <n v="23"/>
    <n v="195.73390557939899"/>
    <m/>
    <n v="109239.3348"/>
    <x v="0"/>
    <n v="13967.5676"/>
    <x v="1413"/>
    <x v="0"/>
    <m/>
  </r>
  <r>
    <d v="2025-06-18T02:10:09"/>
    <x v="1"/>
    <x v="11"/>
    <s v="HINCAPIE LOPEZ DIDIER FABIAN"/>
    <x v="2"/>
    <x v="0"/>
    <n v="183"/>
    <n v="30.5"/>
    <n v="130.48927038626601"/>
    <m/>
    <n v="72826.223199999993"/>
    <x v="1"/>
    <n v="13967.5676"/>
    <x v="1413"/>
    <x v="0"/>
    <m/>
  </r>
  <r>
    <d v="2025-06-18T02:10:10"/>
    <x v="9"/>
    <x v="12"/>
    <s v="VERENZUELA MARTINEZ ALEXANDER"/>
    <x v="0"/>
    <x v="0"/>
    <n v="214"/>
    <n v="23.7777777777778"/>
    <n v="195.73390557939899"/>
    <s v="5 Descuentos (Transbordo y despachador) "/>
    <n v="109239.3348"/>
    <x v="1"/>
    <n v="13967.5676"/>
    <x v="1413"/>
    <x v="0"/>
    <m/>
  </r>
  <r>
    <d v="2025-06-18T02:10:10"/>
    <x v="1"/>
    <x v="13"/>
    <s v="PEREZ GARCIA JUAN ESTEBAN"/>
    <x v="0"/>
    <x v="0"/>
    <n v="145"/>
    <n v="16.1111111111111"/>
    <n v="195.73390557939899"/>
    <s v="2 Descuentos (Usuarios desubicados) "/>
    <n v="109239.3348"/>
    <x v="0"/>
    <n v="13967.5676"/>
    <x v="1413"/>
    <x v="0"/>
    <m/>
  </r>
  <r>
    <d v="2025-06-18T02:10:10"/>
    <x v="9"/>
    <x v="14"/>
    <s v="MURILLO  YORMAN ANDRES"/>
    <x v="3"/>
    <x v="0"/>
    <n v="219"/>
    <n v="21.9"/>
    <n v="217.48211731044299"/>
    <s v="1 Descuento (Oficina) "/>
    <n v="121377.0386"/>
    <x v="0"/>
    <n v="13967.5676"/>
    <x v="1413"/>
    <x v="0"/>
    <m/>
  </r>
  <r>
    <d v="2025-06-18T02:10:10"/>
    <x v="1"/>
    <x v="16"/>
    <s v="MACEA ARBELAEZ MATEO"/>
    <x v="10"/>
    <x v="0"/>
    <n v="108"/>
    <n v="27"/>
    <n v="86.9928469241774"/>
    <m/>
    <n v="48550.815499999997"/>
    <x v="0"/>
    <n v="13967.5676"/>
    <x v="1413"/>
    <x v="0"/>
    <m/>
  </r>
  <r>
    <d v="2025-06-18T02:10:11"/>
    <x v="9"/>
    <x v="17"/>
    <s v="VALENCIA MENDOZA JHON"/>
    <x v="3"/>
    <x v="0"/>
    <n v="223"/>
    <n v="22.3"/>
    <n v="217.48211731044299"/>
    <m/>
    <n v="121377.0386"/>
    <x v="0"/>
    <n v="13967.5676"/>
    <x v="1413"/>
    <x v="0"/>
    <m/>
  </r>
  <r>
    <d v="2025-06-18T02:10:11"/>
    <x v="1"/>
    <x v="18"/>
    <s v="DURANGO DAVID JOSE"/>
    <x v="3"/>
    <x v="0"/>
    <n v="215"/>
    <n v="21.5"/>
    <n v="217.48211731044299"/>
    <m/>
    <n v="121377.0386"/>
    <x v="0"/>
    <n v="13967.5676"/>
    <x v="1413"/>
    <x v="0"/>
    <m/>
  </r>
  <r>
    <d v="2025-06-18T02:10:11"/>
    <x v="9"/>
    <x v="20"/>
    <s v="SALDARRIAGA PARRA LUIS ALBERTO"/>
    <x v="3"/>
    <x v="0"/>
    <n v="210"/>
    <n v="21"/>
    <n v="217.48211731044299"/>
    <s v="2 Descuentos (Usuarios desubicados) "/>
    <n v="121377.0386"/>
    <x v="2"/>
    <n v="13967.5676"/>
    <x v="1413"/>
    <x v="0"/>
    <m/>
  </r>
  <r>
    <d v="2025-06-18T02:10:11"/>
    <x v="1"/>
    <x v="21"/>
    <s v="HERRERA GIRALDO DAVINSON"/>
    <x v="1"/>
    <x v="0"/>
    <n v="247"/>
    <n v="22.454545454545499"/>
    <n v="239.23032904148801"/>
    <m/>
    <n v="133514.74249999999"/>
    <x v="0"/>
    <n v="13967.5676"/>
    <x v="1413"/>
    <x v="0"/>
    <m/>
  </r>
  <r>
    <d v="2025-06-18T02:10:12"/>
    <x v="9"/>
    <x v="38"/>
    <s v="JIMENEZ HURTADO CARLOS ESTIVEN"/>
    <x v="3"/>
    <x v="0"/>
    <n v="225"/>
    <n v="22.5"/>
    <n v="217.48211731044299"/>
    <m/>
    <n v="121377.0386"/>
    <x v="1"/>
    <n v="13967.5676"/>
    <x v="1413"/>
    <x v="0"/>
    <m/>
  </r>
  <r>
    <d v="2025-06-18T02:10:12"/>
    <x v="1"/>
    <x v="22"/>
    <s v="CIRO MARIN RODRIGO ALBERTO"/>
    <x v="1"/>
    <x v="0"/>
    <n v="200"/>
    <n v="18.181818181818201"/>
    <n v="239.23032904148801"/>
    <s v="5 Descuentos (Conducts y Despachadores) "/>
    <n v="133514.74249999999"/>
    <x v="0"/>
    <n v="13967.5676"/>
    <x v="1413"/>
    <x v="0"/>
    <m/>
  </r>
  <r>
    <d v="2025-06-18T02:10:12"/>
    <x v="9"/>
    <x v="23"/>
    <s v="HENAO MUOZ FERNEY"/>
    <x v="3"/>
    <x v="0"/>
    <n v="198"/>
    <n v="19.8"/>
    <n v="217.48211731044299"/>
    <s v="JORGE FLORES Realiz 5 viajes donde moviliz 100 Usuarios "/>
    <n v="121377.0386"/>
    <x v="0"/>
    <n v="13967.5676"/>
    <x v="1413"/>
    <x v="0"/>
    <m/>
  </r>
  <r>
    <d v="2025-06-18T02:10:12"/>
    <x v="1"/>
    <x v="25"/>
    <s v="JARAMILLO JARAMILLO FRANCISCO WBEIMAR"/>
    <x v="1"/>
    <x v="0"/>
    <n v="197"/>
    <n v="17.909090909090899"/>
    <n v="239.23032904148801"/>
    <m/>
    <n v="133514.74249999999"/>
    <x v="0"/>
    <n v="13967.5676"/>
    <x v="1413"/>
    <x v="0"/>
    <m/>
  </r>
  <r>
    <d v="2025-06-18T02:10:13"/>
    <x v="9"/>
    <x v="26"/>
    <s v="MARTINEZ  WILMAR"/>
    <x v="12"/>
    <x v="0"/>
    <n v="314"/>
    <n v="24.153846153846199"/>
    <n v="282.72675250357702"/>
    <s v="2 Descuentos (Despachador y conduct) "/>
    <n v="157790.1502"/>
    <x v="0"/>
    <n v="13967.5676"/>
    <x v="1413"/>
    <x v="0"/>
    <m/>
  </r>
  <r>
    <d v="2025-06-18T02:10:13"/>
    <x v="1"/>
    <x v="39"/>
    <s v="AGUIRRE GARCIA DEIMAR ANDRES"/>
    <x v="2"/>
    <x v="0"/>
    <n v="119"/>
    <n v="18.307692307692299"/>
    <n v="141.363376251788"/>
    <m/>
    <n v="78895.075100000002"/>
    <x v="0"/>
    <n v="13967.5676"/>
    <x v="1413"/>
    <x v="0"/>
    <m/>
  </r>
  <r>
    <d v="2025-06-18T02:10:13"/>
    <x v="9"/>
    <x v="27"/>
    <s v="AGUDELO GARCIA DENIN ANGELO"/>
    <x v="3"/>
    <x v="0"/>
    <n v="233"/>
    <n v="23.3"/>
    <n v="217.48211731044299"/>
    <m/>
    <n v="121377.0386"/>
    <x v="0"/>
    <n v="13967.5676"/>
    <x v="1413"/>
    <x v="0"/>
    <m/>
  </r>
  <r>
    <d v="2025-06-18T02:10:14"/>
    <x v="1"/>
    <x v="28"/>
    <s v="MARULANDA JARAMILLO DAWER ANDRES"/>
    <x v="3"/>
    <x v="0"/>
    <n v="219"/>
    <n v="21.9"/>
    <n v="217.48211731044299"/>
    <m/>
    <n v="121377.0386"/>
    <x v="0"/>
    <n v="13967.5676"/>
    <x v="1413"/>
    <x v="0"/>
    <m/>
  </r>
  <r>
    <d v="2025-06-18T02:10:14"/>
    <x v="9"/>
    <x v="29"/>
    <s v="LOPERA ALVAREZ ESTIVEN"/>
    <x v="1"/>
    <x v="0"/>
    <n v="277"/>
    <n v="25.181818181818201"/>
    <n v="239.23032904148801"/>
    <m/>
    <n v="133514.74249999999"/>
    <x v="0"/>
    <n v="13967.5676"/>
    <x v="1413"/>
    <x v="0"/>
    <m/>
  </r>
  <r>
    <d v="2025-06-18T02:10:14"/>
    <x v="1"/>
    <x v="30"/>
    <s v="GOMEZ VERGARA EDWIN"/>
    <x v="2"/>
    <x v="0"/>
    <n v="84"/>
    <n v="15.2727272727273"/>
    <n v="119.615164520744"/>
    <s v="Se descuenta 0.5 viaje de 1 09 pm ya que NO espera el tiempo indicado en el paradero. 3 Descuentos (Usuarios desubicados y conduct) "/>
    <n v="60698.5262"/>
    <x v="1"/>
    <n v="13967.5676"/>
    <x v="1413"/>
    <x v="2"/>
    <n v="10.856999999999999"/>
  </r>
  <r>
    <d v="2025-06-18T02:10:14"/>
    <x v="9"/>
    <x v="31"/>
    <s v="MARTINEZ CHAVERRA LUIS NORBERTO"/>
    <x v="1"/>
    <x v="0"/>
    <n v="216"/>
    <n v="19.636363636363601"/>
    <n v="239.23032904148801"/>
    <m/>
    <n v="133514.74249999999"/>
    <x v="0"/>
    <n v="13967.5676"/>
    <x v="1413"/>
    <x v="0"/>
    <m/>
  </r>
  <r>
    <d v="2025-06-18T02:10:15"/>
    <x v="1"/>
    <x v="32"/>
    <s v="TABORDA ROJAS DIEGO ALEJANDRO"/>
    <x v="9"/>
    <x v="0"/>
    <n v="250"/>
    <n v="20.8333333333333"/>
    <n v="260.97854077253203"/>
    <m/>
    <n v="145652.44639999999"/>
    <x v="1"/>
    <n v="13967.5676"/>
    <x v="1413"/>
    <x v="0"/>
    <m/>
  </r>
  <r>
    <d v="2025-06-18T02:10:15"/>
    <x v="9"/>
    <x v="33"/>
    <s v="LEON PEREZ RAUL ENRIQUE"/>
    <x v="1"/>
    <x v="0"/>
    <n v="219"/>
    <n v="19.909090909090899"/>
    <n v="239.23032904148801"/>
    <s v="2 Descuentos (Usuarios desubicados) "/>
    <n v="133514.74249999999"/>
    <x v="0"/>
    <n v="13967.5676"/>
    <x v="1413"/>
    <x v="0"/>
    <m/>
  </r>
  <r>
    <d v="2025-06-18T02:10:15"/>
    <x v="1"/>
    <x v="34"/>
    <s v="PALMAR PANA EDIXON JOSUE"/>
    <x v="2"/>
    <x v="0"/>
    <n v="128"/>
    <n v="21.3333333333333"/>
    <n v="130.48927038626601"/>
    <s v="1 Descuento (Conduct) "/>
    <n v="72826.223199999993"/>
    <x v="0"/>
    <n v="13967.5676"/>
    <x v="1413"/>
    <x v="0"/>
    <m/>
  </r>
  <r>
    <d v="2025-06-18T02:10:15"/>
    <x v="9"/>
    <x v="35"/>
    <s v="OCAMPO OCAMPO ANTONIO JOSE "/>
    <x v="10"/>
    <x v="0"/>
    <n v="122"/>
    <n v="30.5"/>
    <n v="86.9928469241774"/>
    <m/>
    <n v="48550.815499999997"/>
    <x v="0"/>
    <n v="13967.5676"/>
    <x v="1413"/>
    <x v="0"/>
    <m/>
  </r>
  <r>
    <d v="2025-06-18T02:10:16"/>
    <x v="1"/>
    <x v="41"/>
    <s v="HERNANDEZ MACIAS GILBERTO"/>
    <x v="0"/>
    <x v="0"/>
    <n v="159"/>
    <n v="17.6666666666667"/>
    <n v="195.73390557939899"/>
    <s v="2 Descuentos (Conduct y despachador) "/>
    <n v="109239.3348"/>
    <x v="1"/>
    <n v="13967.5676"/>
    <x v="1413"/>
    <x v="0"/>
    <m/>
  </r>
  <r>
    <d v="2025-06-18T02:10:16"/>
    <x v="9"/>
    <x v="40"/>
    <s v="PALACIO  RODRIGO"/>
    <x v="6"/>
    <x v="0"/>
    <n v="165"/>
    <n v="20.625"/>
    <n v="173.985693848355"/>
    <s v="4 Descuentos (Transbordo) "/>
    <n v="97101.630900000004"/>
    <x v="1"/>
    <n v="13967.5676"/>
    <x v="1413"/>
    <x v="0"/>
    <m/>
  </r>
  <r>
    <d v="2025-06-19T02:23:52"/>
    <x v="9"/>
    <x v="0"/>
    <s v="MONTOYA OSPINA GILBERTO ANTONIO"/>
    <x v="9"/>
    <x v="0"/>
    <n v="270"/>
    <n v="22.5"/>
    <n v="250.53986013986"/>
    <s v="6 Descuentos (transbordo, asociados, prueba en ruta y jefe de ruta) "/>
    <n v="139545.81820000001"/>
    <x v="0"/>
    <n v="14138.8889"/>
    <x v="1414"/>
    <x v="0"/>
    <m/>
  </r>
  <r>
    <d v="2025-06-19T02:23:52"/>
    <x v="1"/>
    <x v="36"/>
    <s v="PARIAS MURIEL JHON FREDY"/>
    <x v="0"/>
    <x v="0"/>
    <n v="207"/>
    <n v="23"/>
    <n v="187.90489510489499"/>
    <s v="1 Descuento (Conduct)"/>
    <n v="104659.3636"/>
    <x v="1"/>
    <n v="14138.8889"/>
    <x v="1414"/>
    <x v="0"/>
    <m/>
  </r>
  <r>
    <d v="2025-06-19T02:23:53"/>
    <x v="9"/>
    <x v="1"/>
    <s v="ESPINOZA CHAVARRIA GUILLERMO LEON"/>
    <x v="0"/>
    <x v="0"/>
    <n v="194"/>
    <n v="21.5555555555556"/>
    <n v="187.90489510489499"/>
    <m/>
    <n v="104659.3636"/>
    <x v="0"/>
    <n v="14138.8889"/>
    <x v="1414"/>
    <x v="0"/>
    <m/>
  </r>
  <r>
    <d v="2025-06-19T02:23:53"/>
    <x v="1"/>
    <x v="37"/>
    <s v="SUAREZ ROLDAN BRAHIAN"/>
    <x v="0"/>
    <x v="0"/>
    <n v="173"/>
    <n v="19.2222222222222"/>
    <n v="187.90489510489499"/>
    <m/>
    <n v="104659.3636"/>
    <x v="0"/>
    <n v="14138.8889"/>
    <x v="1414"/>
    <x v="0"/>
    <m/>
  </r>
  <r>
    <d v="2025-06-19T02:23:53"/>
    <x v="9"/>
    <x v="2"/>
    <s v="RUA CHAVARRIA JEFERSON ANDREY"/>
    <x v="1"/>
    <x v="0"/>
    <n v="301"/>
    <n v="27.363636363636399"/>
    <n v="229.66153846153799"/>
    <m/>
    <n v="127917"/>
    <x v="1"/>
    <n v="14138.8889"/>
    <x v="1414"/>
    <x v="0"/>
    <m/>
  </r>
  <r>
    <d v="2025-06-19T02:23:53"/>
    <x v="1"/>
    <x v="3"/>
    <s v="LOPEZ PINEDA DANIEL ESTIVEN"/>
    <x v="9"/>
    <x v="0"/>
    <n v="231"/>
    <n v="19.25"/>
    <n v="250.53986013986"/>
    <s v="WILMAR MARTINEZ Realiz 4 viajes donde moviliz 98 Usuarios, 1 Descuento (Movilidad reducida) "/>
    <n v="139545.81820000001"/>
    <x v="0"/>
    <n v="14138.8889"/>
    <x v="1414"/>
    <x v="0"/>
    <m/>
  </r>
  <r>
    <d v="2025-06-19T02:23:54"/>
    <x v="9"/>
    <x v="4"/>
    <s v="GIRALDO GIRALDO YOVIN ANDRES"/>
    <x v="3"/>
    <x v="1"/>
    <n v="216"/>
    <n v="20.571428571428601"/>
    <n v="219.22237762237799"/>
    <s v="Se descuenta 0.5 viaje de 5 pm ya que NO presta un buen servicio (no recoge usuarios en la ruta). 2 Descuentos (Usuarios desubicados) "/>
    <n v="116288.27589999999"/>
    <x v="1"/>
    <n v="14138.8889"/>
    <x v="1414"/>
    <x v="2"/>
    <n v="10.439"/>
  </r>
  <r>
    <d v="2025-06-19T02:23:54"/>
    <x v="1"/>
    <x v="5"/>
    <s v="GONZALEZ PEREZ RAFAEL JOSE"/>
    <x v="3"/>
    <x v="0"/>
    <n v="200"/>
    <n v="20"/>
    <n v="208.783216783217"/>
    <m/>
    <n v="116288.18180000001"/>
    <x v="1"/>
    <n v="14138.8889"/>
    <x v="1414"/>
    <x v="0"/>
    <m/>
  </r>
  <r>
    <d v="2025-06-19T02:23:54"/>
    <x v="9"/>
    <x v="6"/>
    <s v="SERNA GONZALES GEOVANNY ANDRES"/>
    <x v="0"/>
    <x v="0"/>
    <n v="171"/>
    <n v="19"/>
    <n v="187.90489510489499"/>
    <m/>
    <n v="104659.3636"/>
    <x v="0"/>
    <n v="14138.8889"/>
    <x v="1414"/>
    <x v="0"/>
    <m/>
  </r>
  <r>
    <d v="2025-06-19T02:23:54"/>
    <x v="1"/>
    <x v="7"/>
    <s v="MARIN ALZATE KEVIN ANDRES"/>
    <x v="3"/>
    <x v="0"/>
    <n v="184"/>
    <n v="18.399999999999999"/>
    <n v="208.783216783217"/>
    <s v="2 Descuento (Jefe de ruta) "/>
    <n v="116288.18180000001"/>
    <x v="0"/>
    <n v="14138.8889"/>
    <x v="1414"/>
    <x v="0"/>
    <m/>
  </r>
  <r>
    <d v="2025-06-19T02:23:55"/>
    <x v="9"/>
    <x v="9"/>
    <s v="DAVID  HENRY GIOVANNY"/>
    <x v="0"/>
    <x v="0"/>
    <n v="189"/>
    <n v="21"/>
    <n v="187.90489510489499"/>
    <m/>
    <n v="104659.3636"/>
    <x v="0"/>
    <n v="14138.8889"/>
    <x v="1414"/>
    <x v="0"/>
    <m/>
  </r>
  <r>
    <d v="2025-06-19T02:23:55"/>
    <x v="1"/>
    <x v="10"/>
    <s v="CERVANTES MARTINEZ FELIX ENRIQUE"/>
    <x v="3"/>
    <x v="0"/>
    <n v="211"/>
    <n v="21.1"/>
    <n v="208.783216783217"/>
    <m/>
    <n v="116288.18180000001"/>
    <x v="0"/>
    <n v="14138.8889"/>
    <x v="1414"/>
    <x v="0"/>
    <m/>
  </r>
  <r>
    <d v="2025-06-19T02:23:55"/>
    <x v="9"/>
    <x v="11"/>
    <s v="HINCAPIE LOPEZ DIDIER FABIAN"/>
    <x v="3"/>
    <x v="0"/>
    <n v="192"/>
    <n v="19.2"/>
    <n v="208.783216783217"/>
    <s v="1 Descuento (Conduct)"/>
    <n v="116288.18180000001"/>
    <x v="1"/>
    <n v="14138.8889"/>
    <x v="1414"/>
    <x v="0"/>
    <m/>
  </r>
  <r>
    <d v="2025-06-19T02:23:55"/>
    <x v="1"/>
    <x v="12"/>
    <s v="VERENZUELA MARTINEZ ALEXANDER"/>
    <x v="3"/>
    <x v="0"/>
    <n v="186"/>
    <n v="18.600000000000001"/>
    <n v="208.783216783217"/>
    <s v="2 Descuentos (Usuarios desubicados) "/>
    <n v="116288.18180000001"/>
    <x v="1"/>
    <n v="14138.8889"/>
    <x v="1414"/>
    <x v="0"/>
    <m/>
  </r>
  <r>
    <d v="2025-06-19T02:23:56"/>
    <x v="9"/>
    <x v="13"/>
    <s v="PEREZ GARCIA JUAN ESTEBAN"/>
    <x v="3"/>
    <x v="0"/>
    <n v="188"/>
    <n v="18.8"/>
    <n v="208.783216783217"/>
    <s v="1 Descuento (Usuario desubicado) "/>
    <n v="116288.18180000001"/>
    <x v="0"/>
    <n v="14138.8889"/>
    <x v="1414"/>
    <x v="0"/>
    <m/>
  </r>
  <r>
    <d v="2025-06-19T02:23:56"/>
    <x v="1"/>
    <x v="14"/>
    <s v="MURILLO  YORMAN ANDRES"/>
    <x v="3"/>
    <x v="0"/>
    <n v="174"/>
    <n v="17.399999999999999"/>
    <n v="208.783216783217"/>
    <s v="1 Descuento (Despachador) "/>
    <n v="116288.18180000001"/>
    <x v="0"/>
    <n v="14138.8889"/>
    <x v="1414"/>
    <x v="0"/>
    <m/>
  </r>
  <r>
    <d v="2025-06-19T02:23:56"/>
    <x v="9"/>
    <x v="16"/>
    <s v="MACEA ARBELAEZ MATEO"/>
    <x v="0"/>
    <x v="0"/>
    <n v="168"/>
    <n v="18.6666666666667"/>
    <n v="187.90489510489499"/>
    <s v="1 Descuento (Conduct)"/>
    <n v="104659.3636"/>
    <x v="0"/>
    <n v="14138.8889"/>
    <x v="1414"/>
    <x v="0"/>
    <m/>
  </r>
  <r>
    <d v="2025-06-19T02:23:57"/>
    <x v="1"/>
    <x v="17"/>
    <s v="VALENCIA MENDOZA JHON"/>
    <x v="0"/>
    <x v="0"/>
    <n v="186"/>
    <n v="20.6666666666667"/>
    <n v="187.90489510489499"/>
    <s v="1 Descuento (Despachador) "/>
    <n v="104659.3636"/>
    <x v="0"/>
    <n v="14138.8889"/>
    <x v="1414"/>
    <x v="0"/>
    <m/>
  </r>
  <r>
    <d v="2025-06-19T02:23:57"/>
    <x v="9"/>
    <x v="18"/>
    <s v="DURANGO DAVID JOSE"/>
    <x v="1"/>
    <x v="0"/>
    <n v="220"/>
    <n v="20"/>
    <n v="229.66153846153799"/>
    <s v="2 Descuentos (Usuarios desubicados) "/>
    <n v="127917"/>
    <x v="0"/>
    <n v="14138.8889"/>
    <x v="1414"/>
    <x v="0"/>
    <m/>
  </r>
  <r>
    <d v="2025-06-19T02:23:57"/>
    <x v="1"/>
    <x v="20"/>
    <s v="SALDARRIAGA PARRA LUIS ALBERTO"/>
    <x v="3"/>
    <x v="0"/>
    <n v="195"/>
    <n v="19.5"/>
    <n v="208.783216783217"/>
    <s v="2 Descuentos (Conduct y despachador)"/>
    <n v="116288.18180000001"/>
    <x v="2"/>
    <n v="14138.8889"/>
    <x v="1414"/>
    <x v="0"/>
    <m/>
  </r>
  <r>
    <d v="2025-06-19T02:23:57"/>
    <x v="9"/>
    <x v="21"/>
    <s v="HERRERA GIRALDO DAVINSON"/>
    <x v="4"/>
    <x v="0"/>
    <n v="144"/>
    <n v="20.571428571428601"/>
    <n v="146.14825174825199"/>
    <s v="14 Descuentos (conduct y transbordo) "/>
    <n v="81401.727299999999"/>
    <x v="0"/>
    <n v="14138.8889"/>
    <x v="1414"/>
    <x v="0"/>
    <m/>
  </r>
  <r>
    <d v="2025-06-19T02:23:58"/>
    <x v="1"/>
    <x v="38"/>
    <s v="JIMENEZ HURTADO CARLOS ESTIVEN"/>
    <x v="0"/>
    <x v="0"/>
    <n v="229"/>
    <n v="25.4444444444444"/>
    <n v="187.90489510489499"/>
    <m/>
    <n v="104659.3636"/>
    <x v="1"/>
    <n v="14138.8889"/>
    <x v="1414"/>
    <x v="0"/>
    <m/>
  </r>
  <r>
    <d v="2025-06-19T02:23:58"/>
    <x v="9"/>
    <x v="22"/>
    <s v="CIRO MARIN RODRIGO ALBERTO"/>
    <x v="3"/>
    <x v="0"/>
    <n v="207"/>
    <n v="20.7"/>
    <n v="208.783216783217"/>
    <s v="2 Descuento (Conduct) "/>
    <n v="116288.18180000001"/>
    <x v="0"/>
    <n v="14138.8889"/>
    <x v="1414"/>
    <x v="0"/>
    <m/>
  </r>
  <r>
    <d v="2025-06-19T02:23:58"/>
    <x v="1"/>
    <x v="23"/>
    <s v="HENAO MUOZ FERNEY"/>
    <x v="6"/>
    <x v="0"/>
    <n v="176"/>
    <n v="22"/>
    <n v="167.02657342657301"/>
    <s v="JORGE FLORES Realiz 3 viajes donde moviliz 85 Usuarios "/>
    <n v="93030.545499999993"/>
    <x v="0"/>
    <n v="14138.8889"/>
    <x v="1414"/>
    <x v="0"/>
    <m/>
  </r>
  <r>
    <d v="2025-06-19T02:23:59"/>
    <x v="9"/>
    <x v="24"/>
    <s v="GUTIERREZ ARICAPA DANIEL HUMBERTO"/>
    <x v="1"/>
    <x v="0"/>
    <n v="273"/>
    <n v="24.818181818181799"/>
    <n v="229.66153846153799"/>
    <m/>
    <n v="127917"/>
    <x v="0"/>
    <n v="14138.8889"/>
    <x v="1414"/>
    <x v="0"/>
    <m/>
  </r>
  <r>
    <d v="2025-06-19T02:23:59"/>
    <x v="1"/>
    <x v="25"/>
    <s v="HINCAPIE LONDOO JHONY ALEXANDER"/>
    <x v="4"/>
    <x v="0"/>
    <n v="160"/>
    <n v="22.8571428571429"/>
    <n v="146.14825174825199"/>
    <m/>
    <n v="81401.727299999999"/>
    <x v="0"/>
    <n v="14138.8889"/>
    <x v="1414"/>
    <x v="0"/>
    <m/>
  </r>
  <r>
    <d v="2025-06-19T02:23:59"/>
    <x v="9"/>
    <x v="26"/>
    <s v="MARTINEZ  WILMAR"/>
    <x v="10"/>
    <x v="0"/>
    <n v="96"/>
    <n v="21.3333333333333"/>
    <n v="93.952447552447595"/>
    <m/>
    <n v="52329.681799999998"/>
    <x v="0"/>
    <n v="14138.8889"/>
    <x v="1414"/>
    <x v="0"/>
    <m/>
  </r>
  <r>
    <d v="2025-06-19T02:24:00"/>
    <x v="1"/>
    <x v="39"/>
    <s v="AGUIRRE GARCIA DEIMAR ANDRES"/>
    <x v="4"/>
    <x v="0"/>
    <n v="152"/>
    <n v="21.714285714285701"/>
    <n v="146.14825174825199"/>
    <m/>
    <n v="81401.727299999999"/>
    <x v="0"/>
    <n v="14138.8889"/>
    <x v="1414"/>
    <x v="0"/>
    <m/>
  </r>
  <r>
    <d v="2025-06-19T02:24:00"/>
    <x v="9"/>
    <x v="27"/>
    <s v="AGUDELO GARCIA DENIN ANGELO"/>
    <x v="0"/>
    <x v="0"/>
    <n v="194"/>
    <n v="21.5555555555556"/>
    <n v="187.90489510489499"/>
    <s v="1 Descuento (Usuario desubicado) "/>
    <n v="104659.3636"/>
    <x v="0"/>
    <n v="14138.8889"/>
    <x v="1414"/>
    <x v="0"/>
    <m/>
  </r>
  <r>
    <d v="2025-06-19T02:24:00"/>
    <x v="1"/>
    <x v="28"/>
    <s v="MARULANDA JARAMILLO DAWER ANDRES"/>
    <x v="0"/>
    <x v="0"/>
    <n v="168"/>
    <n v="18.6666666666667"/>
    <n v="187.90489510489499"/>
    <m/>
    <n v="104659.3636"/>
    <x v="0"/>
    <n v="14138.8889"/>
    <x v="1414"/>
    <x v="0"/>
    <m/>
  </r>
  <r>
    <d v="2025-06-19T02:24:00"/>
    <x v="9"/>
    <x v="29"/>
    <s v="LOPERA ALVAREZ ESTIVEN"/>
    <x v="0"/>
    <x v="0"/>
    <n v="224"/>
    <n v="24.8888888888889"/>
    <n v="187.90489510489499"/>
    <m/>
    <n v="104659.3636"/>
    <x v="0"/>
    <n v="14138.8889"/>
    <x v="1414"/>
    <x v="0"/>
    <m/>
  </r>
  <r>
    <d v="2025-06-19T02:24:01"/>
    <x v="1"/>
    <x v="31"/>
    <s v="JARAMILLO JARAMILLO FRANCISCO WBEIMAR"/>
    <x v="1"/>
    <x v="0"/>
    <n v="182"/>
    <n v="16.545454545454501"/>
    <n v="229.66153846153799"/>
    <s v="1 Descuento (Transbordo) "/>
    <n v="127917"/>
    <x v="0"/>
    <n v="14138.8889"/>
    <x v="1414"/>
    <x v="0"/>
    <m/>
  </r>
  <r>
    <d v="2025-06-19T02:24:01"/>
    <x v="9"/>
    <x v="32"/>
    <s v="TABORDA ROJAS DIEGO ALEJANDRO"/>
    <x v="3"/>
    <x v="0"/>
    <n v="220"/>
    <n v="22"/>
    <n v="208.783216783217"/>
    <m/>
    <n v="116288.18180000001"/>
    <x v="1"/>
    <n v="14138.8889"/>
    <x v="1414"/>
    <x v="0"/>
    <m/>
  </r>
  <r>
    <d v="2025-06-19T02:24:01"/>
    <x v="1"/>
    <x v="33"/>
    <s v="LEON PEREZ RAUL ENRIQUE"/>
    <x v="1"/>
    <x v="0"/>
    <n v="210"/>
    <n v="19.090909090909101"/>
    <n v="229.66153846153799"/>
    <s v="18 Descuentos (conduct y transbordo) "/>
    <n v="127917"/>
    <x v="0"/>
    <n v="14138.8889"/>
    <x v="1414"/>
    <x v="0"/>
    <m/>
  </r>
  <r>
    <d v="2025-06-19T02:24:01"/>
    <x v="9"/>
    <x v="34"/>
    <s v="PALMAR PANA EDIXON JOSUE"/>
    <x v="0"/>
    <x v="0"/>
    <n v="172"/>
    <n v="19.1111111111111"/>
    <n v="187.90489510489499"/>
    <m/>
    <n v="104659.3636"/>
    <x v="0"/>
    <n v="14138.8889"/>
    <x v="1414"/>
    <x v="0"/>
    <m/>
  </r>
  <r>
    <d v="2025-06-19T02:24:02"/>
    <x v="1"/>
    <x v="35"/>
    <s v="OCAMPO OCAMPO ANTONIO JOSE"/>
    <x v="6"/>
    <x v="0"/>
    <n v="173"/>
    <n v="23.066666666666698"/>
    <n v="156.58741258741301"/>
    <m/>
    <n v="87216.136400000003"/>
    <x v="0"/>
    <n v="14138.8889"/>
    <x v="1414"/>
    <x v="0"/>
    <m/>
  </r>
  <r>
    <d v="2025-06-19T02:24:02"/>
    <x v="9"/>
    <x v="41"/>
    <s v="HERNANDEZ MACIAS GILBERTO "/>
    <x v="0"/>
    <x v="0"/>
    <n v="209"/>
    <n v="23.2222222222222"/>
    <n v="187.90489510489499"/>
    <s v="2 Descuentos (conduct y asociado) "/>
    <n v="104659.3636"/>
    <x v="1"/>
    <n v="14138.8889"/>
    <x v="1414"/>
    <x v="0"/>
    <m/>
  </r>
  <r>
    <d v="2025-06-19T02:24:02"/>
    <x v="1"/>
    <x v="40"/>
    <s v="PALACIO  RODRIGO"/>
    <x v="3"/>
    <x v="0"/>
    <n v="219"/>
    <n v="21.9"/>
    <n v="208.783216783217"/>
    <s v="1 Descuento (Conduct)"/>
    <n v="116288.18180000001"/>
    <x v="1"/>
    <n v="14138.8889"/>
    <x v="1414"/>
    <x v="0"/>
    <m/>
  </r>
  <r>
    <d v="2025-06-20T02:41:43"/>
    <x v="1"/>
    <x v="0"/>
    <s v="LOPEZ CEBALLOS JONATHAN CAMILO"/>
    <x v="3"/>
    <x v="0"/>
    <n v="203"/>
    <n v="20.3"/>
    <n v="205.94059405940601"/>
    <m/>
    <n v="114625.2475"/>
    <x v="0"/>
    <n v="14083.3333"/>
    <x v="1415"/>
    <x v="0"/>
    <m/>
  </r>
  <r>
    <d v="2025-06-20T02:41:43"/>
    <x v="9"/>
    <x v="36"/>
    <s v="PARIAS MURIEL JHON FREDY"/>
    <x v="0"/>
    <x v="0"/>
    <n v="199"/>
    <n v="22.1111111111111"/>
    <n v="185.346534653465"/>
    <m/>
    <n v="103162.7228"/>
    <x v="1"/>
    <n v="14083.3333"/>
    <x v="1415"/>
    <x v="0"/>
    <m/>
  </r>
  <r>
    <d v="2025-06-20T02:41:44"/>
    <x v="1"/>
    <x v="1"/>
    <s v="ESPINOZA CHAVARRIA GUILLERMO LEON"/>
    <x v="0"/>
    <x v="0"/>
    <n v="222"/>
    <n v="24.6666666666667"/>
    <n v="185.346534653465"/>
    <m/>
    <n v="103162.7228"/>
    <x v="0"/>
    <n v="14083.3333"/>
    <x v="1415"/>
    <x v="0"/>
    <m/>
  </r>
  <r>
    <d v="2025-06-20T02:41:44"/>
    <x v="9"/>
    <x v="37"/>
    <s v="SUAREZ ROLDAN BRAHIAN"/>
    <x v="9"/>
    <x v="0"/>
    <n v="232"/>
    <n v="19.3333333333333"/>
    <n v="247.12871287128701"/>
    <s v="2 Descuentos (Usuarios desubicados) "/>
    <n v="137550.29699999999"/>
    <x v="0"/>
    <n v="14083.3333"/>
    <x v="1415"/>
    <x v="0"/>
    <m/>
  </r>
  <r>
    <d v="2025-06-20T02:41:44"/>
    <x v="1"/>
    <x v="2"/>
    <s v="LONDOO LOPERA DUVAN ANDRES"/>
    <x v="6"/>
    <x v="0"/>
    <n v="202"/>
    <n v="25.25"/>
    <n v="164.75247524752501"/>
    <m/>
    <n v="91700.198000000004"/>
    <x v="1"/>
    <n v="14083.3333"/>
    <x v="1415"/>
    <x v="0"/>
    <m/>
  </r>
  <r>
    <d v="2025-06-20T02:41:44"/>
    <x v="9"/>
    <x v="3"/>
    <s v="LOPEZ PINEDA DANIEL ESTIVEN"/>
    <x v="9"/>
    <x v="0"/>
    <n v="212"/>
    <n v="17.6666666666667"/>
    <n v="247.12871287128701"/>
    <m/>
    <n v="137550.29699999999"/>
    <x v="0"/>
    <n v="14083.3333"/>
    <x v="1415"/>
    <x v="0"/>
    <m/>
  </r>
  <r>
    <d v="2025-06-20T02:41:45"/>
    <x v="1"/>
    <x v="4"/>
    <s v="GIRALDO GIRALDO YOVIN ANDRES"/>
    <x v="0"/>
    <x v="0"/>
    <n v="149"/>
    <n v="16.5555555555556"/>
    <n v="185.346534653465"/>
    <s v="4 Descuentos (Conducts y usuarios desubicados) "/>
    <n v="103162.7228"/>
    <x v="1"/>
    <n v="14083.3333"/>
    <x v="1415"/>
    <x v="0"/>
    <m/>
  </r>
  <r>
    <d v="2025-06-20T02:41:45"/>
    <x v="9"/>
    <x v="5"/>
    <s v="GONZALEZ PEREZ RAFAEL JOSE"/>
    <x v="1"/>
    <x v="0"/>
    <n v="230"/>
    <n v="20.909090909090899"/>
    <n v="226.53465346534699"/>
    <m/>
    <n v="126087.7723"/>
    <x v="1"/>
    <n v="14083.3333"/>
    <x v="1415"/>
    <x v="0"/>
    <m/>
  </r>
  <r>
    <d v="2025-06-20T02:41:45"/>
    <x v="1"/>
    <x v="6"/>
    <s v="MARTINEZ  WILMAR"/>
    <x v="0"/>
    <x v="3"/>
    <n v="224"/>
    <n v="24.8888888888889"/>
    <n v="185.346534653465"/>
    <m/>
    <n v="103162.7228"/>
    <x v="0"/>
    <n v="14083.3333"/>
    <x v="1415"/>
    <x v="0"/>
    <m/>
  </r>
  <r>
    <d v="2025-06-20T02:41:45"/>
    <x v="9"/>
    <x v="7"/>
    <s v="MARIN ALZATE KEVIN ANDRES"/>
    <x v="1"/>
    <x v="0"/>
    <n v="223"/>
    <n v="20.272727272727298"/>
    <n v="226.53465346534699"/>
    <m/>
    <n v="126087.7723"/>
    <x v="0"/>
    <n v="14083.3333"/>
    <x v="1415"/>
    <x v="0"/>
    <m/>
  </r>
  <r>
    <d v="2025-06-20T02:41:46"/>
    <x v="1"/>
    <x v="9"/>
    <s v="DAVID  HENRY GIOVANNY"/>
    <x v="0"/>
    <x v="0"/>
    <n v="224"/>
    <n v="24.8888888888889"/>
    <n v="185.346534653465"/>
    <m/>
    <n v="103162.7228"/>
    <x v="0"/>
    <n v="14083.3333"/>
    <x v="1415"/>
    <x v="0"/>
    <m/>
  </r>
  <r>
    <d v="2025-06-20T02:41:46"/>
    <x v="9"/>
    <x v="10"/>
    <s v="HENAO HOYOS SANTIAGO"/>
    <x v="9"/>
    <x v="0"/>
    <n v="227"/>
    <n v="18.9166666666667"/>
    <n v="247.12871287128701"/>
    <s v="Se descuenta 0.5 viaje de 10 48 am ya que NO espera el tiempo indicado en el paradero "/>
    <n v="131819.052"/>
    <x v="0"/>
    <n v="14083.3333"/>
    <x v="1415"/>
    <x v="2"/>
    <n v="10.297000000000001"/>
  </r>
  <r>
    <d v="2025-06-20T02:41:46"/>
    <x v="1"/>
    <x v="11"/>
    <s v="HINCAPIE LOPEZ DIDIER FABIAN"/>
    <x v="9"/>
    <x v="0"/>
    <n v="236"/>
    <n v="19.6666666666667"/>
    <n v="247.12871287128701"/>
    <m/>
    <n v="137550.29699999999"/>
    <x v="1"/>
    <n v="14083.3333"/>
    <x v="1415"/>
    <x v="0"/>
    <m/>
  </r>
  <r>
    <d v="2025-06-20T02:41:46"/>
    <x v="9"/>
    <x v="12"/>
    <s v="HERNANDEZ MACIAS GILBERTO"/>
    <x v="3"/>
    <x v="0"/>
    <n v="203"/>
    <n v="20.3"/>
    <n v="205.94059405940601"/>
    <m/>
    <n v="114625.2475"/>
    <x v="1"/>
    <n v="14083.3333"/>
    <x v="1415"/>
    <x v="0"/>
    <m/>
  </r>
  <r>
    <d v="2025-06-20T02:41:46"/>
    <x v="1"/>
    <x v="13"/>
    <s v="PEREZ GARCIA JUAN ESTEBAN"/>
    <x v="3"/>
    <x v="0"/>
    <n v="182"/>
    <n v="18.2"/>
    <n v="205.94059405940601"/>
    <m/>
    <n v="114625.2475"/>
    <x v="0"/>
    <n v="14083.3333"/>
    <x v="1415"/>
    <x v="0"/>
    <m/>
  </r>
  <r>
    <d v="2025-06-20T02:41:47"/>
    <x v="9"/>
    <x v="16"/>
    <s v="LOPERA ALVAREZ ESTIVEN"/>
    <x v="2"/>
    <x v="0"/>
    <n v="130"/>
    <n v="21.6666666666667"/>
    <n v="123.564356435644"/>
    <m/>
    <n v="68775.148499999996"/>
    <x v="0"/>
    <n v="14083.3333"/>
    <x v="1415"/>
    <x v="0"/>
    <m/>
  </r>
  <r>
    <d v="2025-06-20T02:41:47"/>
    <x v="1"/>
    <x v="17"/>
    <s v="VALENCIA MENDOZA JHON"/>
    <x v="1"/>
    <x v="0"/>
    <n v="210"/>
    <n v="19.090909090909101"/>
    <n v="226.53465346534699"/>
    <s v="3 Descuentos (conduct y jefe de ruta) "/>
    <n v="126087.7723"/>
    <x v="0"/>
    <n v="14083.3333"/>
    <x v="1415"/>
    <x v="0"/>
    <m/>
  </r>
  <r>
    <d v="2025-06-20T02:41:47"/>
    <x v="9"/>
    <x v="18"/>
    <s v="DURANGO DAVID JOSE"/>
    <x v="3"/>
    <x v="0"/>
    <n v="212"/>
    <n v="21.2"/>
    <n v="205.94059405940601"/>
    <m/>
    <n v="114625.2475"/>
    <x v="0"/>
    <n v="14083.3333"/>
    <x v="1415"/>
    <x v="0"/>
    <m/>
  </r>
  <r>
    <d v="2025-06-20T02:41:47"/>
    <x v="1"/>
    <x v="19"/>
    <s v="RUA CHAVARRIA JEFERSON ANDREY"/>
    <x v="5"/>
    <x v="0"/>
    <n v="23"/>
    <n v="23"/>
    <n v="20.594059405940602"/>
    <m/>
    <n v="11462.524799999999"/>
    <x v="1"/>
    <n v="14083.3333"/>
    <x v="1415"/>
    <x v="0"/>
    <m/>
  </r>
  <r>
    <d v="2025-06-20T02:41:48"/>
    <x v="9"/>
    <x v="20"/>
    <s v="SALDARRIAGA PARRA LUIS ALBERTO"/>
    <x v="3"/>
    <x v="0"/>
    <n v="211"/>
    <n v="21.1"/>
    <n v="205.94059405940601"/>
    <s v="2 Descuentos (Usuarios desubicados) "/>
    <n v="114625.2475"/>
    <x v="2"/>
    <n v="14083.3333"/>
    <x v="1415"/>
    <x v="0"/>
    <m/>
  </r>
  <r>
    <d v="2025-06-20T02:41:48"/>
    <x v="1"/>
    <x v="21"/>
    <s v="GOMEZ VERGARA EDWIN"/>
    <x v="9"/>
    <x v="0"/>
    <n v="238"/>
    <n v="19.8333333333333"/>
    <n v="247.12871287128701"/>
    <s v="4 Descuentos (despachador y usuarios desubicados) "/>
    <n v="137550.29699999999"/>
    <x v="0"/>
    <n v="14083.3333"/>
    <x v="1415"/>
    <x v="0"/>
    <m/>
  </r>
  <r>
    <d v="2025-06-20T02:41:48"/>
    <x v="9"/>
    <x v="38"/>
    <s v="JIMENEZ HURTADO CARLOS ESTIVEN"/>
    <x v="3"/>
    <x v="0"/>
    <n v="234"/>
    <n v="23.4"/>
    <n v="205.94059405940601"/>
    <m/>
    <n v="114625.2475"/>
    <x v="1"/>
    <n v="14083.3333"/>
    <x v="1415"/>
    <x v="0"/>
    <m/>
  </r>
  <r>
    <d v="2025-06-20T02:41:48"/>
    <x v="1"/>
    <x v="22"/>
    <s v="CIRO MARIN RODRIGO ALBERTO"/>
    <x v="6"/>
    <x v="0"/>
    <n v="157"/>
    <n v="19.625"/>
    <n v="164.75247524752501"/>
    <m/>
    <n v="91700.198000000004"/>
    <x v="0"/>
    <n v="14083.3333"/>
    <x v="1415"/>
    <x v="0"/>
    <m/>
  </r>
  <r>
    <d v="2025-06-20T02:41:49"/>
    <x v="9"/>
    <x v="23"/>
    <s v="FLORES RINCON JORGE ALBERTO"/>
    <x v="0"/>
    <x v="0"/>
    <n v="195"/>
    <n v="21.6666666666667"/>
    <n v="185.346534653465"/>
    <m/>
    <n v="103162.7228"/>
    <x v="0"/>
    <n v="14083.3333"/>
    <x v="1415"/>
    <x v="0"/>
    <m/>
  </r>
  <r>
    <d v="2025-06-20T02:41:49"/>
    <x v="1"/>
    <x v="24"/>
    <s v="AGUDELO GARCIA LLORDIN ELIAS"/>
    <x v="6"/>
    <x v="0"/>
    <n v="168"/>
    <n v="19.764705882352899"/>
    <n v="175.04950495049499"/>
    <s v="1 Descuento (Jefe de ruta) "/>
    <n v="97431.460399999996"/>
    <x v="0"/>
    <n v="14083.3333"/>
    <x v="1415"/>
    <x v="0"/>
    <m/>
  </r>
  <r>
    <d v="2025-06-20T02:41:49"/>
    <x v="9"/>
    <x v="25"/>
    <s v="HINCAPIE LONDOO JHONY ALEXANDER"/>
    <x v="3"/>
    <x v="0"/>
    <n v="204"/>
    <n v="20.399999999999999"/>
    <n v="205.94059405940601"/>
    <s v="1 Descuento (Conduct) "/>
    <n v="114625.2475"/>
    <x v="0"/>
    <n v="14083.3333"/>
    <x v="1415"/>
    <x v="0"/>
    <m/>
  </r>
  <r>
    <d v="2025-06-20T02:41:49"/>
    <x v="1"/>
    <x v="39"/>
    <s v="AGUIRRE GARCIA DEIMAR ANDRES"/>
    <x v="3"/>
    <x v="0"/>
    <n v="201"/>
    <n v="20.100000000000001"/>
    <n v="205.94059405940601"/>
    <s v="2 Descuentos (Usuario desubicado y transbordo) "/>
    <n v="114625.2475"/>
    <x v="0"/>
    <n v="14083.3333"/>
    <x v="1415"/>
    <x v="0"/>
    <m/>
  </r>
  <r>
    <d v="2025-06-20T02:41:50"/>
    <x v="9"/>
    <x v="27"/>
    <s v="AGUDELO GARCIA DENIN ANGELO"/>
    <x v="2"/>
    <x v="0"/>
    <n v="107"/>
    <n v="17.8333333333333"/>
    <n v="123.564356435644"/>
    <m/>
    <n v="68775.148499999996"/>
    <x v="0"/>
    <n v="14083.3333"/>
    <x v="1415"/>
    <x v="0"/>
    <m/>
  </r>
  <r>
    <d v="2025-06-20T02:41:50"/>
    <x v="1"/>
    <x v="28"/>
    <s v="MARULANDA JARAMILLO DAWER ANDRES"/>
    <x v="1"/>
    <x v="0"/>
    <n v="190"/>
    <n v="17.272727272727298"/>
    <n v="226.53465346534699"/>
    <m/>
    <n v="126087.7723"/>
    <x v="0"/>
    <n v="14083.3333"/>
    <x v="1415"/>
    <x v="0"/>
    <m/>
  </r>
  <r>
    <d v="2025-06-20T02:41:50"/>
    <x v="9"/>
    <x v="29"/>
    <s v="MONTOYA OSPINA GILBERTO ANTONIO"/>
    <x v="9"/>
    <x v="0"/>
    <n v="271"/>
    <n v="22.5833333333333"/>
    <n v="247.12871287128701"/>
    <m/>
    <n v="137550.29699999999"/>
    <x v="0"/>
    <n v="14083.3333"/>
    <x v="1415"/>
    <x v="0"/>
    <m/>
  </r>
  <r>
    <d v="2025-06-20T02:41:50"/>
    <x v="1"/>
    <x v="31"/>
    <s v="MARTINEZ CHAVERRA LUIS NORBERTO"/>
    <x v="3"/>
    <x v="0"/>
    <n v="240"/>
    <n v="24"/>
    <n v="205.94059405940601"/>
    <m/>
    <n v="114625.2475"/>
    <x v="0"/>
    <n v="14083.3333"/>
    <x v="1415"/>
    <x v="0"/>
    <m/>
  </r>
  <r>
    <d v="2025-06-20T02:41:51"/>
    <x v="9"/>
    <x v="32"/>
    <s v="TABORDA ROJAS DIEGO ALEJANDRO"/>
    <x v="6"/>
    <x v="0"/>
    <n v="140"/>
    <n v="17.5"/>
    <n v="164.75247524752501"/>
    <m/>
    <n v="91700.198000000004"/>
    <x v="1"/>
    <n v="14083.3333"/>
    <x v="1415"/>
    <x v="0"/>
    <m/>
  </r>
  <r>
    <d v="2025-06-20T02:41:51"/>
    <x v="1"/>
    <x v="33"/>
    <s v="LEON PEREZ RAUL ENRIQUE"/>
    <x v="1"/>
    <x v="0"/>
    <n v="224"/>
    <n v="20.363636363636399"/>
    <n v="226.53465346534699"/>
    <m/>
    <n v="126087.7723"/>
    <x v="0"/>
    <n v="14083.3333"/>
    <x v="1415"/>
    <x v="0"/>
    <m/>
  </r>
  <r>
    <d v="2025-06-20T02:41:51"/>
    <x v="9"/>
    <x v="34"/>
    <s v="PALMAR PANA EDIXON JOSUE"/>
    <x v="6"/>
    <x v="0"/>
    <n v="156"/>
    <n v="19.5"/>
    <n v="164.75247524752501"/>
    <s v="1 Descuento (Despachador) "/>
    <n v="91700.198000000004"/>
    <x v="0"/>
    <n v="14083.3333"/>
    <x v="1415"/>
    <x v="0"/>
    <m/>
  </r>
  <r>
    <d v="2025-06-20T02:41:51"/>
    <x v="1"/>
    <x v="35"/>
    <s v="OCAMPO OCAMPO ANTONIO JOSE"/>
    <x v="1"/>
    <x v="0"/>
    <n v="218"/>
    <n v="19.818181818181799"/>
    <n v="226.53465346534699"/>
    <m/>
    <n v="126087.7723"/>
    <x v="0"/>
    <n v="14083.3333"/>
    <x v="1415"/>
    <x v="0"/>
    <m/>
  </r>
  <r>
    <d v="2025-06-20T02:41:52"/>
    <x v="9"/>
    <x v="41"/>
    <s v="GARCIA DAVID WILSON ALBERTO"/>
    <x v="0"/>
    <x v="0"/>
    <n v="174"/>
    <n v="19.3333333333333"/>
    <n v="185.346534653465"/>
    <m/>
    <n v="103162.7228"/>
    <x v="1"/>
    <n v="14083.3333"/>
    <x v="1415"/>
    <x v="0"/>
    <m/>
  </r>
  <r>
    <d v="2025-06-20T02:41:52"/>
    <x v="1"/>
    <x v="40"/>
    <s v="PALACIO  RODRIGO"/>
    <x v="0"/>
    <x v="0"/>
    <n v="209"/>
    <n v="23.2222222222222"/>
    <n v="185.346534653465"/>
    <s v="1 Descuento (Despachador) "/>
    <n v="103162.7228"/>
    <x v="1"/>
    <n v="14083.3333"/>
    <x v="1415"/>
    <x v="0"/>
    <m/>
  </r>
  <r>
    <d v="2025-06-21T01:46:44"/>
    <x v="1"/>
    <x v="0"/>
    <s v="LOPEZ CEBALLOS JONATHAN CAMILO"/>
    <x v="0"/>
    <x v="0"/>
    <n v="207"/>
    <n v="23"/>
    <n v="189.22141823444301"/>
    <s v="1 Descuento (Usuario desubicado) "/>
    <n v="105429.5297"/>
    <x v="0"/>
    <n v="13835.1351"/>
    <x v="1416"/>
    <x v="0"/>
    <m/>
  </r>
  <r>
    <d v="2025-06-21T01:46:44"/>
    <x v="9"/>
    <x v="36"/>
    <s v="PARIAS MURIEL JHON FREDY"/>
    <x v="0"/>
    <x v="0"/>
    <n v="196"/>
    <n v="21.7777777777778"/>
    <n v="189.22141823444301"/>
    <s v="1 Descuento (Despachador) "/>
    <n v="105429.5297"/>
    <x v="1"/>
    <n v="13835.1351"/>
    <x v="1416"/>
    <x v="0"/>
    <m/>
  </r>
  <r>
    <d v="2025-06-21T01:46:44"/>
    <x v="1"/>
    <x v="1"/>
    <s v="ESPINOZA CHAVARRIA GUILLERMO LEON"/>
    <x v="0"/>
    <x v="0"/>
    <n v="161"/>
    <n v="17.8888888888889"/>
    <n v="189.22141823444301"/>
    <m/>
    <n v="105429.5297"/>
    <x v="0"/>
    <n v="13835.1351"/>
    <x v="1416"/>
    <x v="0"/>
    <m/>
  </r>
  <r>
    <d v="2025-06-21T01:46:45"/>
    <x v="9"/>
    <x v="37"/>
    <s v="SUAREZ ROLDAN BRAHIAN"/>
    <x v="0"/>
    <x v="0"/>
    <n v="189"/>
    <n v="21"/>
    <n v="189.22141823444301"/>
    <s v="1 Descuento (Monitoreo) "/>
    <n v="105429.5297"/>
    <x v="0"/>
    <n v="13835.1351"/>
    <x v="1416"/>
    <x v="0"/>
    <m/>
  </r>
  <r>
    <d v="2025-06-21T01:46:45"/>
    <x v="1"/>
    <x v="2"/>
    <s v="LONDOO LOPERA DUVAN ANDRES"/>
    <x v="8"/>
    <x v="0"/>
    <n v="108"/>
    <n v="21.6"/>
    <n v="105.123010130246"/>
    <m/>
    <n v="58571.960899999998"/>
    <x v="1"/>
    <n v="13835.1351"/>
    <x v="1416"/>
    <x v="0"/>
    <m/>
  </r>
  <r>
    <d v="2025-06-21T01:46:45"/>
    <x v="9"/>
    <x v="3"/>
    <s v="MARTINEZ  WILMAR"/>
    <x v="0"/>
    <x v="0"/>
    <n v="174"/>
    <n v="19.3333333333333"/>
    <n v="189.22141823444301"/>
    <m/>
    <n v="105429.5297"/>
    <x v="0"/>
    <n v="13835.1351"/>
    <x v="1416"/>
    <x v="0"/>
    <m/>
  </r>
  <r>
    <d v="2025-06-21T01:46:45"/>
    <x v="1"/>
    <x v="4"/>
    <s v="GIRALDO GIRALDO YOVIN ANDRES"/>
    <x v="10"/>
    <x v="0"/>
    <n v="99"/>
    <n v="24.75"/>
    <n v="84.098408104196807"/>
    <m/>
    <n v="46857.568700000003"/>
    <x v="1"/>
    <n v="13835.1351"/>
    <x v="1416"/>
    <x v="0"/>
    <m/>
  </r>
  <r>
    <d v="2025-06-21T01:46:46"/>
    <x v="9"/>
    <x v="5"/>
    <s v="GONZALEZ PEREZ RAFAEL JOSE"/>
    <x v="9"/>
    <x v="0"/>
    <n v="276"/>
    <n v="23"/>
    <n v="252.29522431258999"/>
    <s v="1 Descuento (Despachador) "/>
    <n v="140572.70619999999"/>
    <x v="1"/>
    <n v="13835.1351"/>
    <x v="1416"/>
    <x v="0"/>
    <m/>
  </r>
  <r>
    <d v="2025-06-21T01:46:46"/>
    <x v="1"/>
    <x v="7"/>
    <s v="MARIN ALZATE KEVIN ANDRES"/>
    <x v="2"/>
    <x v="0"/>
    <n v="129"/>
    <n v="21.5"/>
    <n v="126.147612156295"/>
    <s v="1 Descuento (conduct) "/>
    <n v="70286.353099999993"/>
    <x v="0"/>
    <n v="13835.1351"/>
    <x v="1416"/>
    <x v="0"/>
    <m/>
  </r>
  <r>
    <d v="2025-06-21T01:46:46"/>
    <x v="9"/>
    <x v="9"/>
    <s v="DAVID  HENRY GIOVANNY"/>
    <x v="0"/>
    <x v="0"/>
    <n v="156"/>
    <n v="17.3333333333333"/>
    <n v="189.22141823444301"/>
    <s v="1 Descuento (Usuario desubicado) "/>
    <n v="105429.5297"/>
    <x v="0"/>
    <n v="13835.1351"/>
    <x v="1416"/>
    <x v="0"/>
    <m/>
  </r>
  <r>
    <d v="2025-06-21T01:46:46"/>
    <x v="1"/>
    <x v="10"/>
    <s v="CERVANTES MARTINEZ FELIX ENRIQUE"/>
    <x v="0"/>
    <x v="0"/>
    <n v="154"/>
    <n v="17.1111111111111"/>
    <n v="189.22141823444301"/>
    <s v="GILDARDO DURANGO Realiz 3 viajes donde moviliz 41 Usuarios "/>
    <n v="105429.5297"/>
    <x v="0"/>
    <n v="13835.1351"/>
    <x v="1416"/>
    <x v="0"/>
    <m/>
  </r>
  <r>
    <d v="2025-06-21T01:46:47"/>
    <x v="9"/>
    <x v="11"/>
    <s v="HINCAPIE LOPEZ DIDIER FABIAN"/>
    <x v="3"/>
    <x v="0"/>
    <n v="180"/>
    <n v="18"/>
    <n v="210.246020260492"/>
    <s v="1 Descuento (conduct) "/>
    <n v="117143.9219"/>
    <x v="1"/>
    <n v="13835.1351"/>
    <x v="1416"/>
    <x v="0"/>
    <m/>
  </r>
  <r>
    <d v="2025-06-21T01:46:47"/>
    <x v="1"/>
    <x v="12"/>
    <s v="VERENZUELA MARTINEZ ALEXANDER"/>
    <x v="6"/>
    <x v="0"/>
    <n v="185"/>
    <n v="23.125"/>
    <n v="168.19681620839401"/>
    <m/>
    <n v="93715.137499999997"/>
    <x v="1"/>
    <n v="13835.1351"/>
    <x v="1416"/>
    <x v="0"/>
    <m/>
  </r>
  <r>
    <d v="2025-06-21T01:46:47"/>
    <x v="9"/>
    <x v="13"/>
    <s v="PEREZ GARCIA JUAN ESTEBAN"/>
    <x v="3"/>
    <x v="0"/>
    <n v="220"/>
    <n v="22"/>
    <n v="210.246020260492"/>
    <s v="2 Descuentos (despachador y conduct) "/>
    <n v="117143.9219"/>
    <x v="0"/>
    <n v="13835.1351"/>
    <x v="1416"/>
    <x v="0"/>
    <m/>
  </r>
  <r>
    <d v="2025-06-21T01:46:47"/>
    <x v="1"/>
    <x v="14"/>
    <s v="MURILLO  YORMAN ANDRES"/>
    <x v="4"/>
    <x v="0"/>
    <n v="94"/>
    <n v="13.4285714285714"/>
    <n v="147.17221418234399"/>
    <m/>
    <n v="82000.745299999995"/>
    <x v="0"/>
    <n v="13835.1351"/>
    <x v="1416"/>
    <x v="0"/>
    <m/>
  </r>
  <r>
    <d v="2025-06-21T01:46:47"/>
    <x v="9"/>
    <x v="15"/>
    <s v="GUTIERREZ ARICAPA DANIEL HUMBERTO"/>
    <x v="1"/>
    <x v="0"/>
    <n v="256"/>
    <n v="23.272727272727298"/>
    <n v="231.270622286541"/>
    <m/>
    <n v="128858.314"/>
    <x v="0"/>
    <n v="13835.1351"/>
    <x v="1416"/>
    <x v="0"/>
    <m/>
  </r>
  <r>
    <d v="2025-06-21T01:46:48"/>
    <x v="1"/>
    <x v="16"/>
    <s v="MACEA ARBELAEZ MATEO"/>
    <x v="12"/>
    <x v="0"/>
    <n v="283"/>
    <n v="21.769230769230798"/>
    <n v="273.31982633863998"/>
    <s v="2 Descuentos (Monitoreo) "/>
    <n v="152287.09839999999"/>
    <x v="0"/>
    <n v="13835.1351"/>
    <x v="1416"/>
    <x v="0"/>
    <m/>
  </r>
  <r>
    <d v="2025-06-21T01:46:48"/>
    <x v="9"/>
    <x v="17"/>
    <s v="VALENCIA MENDOZA JHON"/>
    <x v="1"/>
    <x v="0"/>
    <n v="236"/>
    <n v="21.454545454545499"/>
    <n v="231.270622286541"/>
    <m/>
    <n v="128858.314"/>
    <x v="0"/>
    <n v="13835.1351"/>
    <x v="1416"/>
    <x v="0"/>
    <m/>
  </r>
  <r>
    <d v="2025-06-21T01:46:48"/>
    <x v="1"/>
    <x v="18"/>
    <s v="HENAO HOYOS SANTIAGO"/>
    <x v="10"/>
    <x v="0"/>
    <n v="91"/>
    <n v="20.2222222222222"/>
    <n v="94.610709117221404"/>
    <m/>
    <n v="52714.764799999997"/>
    <x v="0"/>
    <n v="13835.1351"/>
    <x v="1416"/>
    <x v="0"/>
    <m/>
  </r>
  <r>
    <d v="2025-06-21T01:46:48"/>
    <x v="9"/>
    <x v="20"/>
    <s v="SALDARRIAGA PARRA LUIS ALBERTO"/>
    <x v="9"/>
    <x v="0"/>
    <n v="267"/>
    <n v="22.25"/>
    <n v="252.29522431258999"/>
    <m/>
    <n v="140572.70619999999"/>
    <x v="2"/>
    <n v="13835.1351"/>
    <x v="1416"/>
    <x v="0"/>
    <m/>
  </r>
  <r>
    <d v="2025-06-21T01:46:48"/>
    <x v="1"/>
    <x v="21"/>
    <s v="HERRERA GIRALDO DAVINSON"/>
    <x v="6"/>
    <x v="0"/>
    <n v="175"/>
    <n v="21.875"/>
    <n v="168.19681620839401"/>
    <m/>
    <n v="93715.137499999997"/>
    <x v="0"/>
    <n v="13835.1351"/>
    <x v="1416"/>
    <x v="0"/>
    <m/>
  </r>
  <r>
    <d v="2025-06-21T01:46:49"/>
    <x v="9"/>
    <x v="38"/>
    <s v="JIMENEZ HURTADO CARLOS ESTIVEN"/>
    <x v="6"/>
    <x v="0"/>
    <n v="190"/>
    <n v="23.75"/>
    <n v="168.19681620839401"/>
    <s v="3 Descuentos (Asociados y usuario desubicado) "/>
    <n v="93715.137499999997"/>
    <x v="1"/>
    <n v="13835.1351"/>
    <x v="1416"/>
    <x v="0"/>
    <m/>
  </r>
  <r>
    <d v="2025-06-21T01:46:49"/>
    <x v="1"/>
    <x v="22"/>
    <s v="HERNANDEZ MACIAS GILBERTO"/>
    <x v="1"/>
    <x v="0"/>
    <n v="225"/>
    <n v="20.454545454545499"/>
    <n v="231.270622286541"/>
    <m/>
    <n v="128858.314"/>
    <x v="0"/>
    <n v="13835.1351"/>
    <x v="1416"/>
    <x v="0"/>
    <m/>
  </r>
  <r>
    <d v="2025-06-21T01:46:49"/>
    <x v="9"/>
    <x v="23"/>
    <s v="HENAO MUOZ FERNEY"/>
    <x v="13"/>
    <x v="0"/>
    <n v="308"/>
    <n v="22"/>
    <n v="294.34442836468901"/>
    <s v="YEFERSON RUA Realiz 10 viajes donde moviliz 207 Usuarios 2 Descuentos (conducts) "/>
    <n v="164001.49059999999"/>
    <x v="0"/>
    <n v="13835.1351"/>
    <x v="1416"/>
    <x v="0"/>
    <m/>
  </r>
  <r>
    <d v="2025-06-21T01:46:49"/>
    <x v="1"/>
    <x v="24"/>
    <s v="AGUDELO GARCIA LLORDIN ELIAS"/>
    <x v="1"/>
    <x v="0"/>
    <n v="172"/>
    <n v="15.636363636363599"/>
    <n v="231.270622286541"/>
    <s v="1 Descuento (Usuario desubicado) "/>
    <n v="128858.314"/>
    <x v="0"/>
    <n v="13835.1351"/>
    <x v="1416"/>
    <x v="0"/>
    <m/>
  </r>
  <r>
    <d v="2025-06-21T01:46:49"/>
    <x v="9"/>
    <x v="25"/>
    <s v="HINCAPIE LONDOO JHONY ALEXANDER"/>
    <x v="1"/>
    <x v="0"/>
    <n v="219"/>
    <n v="19.909090909090899"/>
    <n v="231.270622286541"/>
    <m/>
    <n v="128858.314"/>
    <x v="0"/>
    <n v="13835.1351"/>
    <x v="1416"/>
    <x v="0"/>
    <m/>
  </r>
  <r>
    <d v="2025-06-21T01:46:50"/>
    <x v="1"/>
    <x v="39"/>
    <s v="GOMEZ VERGARA EDWIN"/>
    <x v="1"/>
    <x v="0"/>
    <n v="222"/>
    <n v="20.181818181818201"/>
    <n v="231.270622286541"/>
    <s v="Se descuenta 0.5 viaje de 7 55 am por caidas reiteradas al reloj sin autorizacin. 4 Descuentos (transbordo y conduct) "/>
    <n v="123001.0015"/>
    <x v="0"/>
    <n v="13835.1351"/>
    <x v="1416"/>
    <x v="2"/>
    <n v="10.512499999999999"/>
  </r>
  <r>
    <d v="2025-06-21T01:46:50"/>
    <x v="9"/>
    <x v="27"/>
    <s v="AGUDELO GARCIA DENIN ANGELO"/>
    <x v="6"/>
    <x v="0"/>
    <n v="129"/>
    <n v="16.125"/>
    <n v="168.19681620839401"/>
    <s v="1 Descuento (Usuario desubicado) "/>
    <n v="93715.137499999997"/>
    <x v="0"/>
    <n v="13835.1351"/>
    <x v="1416"/>
    <x v="0"/>
    <m/>
  </r>
  <r>
    <d v="2025-06-21T01:46:50"/>
    <x v="1"/>
    <x v="28"/>
    <s v="MARULANDA JARAMILLO DAWER ANDRES"/>
    <x v="1"/>
    <x v="0"/>
    <n v="235"/>
    <n v="21.363636363636399"/>
    <n v="231.270622286541"/>
    <s v="Se descuenta 0.5 viaje de 3 45 pm ya que NO ingresa a san juan sin autorizacin "/>
    <n v="123001.0015"/>
    <x v="0"/>
    <n v="13835.1351"/>
    <x v="1416"/>
    <x v="2"/>
    <n v="10.512499999999999"/>
  </r>
  <r>
    <d v="2025-06-21T01:46:50"/>
    <x v="9"/>
    <x v="29"/>
    <s v="MONTOYA OSPINA GILBERTO ANTONIO"/>
    <x v="9"/>
    <x v="0"/>
    <n v="290"/>
    <n v="24.1666666666667"/>
    <n v="252.29522431258999"/>
    <m/>
    <n v="140572.70619999999"/>
    <x v="0"/>
    <n v="13835.1351"/>
    <x v="1416"/>
    <x v="0"/>
    <m/>
  </r>
  <r>
    <d v="2025-06-21T01:46:51"/>
    <x v="1"/>
    <x v="31"/>
    <s v="JARAMILLO JARAMILLO FRANCISCO WBEIMAR"/>
    <x v="1"/>
    <x v="0"/>
    <n v="213"/>
    <n v="19.363636363636399"/>
    <n v="231.270622286541"/>
    <m/>
    <n v="128858.314"/>
    <x v="0"/>
    <n v="13835.1351"/>
    <x v="1416"/>
    <x v="0"/>
    <m/>
  </r>
  <r>
    <d v="2025-06-21T01:46:51"/>
    <x v="9"/>
    <x v="32"/>
    <s v="TABORDA ROJAS DIEGO ALEJANDRO"/>
    <x v="4"/>
    <x v="0"/>
    <n v="208"/>
    <n v="29.714285714285701"/>
    <n v="147.17221418234399"/>
    <m/>
    <n v="82000.745299999995"/>
    <x v="1"/>
    <n v="13835.1351"/>
    <x v="1416"/>
    <x v="0"/>
    <m/>
  </r>
  <r>
    <d v="2025-06-21T01:46:51"/>
    <x v="1"/>
    <x v="33"/>
    <s v="LEON PEREZ RAUL ENRIQUE"/>
    <x v="9"/>
    <x v="0"/>
    <n v="262"/>
    <n v="21.8333333333333"/>
    <n v="252.29522431258999"/>
    <s v="6 Descuentos (Usuario movilidad reducida, despachadores y conduct) "/>
    <n v="140572.70619999999"/>
    <x v="0"/>
    <n v="13835.1351"/>
    <x v="1416"/>
    <x v="0"/>
    <m/>
  </r>
  <r>
    <d v="2025-06-21T01:46:51"/>
    <x v="9"/>
    <x v="34"/>
    <s v="PALMAR PANA EDIXON JOSUE"/>
    <x v="8"/>
    <x v="0"/>
    <n v="119"/>
    <n v="23.8"/>
    <n v="105.123010130246"/>
    <s v="1 Descuento (Despachador) "/>
    <n v="58571.960899999998"/>
    <x v="0"/>
    <n v="13835.1351"/>
    <x v="1416"/>
    <x v="0"/>
    <m/>
  </r>
  <r>
    <d v="2025-06-21T01:46:51"/>
    <x v="1"/>
    <x v="35"/>
    <s v="OCAMPO OCAMPO ANTONIO JOSE"/>
    <x v="3"/>
    <x v="0"/>
    <n v="200"/>
    <n v="20"/>
    <n v="210.246020260492"/>
    <m/>
    <n v="117143.9219"/>
    <x v="0"/>
    <n v="13835.1351"/>
    <x v="1416"/>
    <x v="0"/>
    <m/>
  </r>
  <r>
    <d v="2025-06-21T01:46:52"/>
    <x v="9"/>
    <x v="41"/>
    <s v="GARCIA DAVID WILSON ALBERTO"/>
    <x v="3"/>
    <x v="0"/>
    <n v="226"/>
    <n v="22.6"/>
    <n v="210.246020260492"/>
    <s v="1 Descuento (Asociado) "/>
    <n v="117143.9219"/>
    <x v="1"/>
    <n v="13835.1351"/>
    <x v="1416"/>
    <x v="0"/>
    <m/>
  </r>
  <r>
    <d v="2025-06-21T01:46:52"/>
    <x v="1"/>
    <x v="40"/>
    <s v="LOPERA ALVAREZ ESTIVEN"/>
    <x v="0"/>
    <x v="0"/>
    <n v="210"/>
    <n v="23.3333333333333"/>
    <n v="189.22141823444301"/>
    <s v="1 Descuento (Despachador) "/>
    <n v="105429.5297"/>
    <x v="1"/>
    <n v="13835.1351"/>
    <x v="1416"/>
    <x v="0"/>
    <m/>
  </r>
  <r>
    <d v="2025-06-22T01:59:36"/>
    <x v="1"/>
    <x v="0"/>
    <s v="LOPEZ CEBALLOS JONATHAN CAMILO"/>
    <x v="4"/>
    <x v="0"/>
    <n v="148"/>
    <n v="21.1428571428571"/>
    <n v="152.81818181818201"/>
    <s v="Se descuenta 0.5 viaje de 6 38 am ya que NO espera el tiempo indicado "/>
    <n v="79210.568899999998"/>
    <x v="0"/>
    <n v="13988.571400000001"/>
    <x v="1417"/>
    <x v="2"/>
    <n v="10.9155"/>
  </r>
  <r>
    <d v="2025-06-22T01:59:37"/>
    <x v="9"/>
    <x v="36"/>
    <s v="PARIAS MURIEL JHON FREDY"/>
    <x v="0"/>
    <x v="0"/>
    <n v="178"/>
    <n v="19.7777777777778"/>
    <n v="196.48051948051901"/>
    <m/>
    <n v="109676.1039"/>
    <x v="1"/>
    <n v="13988.571400000001"/>
    <x v="1417"/>
    <x v="0"/>
    <m/>
  </r>
  <r>
    <d v="2025-06-22T01:59:37"/>
    <x v="1"/>
    <x v="37"/>
    <s v="SUAREZ ROLDAN BRAHIAN"/>
    <x v="1"/>
    <x v="0"/>
    <n v="253"/>
    <n v="23"/>
    <n v="240.142857142857"/>
    <s v="2 Descuentos (Usuario desubicado y conduct) "/>
    <n v="134048.57139999999"/>
    <x v="0"/>
    <n v="13988.571400000001"/>
    <x v="1417"/>
    <x v="0"/>
    <m/>
  </r>
  <r>
    <d v="2025-06-22T01:59:38"/>
    <x v="9"/>
    <x v="2"/>
    <s v="LONDOO LOPERA DUVAN ANDRES"/>
    <x v="0"/>
    <x v="0"/>
    <n v="196"/>
    <n v="21.7777777777778"/>
    <n v="196.48051948051901"/>
    <s v="1 Descuento (Despachador) "/>
    <n v="109676.1039"/>
    <x v="1"/>
    <n v="13988.571400000001"/>
    <x v="1417"/>
    <x v="0"/>
    <m/>
  </r>
  <r>
    <d v="2025-06-22T01:59:38"/>
    <x v="1"/>
    <x v="3"/>
    <s v="LOPEZ PINEDA DANIEL ESTIVEN"/>
    <x v="3"/>
    <x v="0"/>
    <n v="196"/>
    <n v="19.600000000000001"/>
    <n v="218.31168831168799"/>
    <s v="1 Descuento (Despachador) "/>
    <n v="121862.3377"/>
    <x v="0"/>
    <n v="13988.571400000001"/>
    <x v="1417"/>
    <x v="0"/>
    <m/>
  </r>
  <r>
    <d v="2025-06-22T01:59:38"/>
    <x v="9"/>
    <x v="4"/>
    <s v="GOMEZ VERGARA EDWIN"/>
    <x v="0"/>
    <x v="0"/>
    <n v="227"/>
    <n v="25.2222222222222"/>
    <n v="196.48051948051901"/>
    <s v="1 Descuento (Usuario desubicado)"/>
    <n v="109676.1039"/>
    <x v="1"/>
    <n v="13988.571400000001"/>
    <x v="1417"/>
    <x v="0"/>
    <m/>
  </r>
  <r>
    <d v="2025-06-22T01:59:39"/>
    <x v="1"/>
    <x v="5"/>
    <s v="BERNAL RONDON KEVIN OSWALDO"/>
    <x v="3"/>
    <x v="0"/>
    <n v="186"/>
    <n v="18.600000000000001"/>
    <n v="218.31168831168799"/>
    <m/>
    <n v="121862.3377"/>
    <x v="1"/>
    <n v="13988.571400000001"/>
    <x v="1417"/>
    <x v="0"/>
    <m/>
  </r>
  <r>
    <d v="2025-06-22T01:59:39"/>
    <x v="9"/>
    <x v="6"/>
    <s v="MARTINEZ  WILMAR"/>
    <x v="8"/>
    <x v="0"/>
    <n v="99"/>
    <n v="19.8"/>
    <n v="109.15584415584399"/>
    <m/>
    <n v="60931.168799999999"/>
    <x v="0"/>
    <n v="13988.571400000001"/>
    <x v="1417"/>
    <x v="0"/>
    <m/>
  </r>
  <r>
    <d v="2025-06-22T01:59:39"/>
    <x v="1"/>
    <x v="7"/>
    <s v="MARIN ALZATE KEVIN ANDRES"/>
    <x v="0"/>
    <x v="0"/>
    <n v="214"/>
    <n v="23.7777777777778"/>
    <n v="196.48051948051901"/>
    <m/>
    <n v="109676.1039"/>
    <x v="0"/>
    <n v="13988.571400000001"/>
    <x v="1417"/>
    <x v="0"/>
    <m/>
  </r>
  <r>
    <d v="2025-06-22T01:59:39"/>
    <x v="9"/>
    <x v="9"/>
    <s v="DAVID  HENRY GIOVANNY"/>
    <x v="0"/>
    <x v="0"/>
    <n v="221"/>
    <n v="24.5555555555556"/>
    <n v="196.48051948051901"/>
    <s v="1 Descuento (Tecnico radios) "/>
    <n v="109676.1039"/>
    <x v="0"/>
    <n v="13988.571400000001"/>
    <x v="1417"/>
    <x v="0"/>
    <m/>
  </r>
  <r>
    <d v="2025-06-22T01:59:40"/>
    <x v="1"/>
    <x v="10"/>
    <s v="DURANGO PAEZ GILDARDO"/>
    <x v="0"/>
    <x v="0"/>
    <n v="171"/>
    <n v="19"/>
    <n v="196.48051948051901"/>
    <m/>
    <n v="109676.1039"/>
    <x v="0"/>
    <n v="13988.571400000001"/>
    <x v="1417"/>
    <x v="0"/>
    <m/>
  </r>
  <r>
    <d v="2025-06-22T01:59:40"/>
    <x v="9"/>
    <x v="11"/>
    <s v="HINCAPIE LOPEZ DIDIER FABIAN"/>
    <x v="6"/>
    <x v="0"/>
    <n v="161"/>
    <n v="21.466666666666701"/>
    <n v="163.733766233766"/>
    <s v="2 Descuentos (Usuarios desubicados) "/>
    <n v="91396.753200000006"/>
    <x v="1"/>
    <n v="13988.571400000001"/>
    <x v="1417"/>
    <x v="0"/>
    <m/>
  </r>
  <r>
    <d v="2025-06-22T01:59:40"/>
    <x v="1"/>
    <x v="12"/>
    <s v="VERENZUELA MARTINEZ ALEXANDER"/>
    <x v="0"/>
    <x v="0"/>
    <n v="187"/>
    <n v="20.7777777777778"/>
    <n v="196.48051948051901"/>
    <m/>
    <n v="109676.1039"/>
    <x v="1"/>
    <n v="13988.571400000001"/>
    <x v="1417"/>
    <x v="0"/>
    <m/>
  </r>
  <r>
    <d v="2025-06-22T01:59:40"/>
    <x v="9"/>
    <x v="13"/>
    <s v="PEREZ GARCIA JUAN ESTEBAN"/>
    <x v="0"/>
    <x v="0"/>
    <n v="187"/>
    <n v="20.7777777777778"/>
    <n v="196.48051948051901"/>
    <s v="2 Descuentos (transbordo y tecnico radios) "/>
    <n v="109676.1039"/>
    <x v="0"/>
    <n v="13988.571400000001"/>
    <x v="1417"/>
    <x v="0"/>
    <m/>
  </r>
  <r>
    <d v="2025-06-22T01:59:40"/>
    <x v="1"/>
    <x v="14"/>
    <s v="MURILLO  YORMAN ANDRES"/>
    <x v="0"/>
    <x v="0"/>
    <n v="162"/>
    <n v="18"/>
    <n v="196.48051948051901"/>
    <m/>
    <n v="109676.1039"/>
    <x v="0"/>
    <n v="13988.571400000001"/>
    <x v="1417"/>
    <x v="0"/>
    <m/>
  </r>
  <r>
    <d v="2025-06-22T01:59:41"/>
    <x v="9"/>
    <x v="16"/>
    <s v="MACEA ARBELAEZ MATEO"/>
    <x v="4"/>
    <x v="0"/>
    <n v="148"/>
    <n v="21.1428571428571"/>
    <n v="152.81818181818201"/>
    <s v="1 Descuento (transbordo) "/>
    <n v="85303.636400000003"/>
    <x v="0"/>
    <n v="13988.571400000001"/>
    <x v="1417"/>
    <x v="0"/>
    <m/>
  </r>
  <r>
    <d v="2025-06-22T01:59:41"/>
    <x v="1"/>
    <x v="17"/>
    <s v="VALENCIA MENDOZA JHON"/>
    <x v="0"/>
    <x v="0"/>
    <n v="192"/>
    <n v="21.3333333333333"/>
    <n v="196.48051948051901"/>
    <m/>
    <n v="109676.1039"/>
    <x v="0"/>
    <n v="13988.571400000001"/>
    <x v="1417"/>
    <x v="0"/>
    <m/>
  </r>
  <r>
    <d v="2025-06-22T01:59:41"/>
    <x v="9"/>
    <x v="18"/>
    <s v="DURANGO DAVID JOSE"/>
    <x v="7"/>
    <x v="0"/>
    <n v="69"/>
    <n v="23"/>
    <n v="65.493506493506501"/>
    <m/>
    <n v="36558.701300000001"/>
    <x v="0"/>
    <n v="13988.571400000001"/>
    <x v="1417"/>
    <x v="0"/>
    <m/>
  </r>
  <r>
    <d v="2025-06-22T01:59:41"/>
    <x v="1"/>
    <x v="20"/>
    <s v="RUA CHAVARRIA JEFERSON ANDREY"/>
    <x v="7"/>
    <x v="0"/>
    <n v="51"/>
    <n v="17"/>
    <n v="65.493506493506501"/>
    <m/>
    <n v="36558.701300000001"/>
    <x v="2"/>
    <n v="13988.571400000001"/>
    <x v="1417"/>
    <x v="0"/>
    <m/>
  </r>
  <r>
    <d v="2025-06-22T01:59:42"/>
    <x v="9"/>
    <x v="21"/>
    <s v="HERRERA GIRALDO DAVINSON"/>
    <x v="3"/>
    <x v="0"/>
    <n v="159"/>
    <n v="15.9"/>
    <n v="218.31168831168799"/>
    <s v="1 Descuento (Despachador) "/>
    <n v="121862.3377"/>
    <x v="0"/>
    <n v="13988.571400000001"/>
    <x v="1417"/>
    <x v="0"/>
    <m/>
  </r>
  <r>
    <d v="2025-06-22T01:59:42"/>
    <x v="1"/>
    <x v="22"/>
    <s v="HERNANDEZ MACIAS GILBERTO"/>
    <x v="3"/>
    <x v="0"/>
    <n v="242"/>
    <n v="24.2"/>
    <n v="218.31168831168799"/>
    <s v="5 Descuentos (Despachador y asociados) "/>
    <n v="121862.3377"/>
    <x v="0"/>
    <n v="13988.571400000001"/>
    <x v="1417"/>
    <x v="0"/>
    <m/>
  </r>
  <r>
    <d v="2025-06-22T01:59:42"/>
    <x v="9"/>
    <x v="23"/>
    <s v="FLORES RINCON JORGE ALBERTO"/>
    <x v="9"/>
    <x v="0"/>
    <n v="288"/>
    <n v="23.04"/>
    <n v="272.88961038961003"/>
    <m/>
    <n v="152327.9221"/>
    <x v="0"/>
    <n v="13988.571400000001"/>
    <x v="1417"/>
    <x v="0"/>
    <m/>
  </r>
  <r>
    <d v="2025-06-22T01:59:42"/>
    <x v="1"/>
    <x v="24"/>
    <s v="AGUDELO GARCIA LLORDIN ELIAS"/>
    <x v="0"/>
    <x v="3"/>
    <n v="191"/>
    <n v="21.2222222222222"/>
    <n v="196.48051948051901"/>
    <m/>
    <n v="109676.1039"/>
    <x v="0"/>
    <n v="13988.571400000001"/>
    <x v="1417"/>
    <x v="0"/>
    <m/>
  </r>
  <r>
    <d v="2025-06-22T01:59:43"/>
    <x v="9"/>
    <x v="25"/>
    <s v="HINCAPIE LONDOO JHONY ALEXANDER"/>
    <x v="3"/>
    <x v="0"/>
    <n v="222"/>
    <n v="22.2"/>
    <n v="218.31168831168799"/>
    <m/>
    <n v="121862.3377"/>
    <x v="0"/>
    <n v="13988.571400000001"/>
    <x v="1417"/>
    <x v="0"/>
    <m/>
  </r>
  <r>
    <d v="2025-06-22T01:59:43"/>
    <x v="1"/>
    <x v="39"/>
    <s v="AGUIRRE GARCIA DEIMAR ANDRES"/>
    <x v="6"/>
    <x v="0"/>
    <n v="177"/>
    <n v="22.125"/>
    <n v="174.64935064935099"/>
    <m/>
    <n v="97489.8701"/>
    <x v="0"/>
    <n v="13988.571400000001"/>
    <x v="1417"/>
    <x v="0"/>
    <m/>
  </r>
  <r>
    <d v="2025-06-22T01:59:43"/>
    <x v="9"/>
    <x v="27"/>
    <s v="AGUDELO GARCIA DENIN ANGELO"/>
    <x v="3"/>
    <x v="0"/>
    <n v="224"/>
    <n v="22.4"/>
    <n v="218.31168831168799"/>
    <s v="2 Descuentos (Usuarios desubicados) "/>
    <n v="121862.3377"/>
    <x v="0"/>
    <n v="13988.571400000001"/>
    <x v="1417"/>
    <x v="0"/>
    <m/>
  </r>
  <r>
    <d v="2025-06-22T01:59:43"/>
    <x v="1"/>
    <x v="28"/>
    <s v="MARULANDA JARAMILLO DAWER ANDRES"/>
    <x v="3"/>
    <x v="1"/>
    <n v="221"/>
    <n v="22.1"/>
    <n v="218.31168831168799"/>
    <s v="Se descuenta 1 viaje ya que NO ingresa a la minorista y por faltas reiteradas en la ruta. "/>
    <n v="109676.20269999999"/>
    <x v="0"/>
    <n v="13988.571400000001"/>
    <x v="1417"/>
    <x v="1"/>
    <n v="21.831"/>
  </r>
  <r>
    <d v="2025-06-22T01:59:43"/>
    <x v="9"/>
    <x v="29"/>
    <s v="MONTOYA OSPINA GILBERTO ANTONIO"/>
    <x v="9"/>
    <x v="0"/>
    <n v="326"/>
    <n v="27.1666666666667"/>
    <n v="261.97402597402601"/>
    <m/>
    <n v="146234.8052"/>
    <x v="0"/>
    <n v="13988.571400000001"/>
    <x v="1417"/>
    <x v="0"/>
    <m/>
  </r>
  <r>
    <d v="2025-06-22T01:59:44"/>
    <x v="1"/>
    <x v="31"/>
    <s v="JARAMILLO JARAMILLO FRANCISCO WBEIMAR"/>
    <x v="3"/>
    <x v="0"/>
    <n v="170"/>
    <n v="17"/>
    <n v="218.31168831168799"/>
    <m/>
    <n v="121862.3377"/>
    <x v="0"/>
    <n v="13988.571400000001"/>
    <x v="1417"/>
    <x v="0"/>
    <m/>
  </r>
  <r>
    <d v="2025-06-22T01:59:44"/>
    <x v="9"/>
    <x v="32"/>
    <s v="GUTIERREZ ARICAPA DANIEL HUMBERTO"/>
    <x v="3"/>
    <x v="0"/>
    <n v="246"/>
    <n v="24.6"/>
    <n v="218.31168831168799"/>
    <m/>
    <n v="121862.3377"/>
    <x v="1"/>
    <n v="13988.571400000001"/>
    <x v="1417"/>
    <x v="0"/>
    <m/>
  </r>
  <r>
    <d v="2025-06-22T01:59:44"/>
    <x v="1"/>
    <x v="33"/>
    <s v="LEON PEREZ RAUL ENRIQUE"/>
    <x v="0"/>
    <x v="0"/>
    <n v="236"/>
    <n v="26.2222222222222"/>
    <n v="196.48051948051901"/>
    <s v="2 Descuentos (Usuarios desubicados) "/>
    <n v="109676.1039"/>
    <x v="0"/>
    <n v="13988.571400000001"/>
    <x v="1417"/>
    <x v="0"/>
    <m/>
  </r>
  <r>
    <d v="2025-06-22T01:59:44"/>
    <x v="9"/>
    <x v="34"/>
    <s v="PALMAR PANA EDIXON JOSUE"/>
    <x v="6"/>
    <x v="0"/>
    <n v="182"/>
    <n v="22.75"/>
    <n v="174.64935064935099"/>
    <m/>
    <n v="97489.8701"/>
    <x v="0"/>
    <n v="13988.571400000001"/>
    <x v="1417"/>
    <x v="0"/>
    <m/>
  </r>
  <r>
    <d v="2025-06-22T01:59:44"/>
    <x v="1"/>
    <x v="35"/>
    <s v="OCAMPO OCAMPO ANTONIO JOSE"/>
    <x v="0"/>
    <x v="0"/>
    <n v="198"/>
    <n v="22"/>
    <n v="196.48051948051901"/>
    <m/>
    <n v="109676.1039"/>
    <x v="0"/>
    <n v="13988.571400000001"/>
    <x v="1417"/>
    <x v="0"/>
    <m/>
  </r>
  <r>
    <d v="2025-06-22T01:59:45"/>
    <x v="9"/>
    <x v="41"/>
    <s v="GARCIA DAVID WILSON ALBERTO"/>
    <x v="6"/>
    <x v="0"/>
    <n v="189"/>
    <n v="23.625"/>
    <n v="174.64935064935099"/>
    <m/>
    <n v="97489.8701"/>
    <x v="1"/>
    <n v="13988.571400000001"/>
    <x v="1417"/>
    <x v="0"/>
    <m/>
  </r>
  <r>
    <d v="2025-06-22T01:59:45"/>
    <x v="1"/>
    <x v="40"/>
    <s v="PALACIO  RODRIGO"/>
    <x v="0"/>
    <x v="0"/>
    <n v="207"/>
    <n v="23"/>
    <n v="196.48051948051901"/>
    <s v="Se descuenta 0.5 viaje de 4 48 am ya que NO cumple con la ruta indicada "/>
    <n v="103583.0364"/>
    <x v="1"/>
    <n v="13988.571400000001"/>
    <x v="1417"/>
    <x v="2"/>
    <n v="10.9155"/>
  </r>
  <r>
    <d v="2025-06-23T00:41:34"/>
    <x v="12"/>
    <x v="0"/>
    <s v="LOPEZ CEBALLOS JONATHAN CAMILO"/>
    <x v="11"/>
    <x v="0"/>
    <n v="58"/>
    <n v="23.2"/>
    <n v="46.578249336870002"/>
    <m/>
    <n v="25785.775900000001"/>
    <x v="0"/>
    <n v="9105"/>
    <x v="1418"/>
    <x v="0"/>
    <m/>
  </r>
  <r>
    <d v="2025-06-23T00:41:34"/>
    <x v="12"/>
    <x v="36"/>
    <s v="PARIAS MURIEL JHON FREDY"/>
    <x v="1"/>
    <x v="0"/>
    <n v="251"/>
    <n v="22.818181818181799"/>
    <n v="204.94429708222799"/>
    <m/>
    <n v="113457.41379999999"/>
    <x v="1"/>
    <n v="9105"/>
    <x v="1418"/>
    <x v="0"/>
    <m/>
  </r>
  <r>
    <d v="2025-06-23T00:41:34"/>
    <x v="12"/>
    <x v="1"/>
    <s v="ESPINOZA CHAVARRIA GUILLERMO LEON"/>
    <x v="6"/>
    <x v="0"/>
    <n v="153"/>
    <n v="19.125"/>
    <n v="149.05039787798401"/>
    <m/>
    <n v="82514.482799999998"/>
    <x v="0"/>
    <n v="9105"/>
    <x v="1418"/>
    <x v="0"/>
    <m/>
  </r>
  <r>
    <d v="2025-06-23T00:41:35"/>
    <x v="12"/>
    <x v="2"/>
    <s v="LONDOO LOPERA DUVAN ANDRES"/>
    <x v="3"/>
    <x v="0"/>
    <n v="211"/>
    <n v="21.1"/>
    <n v="186.31299734748001"/>
    <m/>
    <n v="103143.10340000001"/>
    <x v="1"/>
    <n v="9105"/>
    <x v="1418"/>
    <x v="0"/>
    <m/>
  </r>
  <r>
    <d v="2025-06-23T00:41:35"/>
    <x v="12"/>
    <x v="5"/>
    <s v="BERNAL RONDON KEVIN OSWALDO"/>
    <x v="1"/>
    <x v="0"/>
    <n v="218"/>
    <n v="19.818181818181799"/>
    <n v="204.94429708222799"/>
    <m/>
    <n v="113457.41379999999"/>
    <x v="1"/>
    <n v="9105"/>
    <x v="1418"/>
    <x v="0"/>
    <m/>
  </r>
  <r>
    <d v="2025-06-23T00:41:35"/>
    <x v="12"/>
    <x v="10"/>
    <s v="DURANGO PAEZ GILDARDO"/>
    <x v="2"/>
    <x v="0"/>
    <n v="87"/>
    <n v="14.5"/>
    <n v="111.787798408488"/>
    <m/>
    <n v="61885.862099999998"/>
    <x v="0"/>
    <n v="9105"/>
    <x v="1418"/>
    <x v="0"/>
    <m/>
  </r>
  <r>
    <d v="2025-06-23T00:41:36"/>
    <x v="12"/>
    <x v="11"/>
    <s v="HINCAPIE LOPEZ DIDIER FABIAN"/>
    <x v="0"/>
    <x v="0"/>
    <n v="170"/>
    <n v="18.8888888888889"/>
    <n v="167.68169761273199"/>
    <m/>
    <n v="92828.793099999995"/>
    <x v="1"/>
    <n v="9105"/>
    <x v="1418"/>
    <x v="0"/>
    <m/>
  </r>
  <r>
    <d v="2025-06-23T00:41:36"/>
    <x v="12"/>
    <x v="12"/>
    <s v="VERENZUELA MARTINEZ ALEXANDER"/>
    <x v="0"/>
    <x v="0"/>
    <n v="188"/>
    <n v="20.8888888888889"/>
    <n v="167.68169761273199"/>
    <s v="4 Descuentos (Conducts y usuarios desubicados) "/>
    <n v="92828.793099999995"/>
    <x v="1"/>
    <n v="9105"/>
    <x v="1418"/>
    <x v="0"/>
    <m/>
  </r>
  <r>
    <d v="2025-06-23T00:41:36"/>
    <x v="12"/>
    <x v="14"/>
    <s v="MURILLO  YORMAN ANDRES"/>
    <x v="12"/>
    <x v="0"/>
    <n v="240"/>
    <n v="18.461538461538499"/>
    <n v="242.20689655172399"/>
    <s v="1 Descuento (Despachador) "/>
    <n v="134086.03450000001"/>
    <x v="0"/>
    <n v="9105"/>
    <x v="1418"/>
    <x v="0"/>
    <m/>
  </r>
  <r>
    <d v="2025-06-23T00:41:36"/>
    <x v="12"/>
    <x v="16"/>
    <s v="MACEA ARBELAEZ MATEO"/>
    <x v="12"/>
    <x v="0"/>
    <n v="211"/>
    <n v="16.230769230769202"/>
    <n v="242.20689655172399"/>
    <m/>
    <n v="134086.03450000001"/>
    <x v="0"/>
    <n v="9105"/>
    <x v="1418"/>
    <x v="0"/>
    <m/>
  </r>
  <r>
    <d v="2025-06-23T00:41:37"/>
    <x v="12"/>
    <x v="18"/>
    <s v="DURANGO DAVID JOSE"/>
    <x v="0"/>
    <x v="0"/>
    <n v="154"/>
    <n v="17.1111111111111"/>
    <n v="167.68169761273199"/>
    <m/>
    <n v="92828.793099999995"/>
    <x v="0"/>
    <n v="9105"/>
    <x v="1418"/>
    <x v="0"/>
    <m/>
  </r>
  <r>
    <d v="2025-06-23T00:41:37"/>
    <x v="12"/>
    <x v="20"/>
    <s v="SALDARRIAGA PARRA LUIS ALBERTO"/>
    <x v="0"/>
    <x v="0"/>
    <n v="139"/>
    <n v="15.4444444444444"/>
    <n v="167.68169761273199"/>
    <m/>
    <n v="92828.793099999995"/>
    <x v="2"/>
    <n v="9105"/>
    <x v="1418"/>
    <x v="0"/>
    <m/>
  </r>
  <r>
    <d v="2025-06-23T00:41:37"/>
    <x v="12"/>
    <x v="21"/>
    <s v="HERRERA GIRALDO DAVINSON"/>
    <x v="0"/>
    <x v="0"/>
    <n v="138"/>
    <n v="15.3333333333333"/>
    <n v="167.68169761273199"/>
    <m/>
    <n v="92828.793099999995"/>
    <x v="0"/>
    <n v="9105"/>
    <x v="1418"/>
    <x v="0"/>
    <m/>
  </r>
  <r>
    <d v="2025-06-23T00:41:37"/>
    <x v="12"/>
    <x v="23"/>
    <s v="FLORES RINCON JORGE ALBERTO"/>
    <x v="1"/>
    <x v="0"/>
    <n v="192"/>
    <n v="17.454545454545499"/>
    <n v="204.94429708222799"/>
    <m/>
    <n v="113457.41379999999"/>
    <x v="0"/>
    <n v="9105"/>
    <x v="1418"/>
    <x v="0"/>
    <m/>
  </r>
  <r>
    <d v="2025-06-23T00:41:38"/>
    <x v="12"/>
    <x v="24"/>
    <s v="GUTIERREZ ARICAPA DANIEL HUMBERTO"/>
    <x v="3"/>
    <x v="0"/>
    <n v="194"/>
    <n v="19.399999999999999"/>
    <n v="186.31299734748001"/>
    <m/>
    <n v="103143.10340000001"/>
    <x v="0"/>
    <n v="9105"/>
    <x v="1418"/>
    <x v="0"/>
    <m/>
  </r>
  <r>
    <d v="2025-06-23T00:41:38"/>
    <x v="12"/>
    <x v="39"/>
    <s v="AGUIRRE GARCIA DEIMAR ANDRES"/>
    <x v="1"/>
    <x v="0"/>
    <n v="234"/>
    <n v="21.272727272727298"/>
    <n v="204.94429708222799"/>
    <s v="2 Descuentos (Usuarios desubicados) "/>
    <n v="113457.41379999999"/>
    <x v="0"/>
    <n v="9105"/>
    <x v="1418"/>
    <x v="0"/>
    <m/>
  </r>
  <r>
    <d v="2025-06-23T00:41:38"/>
    <x v="12"/>
    <x v="28"/>
    <s v="MARULANDA JARAMILLO DAWER ANDRES"/>
    <x v="3"/>
    <x v="0"/>
    <n v="160"/>
    <n v="16"/>
    <n v="186.31299734748001"/>
    <m/>
    <n v="103143.10340000001"/>
    <x v="0"/>
    <n v="9105"/>
    <x v="1418"/>
    <x v="0"/>
    <m/>
  </r>
  <r>
    <d v="2025-06-23T00:41:38"/>
    <x v="12"/>
    <x v="32"/>
    <s v="TABORDA ROJAS DIEGO ALEJANDRO"/>
    <x v="0"/>
    <x v="0"/>
    <n v="151"/>
    <n v="16.7777777777778"/>
    <n v="167.68169761273199"/>
    <m/>
    <n v="92828.793099999995"/>
    <x v="1"/>
    <n v="9105"/>
    <x v="1418"/>
    <x v="0"/>
    <m/>
  </r>
  <r>
    <d v="2025-06-23T00:41:38"/>
    <x v="12"/>
    <x v="41"/>
    <s v="GOMEZ VERGARA EDWIN"/>
    <x v="2"/>
    <x v="0"/>
    <n v="103"/>
    <n v="17.1666666666667"/>
    <n v="111.787798408488"/>
    <m/>
    <n v="61885.862099999998"/>
    <x v="1"/>
    <n v="9105"/>
    <x v="1418"/>
    <x v="0"/>
    <m/>
  </r>
  <r>
    <d v="2025-06-23T00:41:39"/>
    <x v="12"/>
    <x v="40"/>
    <s v="PALACIO  RODRIGO"/>
    <x v="9"/>
    <x v="0"/>
    <n v="260"/>
    <n v="21.6666666666667"/>
    <n v="223.575596816976"/>
    <s v="1 Descuento (Despachador) "/>
    <n v="123771.72410000001"/>
    <x v="1"/>
    <n v="9105"/>
    <x v="1418"/>
    <x v="0"/>
    <m/>
  </r>
  <r>
    <d v="2025-06-24T00:38:10"/>
    <x v="12"/>
    <x v="0"/>
    <s v="LOPEZ CEBALLOS JONATHAN CAMILO"/>
    <x v="10"/>
    <x v="0"/>
    <n v="59"/>
    <n v="14.75"/>
    <n v="65.373961218836598"/>
    <s v="1 Descuento (Despachador) "/>
    <n v="35903.7673"/>
    <x v="0"/>
    <n v="11758.8235"/>
    <x v="1419"/>
    <x v="0"/>
    <m/>
  </r>
  <r>
    <d v="2025-06-24T00:38:11"/>
    <x v="12"/>
    <x v="2"/>
    <s v="LONDOO LOPERA DUVAN ANDRES"/>
    <x v="1"/>
    <x v="0"/>
    <n v="178"/>
    <n v="16.181818181818201"/>
    <n v="179.77839335180099"/>
    <s v="Se descuenta 0.5 viaje de 7 40 am ya que NO ingresa a la minorista luego del recaudo. 1 Descuento (Despachador) "/>
    <n v="94247.532600000006"/>
    <x v="1"/>
    <n v="11758.8235"/>
    <x v="1419"/>
    <x v="2"/>
    <n v="8.1715"/>
  </r>
  <r>
    <d v="2025-06-24T00:38:11"/>
    <x v="12"/>
    <x v="7"/>
    <s v="MARIN ALZATE KEVIN ANDRES"/>
    <x v="3"/>
    <x v="0"/>
    <n v="139"/>
    <n v="13.9"/>
    <n v="163.43490304709101"/>
    <m/>
    <n v="89759.418300000005"/>
    <x v="0"/>
    <n v="11758.8235"/>
    <x v="1419"/>
    <x v="0"/>
    <m/>
  </r>
  <r>
    <d v="2025-06-24T00:38:12"/>
    <x v="12"/>
    <x v="10"/>
    <s v="DURANGO PAEZ GILDARDO"/>
    <x v="6"/>
    <x v="0"/>
    <n v="154"/>
    <n v="20.533333333333299"/>
    <n v="122.57617728531901"/>
    <m/>
    <n v="67319.563699999999"/>
    <x v="0"/>
    <n v="11758.8235"/>
    <x v="1419"/>
    <x v="0"/>
    <m/>
  </r>
  <r>
    <d v="2025-06-24T00:38:12"/>
    <x v="12"/>
    <x v="12"/>
    <s v="VERENZUELA MARTINEZ ALEXANDER"/>
    <x v="9"/>
    <x v="0"/>
    <n v="187"/>
    <n v="15.5833333333333"/>
    <n v="196.12188365650999"/>
    <s v="2 Descuentos (Asociados) "/>
    <n v="107711.30190000001"/>
    <x v="1"/>
    <n v="11758.8235"/>
    <x v="1419"/>
    <x v="0"/>
    <m/>
  </r>
  <r>
    <d v="2025-06-24T00:38:12"/>
    <x v="12"/>
    <x v="14"/>
    <s v="MURILLO  YORMAN ANDRES"/>
    <x v="13"/>
    <x v="0"/>
    <n v="269"/>
    <n v="19.214285714285701"/>
    <n v="228.80886426592801"/>
    <m/>
    <n v="125663.1856"/>
    <x v="0"/>
    <n v="11758.8235"/>
    <x v="1419"/>
    <x v="0"/>
    <m/>
  </r>
  <r>
    <d v="2025-06-24T00:38:13"/>
    <x v="12"/>
    <x v="16"/>
    <s v="MACEA ARBELAEZ MATEO"/>
    <x v="15"/>
    <x v="0"/>
    <n v="181"/>
    <n v="12.0666666666667"/>
    <n v="245.15235457063699"/>
    <s v="2 Descuentos (Policias) "/>
    <n v="134639.1274"/>
    <x v="0"/>
    <n v="11758.8235"/>
    <x v="1419"/>
    <x v="0"/>
    <m/>
  </r>
  <r>
    <d v="2025-06-24T00:38:13"/>
    <x v="12"/>
    <x v="18"/>
    <s v="DAVID  HENRY GIOVANNY"/>
    <x v="1"/>
    <x v="0"/>
    <n v="256"/>
    <n v="23.272727272727298"/>
    <n v="179.77839335180099"/>
    <m/>
    <n v="98735.360100000005"/>
    <x v="0"/>
    <n v="11758.8235"/>
    <x v="1419"/>
    <x v="0"/>
    <m/>
  </r>
  <r>
    <d v="2025-06-24T00:38:13"/>
    <x v="12"/>
    <x v="20"/>
    <s v="SALDARRIAGA PARRA LUIS ALBERTO"/>
    <x v="3"/>
    <x v="0"/>
    <n v="144"/>
    <n v="14.4"/>
    <n v="163.43490304709101"/>
    <s v="Se descuenta 0.5 viaje de 6 40 am ya que NO ingresa a la minorista luego del recaudo. "/>
    <n v="85271.590800000005"/>
    <x v="2"/>
    <n v="11758.8235"/>
    <x v="1419"/>
    <x v="2"/>
    <n v="8.1715"/>
  </r>
  <r>
    <d v="2025-06-24T00:38:14"/>
    <x v="12"/>
    <x v="21"/>
    <s v="HERRERA GIRALDO DAVINSON"/>
    <x v="0"/>
    <x v="0"/>
    <n v="112"/>
    <n v="12.4444444444444"/>
    <n v="147.091412742382"/>
    <m/>
    <n v="80783.476500000004"/>
    <x v="0"/>
    <n v="11758.8235"/>
    <x v="1419"/>
    <x v="0"/>
    <m/>
  </r>
  <r>
    <d v="2025-06-24T00:38:14"/>
    <x v="12"/>
    <x v="23"/>
    <s v="RUA CHAVARRIA JEFERSON ANDREY"/>
    <x v="9"/>
    <x v="0"/>
    <n v="163"/>
    <n v="13.5833333333333"/>
    <n v="196.12188365650999"/>
    <m/>
    <n v="107711.30190000001"/>
    <x v="0"/>
    <n v="11758.8235"/>
    <x v="1419"/>
    <x v="0"/>
    <m/>
  </r>
  <r>
    <d v="2025-06-24T00:38:14"/>
    <x v="12"/>
    <x v="24"/>
    <s v="GUTIERREZ ARICAPA DANIEL HUMBERTO"/>
    <x v="1"/>
    <x v="0"/>
    <n v="189"/>
    <n v="17.181818181818201"/>
    <n v="179.77839335180099"/>
    <m/>
    <n v="98735.360100000005"/>
    <x v="0"/>
    <n v="11758.8235"/>
    <x v="1419"/>
    <x v="0"/>
    <m/>
  </r>
  <r>
    <d v="2025-06-24T00:38:14"/>
    <x v="12"/>
    <x v="39"/>
    <s v="AGUIRRE GARCIA DEIMAR ANDRES"/>
    <x v="0"/>
    <x v="3"/>
    <n v="174"/>
    <n v="19.3333333333333"/>
    <n v="147.091412742382"/>
    <m/>
    <n v="80783.476500000004"/>
    <x v="0"/>
    <n v="11758.8235"/>
    <x v="1419"/>
    <x v="0"/>
    <m/>
  </r>
  <r>
    <d v="2025-06-24T00:38:15"/>
    <x v="12"/>
    <x v="28"/>
    <s v="MARULANDA JARAMILLO DAWER ANDRES"/>
    <x v="3"/>
    <x v="0"/>
    <n v="163"/>
    <n v="16.3"/>
    <n v="163.43490304709101"/>
    <s v="Se descuenta 0.5 viaje de 8 35 am ya que NO ingresa a la minorista luego del recaudo. "/>
    <n v="85271.590800000005"/>
    <x v="0"/>
    <n v="11758.8235"/>
    <x v="1419"/>
    <x v="2"/>
    <n v="8.1715"/>
  </r>
  <r>
    <d v="2025-06-24T00:38:15"/>
    <x v="12"/>
    <x v="31"/>
    <s v="JARAMILLO JARAMILLO FRANCISCO WBEIMAR"/>
    <x v="0"/>
    <x v="0"/>
    <n v="140"/>
    <n v="15.5555555555556"/>
    <n v="147.091412742382"/>
    <m/>
    <n v="80783.476500000004"/>
    <x v="0"/>
    <n v="11758.8235"/>
    <x v="1419"/>
    <x v="0"/>
    <m/>
  </r>
  <r>
    <d v="2025-06-24T00:38:15"/>
    <x v="12"/>
    <x v="41"/>
    <s v="GOMEZ VERGARA EDWIN"/>
    <x v="15"/>
    <x v="0"/>
    <n v="244"/>
    <n v="16.266666666666701"/>
    <n v="245.15235457063699"/>
    <m/>
    <n v="134639.1274"/>
    <x v="1"/>
    <n v="11758.8235"/>
    <x v="1419"/>
    <x v="0"/>
    <m/>
  </r>
  <r>
    <d v="2025-06-24T00:38:16"/>
    <x v="12"/>
    <x v="40"/>
    <s v="PALACIO  RODRIGO"/>
    <x v="1"/>
    <x v="0"/>
    <n v="198"/>
    <n v="18"/>
    <n v="179.77839335180099"/>
    <m/>
    <n v="98735.360100000005"/>
    <x v="1"/>
    <n v="11758.8235"/>
    <x v="1419"/>
    <x v="0"/>
    <m/>
  </r>
  <r>
    <d v="2025-06-25T01:31:13"/>
    <x v="9"/>
    <x v="0"/>
    <s v="LOPEZ CEBALLOS JONATHAN CAMILO"/>
    <x v="1"/>
    <x v="0"/>
    <n v="266"/>
    <n v="24.181818181818201"/>
    <n v="237.03539823008899"/>
    <m/>
    <n v="132230.70800000001"/>
    <x v="0"/>
    <n v="13957.142900000001"/>
    <x v="1420"/>
    <x v="0"/>
    <m/>
  </r>
  <r>
    <d v="2025-06-25T01:31:13"/>
    <x v="1"/>
    <x v="37"/>
    <s v="SUAREZ ROLDAN BRAHIAN"/>
    <x v="9"/>
    <x v="0"/>
    <n v="241"/>
    <n v="20.0833333333333"/>
    <n v="258.58407079646003"/>
    <s v="3 Descuentos (Usuarios desubicados y despachador) "/>
    <n v="144251.6814"/>
    <x v="0"/>
    <n v="13957.142900000001"/>
    <x v="1420"/>
    <x v="0"/>
    <m/>
  </r>
  <r>
    <d v="2025-06-25T01:31:13"/>
    <x v="9"/>
    <x v="2"/>
    <s v="LONDOO LOPERA DUVAN ANDRES"/>
    <x v="1"/>
    <x v="0"/>
    <n v="276"/>
    <n v="25.090909090909101"/>
    <n v="237.03539823008899"/>
    <m/>
    <n v="132230.70800000001"/>
    <x v="1"/>
    <n v="13957.142900000001"/>
    <x v="1420"/>
    <x v="0"/>
    <m/>
  </r>
  <r>
    <d v="2025-06-25T01:31:13"/>
    <x v="1"/>
    <x v="3"/>
    <s v="LOPEZ PINEDA DANIEL ESTIVEN"/>
    <x v="1"/>
    <x v="0"/>
    <n v="223"/>
    <n v="20.272727272727298"/>
    <n v="237.03539823008899"/>
    <m/>
    <n v="132230.70800000001"/>
    <x v="0"/>
    <n v="13957.142900000001"/>
    <x v="1420"/>
    <x v="0"/>
    <m/>
  </r>
  <r>
    <d v="2025-06-25T01:31:14"/>
    <x v="9"/>
    <x v="4"/>
    <s v="GIRALDO GIRALDO YOVIN ANDRES"/>
    <x v="1"/>
    <x v="0"/>
    <n v="306"/>
    <n v="27.818181818181799"/>
    <n v="237.03539823008899"/>
    <s v="2 Descuentos (Usuarios desubicados) "/>
    <n v="132230.70800000001"/>
    <x v="1"/>
    <n v="13957.142900000001"/>
    <x v="1420"/>
    <x v="0"/>
    <m/>
  </r>
  <r>
    <d v="2025-06-25T01:31:14"/>
    <x v="1"/>
    <x v="5"/>
    <s v="BERNAL RONDON KEVIN OSWALDO"/>
    <x v="3"/>
    <x v="0"/>
    <n v="215"/>
    <n v="21.5"/>
    <n v="215.48672566371701"/>
    <s v="25 Descuentos (Transbordo) "/>
    <n v="120209.73450000001"/>
    <x v="1"/>
    <n v="13957.142900000001"/>
    <x v="1420"/>
    <x v="0"/>
    <m/>
  </r>
  <r>
    <d v="2025-06-25T01:31:14"/>
    <x v="9"/>
    <x v="6"/>
    <s v="MARTINEZ  WILMAR"/>
    <x v="3"/>
    <x v="0"/>
    <n v="202"/>
    <n v="20.2"/>
    <n v="215.48672566371701"/>
    <m/>
    <n v="120209.73450000001"/>
    <x v="0"/>
    <n v="13957.142900000001"/>
    <x v="1420"/>
    <x v="0"/>
    <m/>
  </r>
  <r>
    <d v="2025-06-25T01:31:15"/>
    <x v="1"/>
    <x v="7"/>
    <s v="MARIN ALZATE KEVIN ANDRES"/>
    <x v="3"/>
    <x v="0"/>
    <n v="188"/>
    <n v="18.8"/>
    <n v="215.48672566371701"/>
    <s v="1 Descuento (Usuario desubicado) "/>
    <n v="120209.73450000001"/>
    <x v="0"/>
    <n v="13957.142900000001"/>
    <x v="1420"/>
    <x v="0"/>
    <m/>
  </r>
  <r>
    <d v="2025-06-25T01:31:15"/>
    <x v="9"/>
    <x v="9"/>
    <s v="DAVID  HENRY GIOVANNY"/>
    <x v="0"/>
    <x v="0"/>
    <n v="244"/>
    <n v="27.1111111111111"/>
    <n v="193.938053097345"/>
    <m/>
    <n v="108188.7611"/>
    <x v="0"/>
    <n v="13957.142900000001"/>
    <x v="1420"/>
    <x v="0"/>
    <m/>
  </r>
  <r>
    <d v="2025-06-25T01:31:15"/>
    <x v="1"/>
    <x v="10"/>
    <s v="DURANGO PAEZ GILDARDO"/>
    <x v="9"/>
    <x v="0"/>
    <n v="238"/>
    <n v="19.8333333333333"/>
    <n v="258.58407079646003"/>
    <m/>
    <n v="144251.6814"/>
    <x v="0"/>
    <n v="13957.142900000001"/>
    <x v="1420"/>
    <x v="0"/>
    <m/>
  </r>
  <r>
    <d v="2025-06-25T01:31:15"/>
    <x v="9"/>
    <x v="11"/>
    <s v="HINCAPIE LOPEZ DIDIER FABIAN"/>
    <x v="2"/>
    <x v="0"/>
    <n v="139"/>
    <n v="23.1666666666667"/>
    <n v="129.29203539823001"/>
    <m/>
    <n v="72125.840700000001"/>
    <x v="1"/>
    <n v="13957.142900000001"/>
    <x v="1420"/>
    <x v="0"/>
    <m/>
  </r>
  <r>
    <d v="2025-06-25T01:31:16"/>
    <x v="1"/>
    <x v="12"/>
    <s v="VERENZUELA MARTINEZ ALEXANDER"/>
    <x v="1"/>
    <x v="0"/>
    <n v="280"/>
    <n v="25.454545454545499"/>
    <n v="237.03539823008899"/>
    <s v="Se descuenta 0.5 viaje de 7 54 am ya que NO espera el tiempo indicado"/>
    <n v="126220.12549999999"/>
    <x v="1"/>
    <n v="13957.142900000001"/>
    <x v="1420"/>
    <x v="2"/>
    <n v="10.7745"/>
  </r>
  <r>
    <d v="2025-06-25T01:31:16"/>
    <x v="9"/>
    <x v="13"/>
    <s v="JARAMILLO JARAMILLO FRANCISCO WBEIMAR"/>
    <x v="9"/>
    <x v="0"/>
    <n v="188"/>
    <n v="15.6666666666667"/>
    <n v="258.58407079646003"/>
    <m/>
    <n v="144251.6814"/>
    <x v="0"/>
    <n v="13957.142900000001"/>
    <x v="1420"/>
    <x v="0"/>
    <m/>
  </r>
  <r>
    <d v="2025-06-25T01:31:16"/>
    <x v="1"/>
    <x v="14"/>
    <s v="MURILLO  YORMAN ANDRES"/>
    <x v="11"/>
    <x v="0"/>
    <n v="57"/>
    <n v="28.5"/>
    <n v="43.097345132743399"/>
    <m/>
    <n v="24041.946899999999"/>
    <x v="0"/>
    <n v="13957.142900000001"/>
    <x v="1420"/>
    <x v="0"/>
    <m/>
  </r>
  <r>
    <d v="2025-06-25T01:31:16"/>
    <x v="9"/>
    <x v="16"/>
    <s v="MACEA ARBELAEZ MATEO"/>
    <x v="8"/>
    <x v="0"/>
    <n v="84"/>
    <n v="16.8"/>
    <n v="107.74336283185799"/>
    <s v="1 Descuento (Conduct)"/>
    <n v="60104.867299999998"/>
    <x v="0"/>
    <n v="13957.142900000001"/>
    <x v="1420"/>
    <x v="0"/>
    <m/>
  </r>
  <r>
    <d v="2025-06-25T01:31:16"/>
    <x v="1"/>
    <x v="17"/>
    <s v="VALENCIA MENDOZA JHON"/>
    <x v="1"/>
    <x v="0"/>
    <n v="216"/>
    <n v="19.636363636363601"/>
    <n v="237.03539823008899"/>
    <m/>
    <n v="132230.70800000001"/>
    <x v="0"/>
    <n v="13957.142900000001"/>
    <x v="1420"/>
    <x v="0"/>
    <m/>
  </r>
  <r>
    <d v="2025-06-25T01:31:17"/>
    <x v="9"/>
    <x v="18"/>
    <s v="DURANGO DAVID JOSE"/>
    <x v="0"/>
    <x v="0"/>
    <n v="160"/>
    <n v="17.7777777777778"/>
    <n v="193.938053097345"/>
    <m/>
    <n v="108188.7611"/>
    <x v="0"/>
    <n v="13957.142900000001"/>
    <x v="1420"/>
    <x v="0"/>
    <m/>
  </r>
  <r>
    <d v="2025-06-25T01:31:17"/>
    <x v="1"/>
    <x v="19"/>
    <s v="RUA CHAVARRIA JEFERSON ANDREY"/>
    <x v="4"/>
    <x v="0"/>
    <n v="182"/>
    <n v="26"/>
    <n v="150.84070796460199"/>
    <m/>
    <n v="84146.814199999993"/>
    <x v="1"/>
    <n v="13957.142900000001"/>
    <x v="1420"/>
    <x v="0"/>
    <m/>
  </r>
  <r>
    <d v="2025-06-25T01:31:17"/>
    <x v="9"/>
    <x v="20"/>
    <s v="SALDARRIAGA PARRA LUIS ALBERTO"/>
    <x v="0"/>
    <x v="0"/>
    <n v="146"/>
    <n v="16.2222222222222"/>
    <n v="193.938053097345"/>
    <s v="3 Descuentos (conduct y usuarios desubicados) "/>
    <n v="108188.7611"/>
    <x v="2"/>
    <n v="13957.142900000001"/>
    <x v="1420"/>
    <x v="0"/>
    <m/>
  </r>
  <r>
    <d v="2025-06-25T01:31:17"/>
    <x v="1"/>
    <x v="21"/>
    <s v="GUTIERREZ ARICAPA DANIEL HUMBERTO"/>
    <x v="4"/>
    <x v="0"/>
    <n v="138"/>
    <n v="19.714285714285701"/>
    <n v="150.84070796460199"/>
    <m/>
    <n v="84146.814199999993"/>
    <x v="0"/>
    <n v="13957.142900000001"/>
    <x v="1420"/>
    <x v="0"/>
    <m/>
  </r>
  <r>
    <d v="2025-06-25T01:31:18"/>
    <x v="9"/>
    <x v="38"/>
    <s v="JIMENEZ HURTADO CARLOS ESTIVEN"/>
    <x v="0"/>
    <x v="0"/>
    <n v="199"/>
    <n v="22.1111111111111"/>
    <n v="193.938053097345"/>
    <m/>
    <n v="108188.7611"/>
    <x v="1"/>
    <n v="13957.142900000001"/>
    <x v="1420"/>
    <x v="0"/>
    <m/>
  </r>
  <r>
    <d v="2025-06-25T01:31:18"/>
    <x v="1"/>
    <x v="22"/>
    <s v="CIRO MARIN RODRIGO ALBERTO"/>
    <x v="1"/>
    <x v="0"/>
    <n v="245"/>
    <n v="22.272727272727298"/>
    <n v="237.03539823008899"/>
    <s v="3 Descuentos (Conduct y asociado) "/>
    <n v="132230.70800000001"/>
    <x v="0"/>
    <n v="13957.142900000001"/>
    <x v="1420"/>
    <x v="0"/>
    <m/>
  </r>
  <r>
    <d v="2025-06-25T01:31:18"/>
    <x v="9"/>
    <x v="23"/>
    <s v="FLORES RINCON JORGE ALBERTO"/>
    <x v="13"/>
    <x v="0"/>
    <n v="328"/>
    <n v="23.428571428571399"/>
    <n v="301.68141592920398"/>
    <m/>
    <n v="168293.62830000001"/>
    <x v="0"/>
    <n v="13957.142900000001"/>
    <x v="1420"/>
    <x v="0"/>
    <m/>
  </r>
  <r>
    <d v="2025-06-25T01:31:18"/>
    <x v="1"/>
    <x v="24"/>
    <s v="AGUDELO GARCIA LLORDIN ELIAS"/>
    <x v="0"/>
    <x v="0"/>
    <n v="149"/>
    <n v="16.5555555555556"/>
    <n v="193.938053097345"/>
    <m/>
    <n v="108188.7611"/>
    <x v="0"/>
    <n v="13957.142900000001"/>
    <x v="1420"/>
    <x v="0"/>
    <m/>
  </r>
  <r>
    <d v="2025-06-25T01:31:18"/>
    <x v="9"/>
    <x v="39"/>
    <s v="AGUIRRE GARCIA DEIMAR ANDRES"/>
    <x v="3"/>
    <x v="0"/>
    <n v="206"/>
    <n v="20.6"/>
    <n v="215.48672566371701"/>
    <m/>
    <n v="120209.73450000001"/>
    <x v="0"/>
    <n v="13957.142900000001"/>
    <x v="1420"/>
    <x v="0"/>
    <m/>
  </r>
  <r>
    <d v="2025-06-25T01:31:19"/>
    <x v="1"/>
    <x v="27"/>
    <s v="AGUDELO GARCIA DENIN ANGELO"/>
    <x v="3"/>
    <x v="0"/>
    <n v="190"/>
    <n v="19"/>
    <n v="215.48672566371701"/>
    <m/>
    <n v="120209.73450000001"/>
    <x v="0"/>
    <n v="13957.142900000001"/>
    <x v="1420"/>
    <x v="0"/>
    <m/>
  </r>
  <r>
    <d v="2025-06-25T01:31:19"/>
    <x v="9"/>
    <x v="28"/>
    <s v="MARULANDA JARAMILLO DAWER ANDRES"/>
    <x v="3"/>
    <x v="0"/>
    <n v="197"/>
    <n v="19.7"/>
    <n v="215.48672566371701"/>
    <m/>
    <n v="120209.73450000001"/>
    <x v="0"/>
    <n v="13957.142900000001"/>
    <x v="1420"/>
    <x v="0"/>
    <m/>
  </r>
  <r>
    <d v="2025-06-25T01:31:19"/>
    <x v="1"/>
    <x v="29"/>
    <s v="MONTOYA OSPINA GILBERTO ANTONIO"/>
    <x v="3"/>
    <x v="0"/>
    <n v="246"/>
    <n v="24.6"/>
    <n v="215.48672566371701"/>
    <s v="1 Descuento (Conduct)"/>
    <n v="120209.73450000001"/>
    <x v="0"/>
    <n v="13957.142900000001"/>
    <x v="1420"/>
    <x v="0"/>
    <m/>
  </r>
  <r>
    <d v="2025-06-25T01:31:19"/>
    <x v="9"/>
    <x v="31"/>
    <s v="MARTINEZ CHAVERRA LUIS NORBERTO"/>
    <x v="0"/>
    <x v="0"/>
    <n v="224"/>
    <n v="24.8888888888889"/>
    <n v="193.938053097345"/>
    <m/>
    <n v="108188.7611"/>
    <x v="0"/>
    <n v="13957.142900000001"/>
    <x v="1420"/>
    <x v="0"/>
    <m/>
  </r>
  <r>
    <d v="2025-06-25T01:31:20"/>
    <x v="1"/>
    <x v="32"/>
    <s v="TABORDA ROJAS DIEGO ALEJANDRO"/>
    <x v="3"/>
    <x v="0"/>
    <n v="259"/>
    <n v="25.9"/>
    <n v="215.48672566371701"/>
    <m/>
    <n v="120209.73450000001"/>
    <x v="1"/>
    <n v="13957.142900000001"/>
    <x v="1420"/>
    <x v="0"/>
    <m/>
  </r>
  <r>
    <d v="2025-06-25T01:31:20"/>
    <x v="9"/>
    <x v="33"/>
    <s v="LEON PEREZ RAUL ENRIQUE"/>
    <x v="0"/>
    <x v="0"/>
    <n v="183"/>
    <n v="20.3333333333333"/>
    <n v="193.938053097345"/>
    <s v="4 Descuentos (Usuarios desubicados, despachador y conduct) "/>
    <n v="108188.7611"/>
    <x v="0"/>
    <n v="13957.142900000001"/>
    <x v="1420"/>
    <x v="0"/>
    <m/>
  </r>
  <r>
    <d v="2025-06-25T01:31:20"/>
    <x v="1"/>
    <x v="34"/>
    <s v="PALMAR PANA EDIXON JOSUE"/>
    <x v="12"/>
    <x v="0"/>
    <n v="257"/>
    <n v="19.769230769230798"/>
    <n v="280.132743362832"/>
    <m/>
    <n v="156272.65489999999"/>
    <x v="0"/>
    <n v="13957.142900000001"/>
    <x v="1420"/>
    <x v="0"/>
    <m/>
  </r>
  <r>
    <d v="2025-06-25T01:31:20"/>
    <x v="9"/>
    <x v="35"/>
    <s v="OCAMPO OCAMPO ANTONIO JOSE"/>
    <x v="0"/>
    <x v="0"/>
    <n v="215"/>
    <n v="23.8888888888889"/>
    <n v="193.938053097345"/>
    <m/>
    <n v="108188.7611"/>
    <x v="0"/>
    <n v="13957.142900000001"/>
    <x v="1420"/>
    <x v="0"/>
    <m/>
  </r>
  <r>
    <d v="2025-06-25T01:31:20"/>
    <x v="1"/>
    <x v="41"/>
    <s v="HERNANDEZ MACIAS GILBERTO"/>
    <x v="3"/>
    <x v="0"/>
    <n v="191"/>
    <n v="19.100000000000001"/>
    <n v="215.48672566371701"/>
    <s v="2 Descuentos (conducts) "/>
    <n v="120209.73450000001"/>
    <x v="1"/>
    <n v="13957.142900000001"/>
    <x v="1420"/>
    <x v="0"/>
    <m/>
  </r>
  <r>
    <d v="2025-06-25T01:31:21"/>
    <x v="9"/>
    <x v="40"/>
    <s v="LOPERA ALVAREZ ESTIVEN"/>
    <x v="3"/>
    <x v="0"/>
    <n v="227"/>
    <n v="22.7"/>
    <n v="215.48672566371701"/>
    <s v="2 Descuentos (Despachador y usuario desubicado) "/>
    <n v="120209.73450000001"/>
    <x v="1"/>
    <n v="13957.142900000001"/>
    <x v="1420"/>
    <x v="0"/>
    <m/>
  </r>
  <r>
    <d v="2025-06-26T01:11:43"/>
    <x v="1"/>
    <x v="0"/>
    <s v="LOPEZ CEBALLOS JONATHAN CAMILO"/>
    <x v="1"/>
    <x v="0"/>
    <n v="262"/>
    <n v="23.818181818181799"/>
    <n v="238.064516129032"/>
    <m/>
    <n v="132832.74189999999"/>
    <x v="0"/>
    <n v="12352.631600000001"/>
    <x v="1421"/>
    <x v="0"/>
    <m/>
  </r>
  <r>
    <d v="2025-06-26T01:11:43"/>
    <x v="9"/>
    <x v="36"/>
    <s v="PARIAS MURIEL JHON FREDY"/>
    <x v="8"/>
    <x v="0"/>
    <n v="133"/>
    <n v="26.6"/>
    <n v="108.211143695015"/>
    <s v="2 Descuentos (Usuarios desubicados y despachador) "/>
    <n v="60378.519099999998"/>
    <x v="1"/>
    <n v="12352.631600000001"/>
    <x v="1421"/>
    <x v="0"/>
    <m/>
  </r>
  <r>
    <d v="2025-06-26T01:11:44"/>
    <x v="1"/>
    <x v="1"/>
    <s v="ESPINOZA CHAVARRIA GUILLERMO LEON "/>
    <x v="7"/>
    <x v="0"/>
    <n v="70"/>
    <n v="23.3333333333333"/>
    <n v="64.926686217008793"/>
    <m/>
    <n v="36227.111400000002"/>
    <x v="0"/>
    <n v="12352.631600000001"/>
    <x v="1421"/>
    <x v="0"/>
    <m/>
  </r>
  <r>
    <d v="2025-06-26T01:11:44"/>
    <x v="9"/>
    <x v="37"/>
    <s v="SUAREZ ROLDAN BRAHIAN"/>
    <x v="1"/>
    <x v="0"/>
    <n v="290"/>
    <n v="26.363636363636399"/>
    <n v="238.064516129032"/>
    <s v="6 Descuentos (Monitoreo, despachador y asociado) "/>
    <n v="132832.74189999999"/>
    <x v="0"/>
    <n v="12352.631600000001"/>
    <x v="1421"/>
    <x v="0"/>
    <m/>
  </r>
  <r>
    <d v="2025-06-26T01:11:45"/>
    <x v="1"/>
    <x v="2"/>
    <s v="LONDOO LOPERA DUVAN ANDRES"/>
    <x v="3"/>
    <x v="0"/>
    <n v="256"/>
    <n v="25.6"/>
    <n v="216.422287390029"/>
    <s v="6 Descuentos (Transbordo, conducts y despachador) "/>
    <n v="120757.03810000001"/>
    <x v="1"/>
    <n v="12352.631600000001"/>
    <x v="1421"/>
    <x v="0"/>
    <m/>
  </r>
  <r>
    <d v="2025-06-26T01:11:45"/>
    <x v="9"/>
    <x v="3"/>
    <s v="LOPEZ PINEDA DANIEL ESTIVEN"/>
    <x v="9"/>
    <x v="0"/>
    <n v="245"/>
    <n v="20.4166666666667"/>
    <n v="259.706744868035"/>
    <s v="2 Descuentos (Aseguradora) "/>
    <n v="144908.44570000001"/>
    <x v="0"/>
    <n v="12352.631600000001"/>
    <x v="1421"/>
    <x v="0"/>
    <m/>
  </r>
  <r>
    <d v="2025-06-26T01:11:45"/>
    <x v="1"/>
    <x v="4"/>
    <s v="GIRALDO GIRALDO YOVIN ANDRES"/>
    <x v="1"/>
    <x v="0"/>
    <n v="239"/>
    <n v="21.727272727272702"/>
    <n v="238.064516129032"/>
    <m/>
    <n v="132832.74189999999"/>
    <x v="1"/>
    <n v="12352.631600000001"/>
    <x v="1421"/>
    <x v="0"/>
    <m/>
  </r>
  <r>
    <d v="2025-06-26T01:11:46"/>
    <x v="9"/>
    <x v="5"/>
    <s v="GONZALEZ PEREZ RAFAEL JOSE"/>
    <x v="1"/>
    <x v="0"/>
    <n v="221"/>
    <n v="20.090909090909101"/>
    <n v="238.064516129032"/>
    <m/>
    <n v="132832.74189999999"/>
    <x v="1"/>
    <n v="12352.631600000001"/>
    <x v="1421"/>
    <x v="0"/>
    <m/>
  </r>
  <r>
    <d v="2025-06-26T01:11:46"/>
    <x v="1"/>
    <x v="6"/>
    <s v="MARTINEZ  WILMAR"/>
    <x v="4"/>
    <x v="0"/>
    <n v="132"/>
    <n v="18.8571428571429"/>
    <n v="151.49560117302099"/>
    <s v="3 Descuentos (Despachadores) "/>
    <n v="84529.926699999996"/>
    <x v="0"/>
    <n v="12352.631600000001"/>
    <x v="1421"/>
    <x v="0"/>
    <m/>
  </r>
  <r>
    <d v="2025-06-26T01:11:46"/>
    <x v="9"/>
    <x v="7"/>
    <s v="MARIN ALZATE KEVIN ANDRES"/>
    <x v="1"/>
    <x v="0"/>
    <n v="234"/>
    <n v="21.272727272727298"/>
    <n v="238.064516129032"/>
    <s v="1 Descuento (Monitoreo) "/>
    <n v="132832.74189999999"/>
    <x v="0"/>
    <n v="12352.631600000001"/>
    <x v="1421"/>
    <x v="0"/>
    <m/>
  </r>
  <r>
    <d v="2025-06-26T01:11:46"/>
    <x v="1"/>
    <x v="9"/>
    <s v="DAVID  HENRY GIOVANNY"/>
    <x v="8"/>
    <x v="0"/>
    <n v="109"/>
    <n v="21.8"/>
    <n v="108.211143695015"/>
    <m/>
    <n v="60378.519099999998"/>
    <x v="0"/>
    <n v="12352.631600000001"/>
    <x v="1421"/>
    <x v="0"/>
    <m/>
  </r>
  <r>
    <d v="2025-06-26T01:11:47"/>
    <x v="9"/>
    <x v="10"/>
    <s v="HERNANDEZ MACIAS GILBERTO"/>
    <x v="4"/>
    <x v="0"/>
    <n v="166"/>
    <n v="23.714285714285701"/>
    <n v="151.49560117302099"/>
    <m/>
    <n v="84529.926699999996"/>
    <x v="0"/>
    <n v="12352.631600000001"/>
    <x v="1421"/>
    <x v="0"/>
    <m/>
  </r>
  <r>
    <d v="2025-06-26T01:11:47"/>
    <x v="1"/>
    <x v="11"/>
    <s v="BERNAL RONDON KEVIN OSWALDO"/>
    <x v="12"/>
    <x v="0"/>
    <n v="295"/>
    <n v="22.692307692307701"/>
    <n v="281.34897360703798"/>
    <m/>
    <n v="156984.1496"/>
    <x v="1"/>
    <n v="12352.631600000001"/>
    <x v="1421"/>
    <x v="0"/>
    <m/>
  </r>
  <r>
    <d v="2025-06-26T01:11:47"/>
    <x v="9"/>
    <x v="12"/>
    <s v="VERENZUELA MARTINEZ ALEXANDER"/>
    <x v="10"/>
    <x v="0"/>
    <n v="116"/>
    <n v="29"/>
    <n v="86.568914956011696"/>
    <m/>
    <n v="48302.815199999997"/>
    <x v="1"/>
    <n v="12352.631600000001"/>
    <x v="1421"/>
    <x v="0"/>
    <m/>
  </r>
  <r>
    <d v="2025-06-26T01:11:48"/>
    <x v="1"/>
    <x v="13"/>
    <s v="PEREZ GARCIA JUAN ESTEBAN"/>
    <x v="9"/>
    <x v="0"/>
    <n v="262"/>
    <n v="21.8333333333333"/>
    <n v="259.706744868035"/>
    <s v="2 Descuentos (Despachador) "/>
    <n v="144908.44570000001"/>
    <x v="0"/>
    <n v="12352.631600000001"/>
    <x v="1421"/>
    <x v="0"/>
    <m/>
  </r>
  <r>
    <d v="2025-06-26T01:11:48"/>
    <x v="9"/>
    <x v="16"/>
    <s v="MACEA ARBELAEZ MATEO"/>
    <x v="2"/>
    <x v="0"/>
    <n v="125"/>
    <n v="19.230769230769202"/>
    <n v="140.67448680351899"/>
    <m/>
    <n v="78492.074800000002"/>
    <x v="0"/>
    <n v="12352.631600000001"/>
    <x v="1421"/>
    <x v="0"/>
    <m/>
  </r>
  <r>
    <d v="2025-06-26T01:11:48"/>
    <x v="1"/>
    <x v="17"/>
    <s v="VALENCIA MENDOZA JHON"/>
    <x v="6"/>
    <x v="0"/>
    <n v="167"/>
    <n v="20.875"/>
    <n v="173.13782991202299"/>
    <m/>
    <n v="96605.630499999999"/>
    <x v="0"/>
    <n v="12352.631600000001"/>
    <x v="1421"/>
    <x v="0"/>
    <m/>
  </r>
  <r>
    <d v="2025-06-26T01:11:48"/>
    <x v="9"/>
    <x v="18"/>
    <s v="DURANGO DAVID JOSE"/>
    <x v="0"/>
    <x v="0"/>
    <n v="176"/>
    <n v="19.5555555555556"/>
    <n v="194.780058651026"/>
    <m/>
    <n v="108681.3343"/>
    <x v="0"/>
    <n v="12352.631600000001"/>
    <x v="1421"/>
    <x v="0"/>
    <m/>
  </r>
  <r>
    <d v="2025-06-26T01:11:49"/>
    <x v="1"/>
    <x v="19"/>
    <s v="RUA CHAVARRIA JEFERSON ANDREY"/>
    <x v="6"/>
    <x v="0"/>
    <n v="197"/>
    <n v="24.625"/>
    <n v="173.13782991202299"/>
    <s v="2 Descuentos (Usuarios desubicados) "/>
    <n v="96605.630499999999"/>
    <x v="1"/>
    <n v="12352.631600000001"/>
    <x v="1421"/>
    <x v="0"/>
    <m/>
  </r>
  <r>
    <d v="2025-06-26T01:11:49"/>
    <x v="9"/>
    <x v="20"/>
    <s v="SALDARRIAGA PARRA LUIS ALBERTO"/>
    <x v="6"/>
    <x v="0"/>
    <n v="173"/>
    <n v="20.352941176470601"/>
    <n v="183.95894428152499"/>
    <m/>
    <n v="102643.48239999999"/>
    <x v="2"/>
    <n v="12352.631600000001"/>
    <x v="1421"/>
    <x v="0"/>
    <m/>
  </r>
  <r>
    <d v="2025-06-26T01:11:49"/>
    <x v="1"/>
    <x v="21"/>
    <s v="HERRERA GIRALDO DAVINSON"/>
    <x v="3"/>
    <x v="0"/>
    <n v="199"/>
    <n v="19.899999999999999"/>
    <n v="216.422287390029"/>
    <m/>
    <n v="120757.03810000001"/>
    <x v="0"/>
    <n v="12352.631600000001"/>
    <x v="1421"/>
    <x v="0"/>
    <m/>
  </r>
  <r>
    <d v="2025-06-26T01:11:50"/>
    <x v="9"/>
    <x v="38"/>
    <s v="JIMENEZ HURTADO CARLOS ESTIVEN"/>
    <x v="6"/>
    <x v="0"/>
    <n v="190"/>
    <n v="23.75"/>
    <n v="173.13782991202299"/>
    <m/>
    <n v="96605.630499999999"/>
    <x v="1"/>
    <n v="12352.631600000001"/>
    <x v="1421"/>
    <x v="0"/>
    <m/>
  </r>
  <r>
    <d v="2025-06-26T01:11:50"/>
    <x v="1"/>
    <x v="22"/>
    <s v="CIRO MARIN RODRIGO ALBERTO"/>
    <x v="3"/>
    <x v="0"/>
    <n v="188"/>
    <n v="18.8"/>
    <n v="216.422287390029"/>
    <s v="3 Descuentos (Usuarios desubicados y conduct) "/>
    <n v="120757.03810000001"/>
    <x v="0"/>
    <n v="12352.631600000001"/>
    <x v="1421"/>
    <x v="0"/>
    <m/>
  </r>
  <r>
    <d v="2025-06-26T01:11:50"/>
    <x v="9"/>
    <x v="23"/>
    <s v="FLORES RINCON JORGE ALBERTO"/>
    <x v="0"/>
    <x v="0"/>
    <n v="225"/>
    <n v="25"/>
    <n v="194.780058651026"/>
    <m/>
    <n v="108681.3343"/>
    <x v="0"/>
    <n v="12352.631600000001"/>
    <x v="1421"/>
    <x v="0"/>
    <m/>
  </r>
  <r>
    <d v="2025-06-26T01:11:50"/>
    <x v="1"/>
    <x v="24"/>
    <s v="AGUDELO GARCIA LLORDIN ELIAS"/>
    <x v="7"/>
    <x v="0"/>
    <n v="56"/>
    <n v="18.6666666666667"/>
    <n v="64.926686217008793"/>
    <m/>
    <n v="36227.111400000002"/>
    <x v="0"/>
    <n v="12352.631600000001"/>
    <x v="1421"/>
    <x v="0"/>
    <m/>
  </r>
  <r>
    <d v="2025-06-26T01:11:51"/>
    <x v="9"/>
    <x v="25"/>
    <s v="JARAMILLO JARAMILLO FRANCISCO WBEIMAR"/>
    <x v="0"/>
    <x v="0"/>
    <n v="150"/>
    <n v="16.6666666666667"/>
    <n v="194.780058651026"/>
    <m/>
    <n v="108681.3343"/>
    <x v="0"/>
    <n v="12352.631600000001"/>
    <x v="1421"/>
    <x v="0"/>
    <m/>
  </r>
  <r>
    <d v="2025-06-26T01:11:51"/>
    <x v="1"/>
    <x v="39"/>
    <s v="AGUIRRE GARCIA DEIMAR ANDRES"/>
    <x v="0"/>
    <x v="0"/>
    <n v="174"/>
    <n v="19.3333333333333"/>
    <n v="194.780058651026"/>
    <m/>
    <n v="108681.3343"/>
    <x v="0"/>
    <n v="12352.631600000001"/>
    <x v="1421"/>
    <x v="0"/>
    <m/>
  </r>
  <r>
    <d v="2025-06-26T01:11:51"/>
    <x v="9"/>
    <x v="27"/>
    <s v="AGUDELO GARCIA DENIN ANGELO"/>
    <x v="1"/>
    <x v="0"/>
    <n v="228"/>
    <n v="20.727272727272702"/>
    <n v="238.064516129032"/>
    <s v="1 Descuento (conduct) "/>
    <n v="132832.74189999999"/>
    <x v="0"/>
    <n v="12352.631600000001"/>
    <x v="1421"/>
    <x v="0"/>
    <m/>
  </r>
  <r>
    <d v="2025-06-26T01:11:52"/>
    <x v="1"/>
    <x v="28"/>
    <s v="MARULANDA JARAMILLO DAWER ANDRES "/>
    <x v="3"/>
    <x v="0"/>
    <n v="196"/>
    <n v="19.600000000000001"/>
    <n v="216.422287390029"/>
    <m/>
    <n v="120757.03810000001"/>
    <x v="0"/>
    <n v="12352.631600000001"/>
    <x v="1421"/>
    <x v="0"/>
    <m/>
  </r>
  <r>
    <d v="2025-06-26T01:11:52"/>
    <x v="9"/>
    <x v="29"/>
    <s v="MONTOYA OSPINA GILBERTO ANTONIO"/>
    <x v="3"/>
    <x v="0"/>
    <n v="199"/>
    <n v="19.899999999999999"/>
    <n v="216.422287390029"/>
    <m/>
    <n v="120757.03810000001"/>
    <x v="0"/>
    <n v="12352.631600000001"/>
    <x v="1421"/>
    <x v="0"/>
    <m/>
  </r>
  <r>
    <d v="2025-06-26T01:11:52"/>
    <x v="1"/>
    <x v="30"/>
    <s v="GOMEZ VERGARA EDWIN"/>
    <x v="9"/>
    <x v="0"/>
    <n v="266"/>
    <n v="22.1666666666667"/>
    <n v="259.706744868035"/>
    <s v="16 Descuentos (Transbordo, monitoreo y conduct) "/>
    <n v="144908.44570000001"/>
    <x v="1"/>
    <n v="12352.631600000001"/>
    <x v="1421"/>
    <x v="0"/>
    <m/>
  </r>
  <r>
    <d v="2025-06-26T01:11:52"/>
    <x v="9"/>
    <x v="31"/>
    <s v="MARTINEZ CHAVERRA LUIS NORBERTO"/>
    <x v="3"/>
    <x v="0"/>
    <n v="195"/>
    <n v="19.5"/>
    <n v="216.422287390029"/>
    <m/>
    <n v="120757.03810000001"/>
    <x v="0"/>
    <n v="12352.631600000001"/>
    <x v="1421"/>
    <x v="0"/>
    <m/>
  </r>
  <r>
    <d v="2025-06-26T01:11:53"/>
    <x v="1"/>
    <x v="32"/>
    <s v="TABORDA ROJAS DIEGO ALEJANDRO"/>
    <x v="6"/>
    <x v="0"/>
    <n v="191"/>
    <n v="23.875"/>
    <n v="173.13782991202299"/>
    <m/>
    <n v="96605.630499999999"/>
    <x v="1"/>
    <n v="12352.631600000001"/>
    <x v="1421"/>
    <x v="0"/>
    <m/>
  </r>
  <r>
    <d v="2025-06-26T01:11:53"/>
    <x v="9"/>
    <x v="33"/>
    <s v="LEON PEREZ RAUL ENRIQUE"/>
    <x v="1"/>
    <x v="0"/>
    <n v="209"/>
    <n v="19"/>
    <n v="238.064516129032"/>
    <s v="3 Descuentos (Usuario movilidad reducida, desubicado y conduct) "/>
    <n v="132832.74189999999"/>
    <x v="0"/>
    <n v="12352.631600000001"/>
    <x v="1421"/>
    <x v="0"/>
    <m/>
  </r>
  <r>
    <d v="2025-06-26T01:11:53"/>
    <x v="1"/>
    <x v="34"/>
    <s v="PALMAR PANA EDIXON JOSUE"/>
    <x v="6"/>
    <x v="0"/>
    <n v="165"/>
    <n v="20.625"/>
    <n v="173.13782991202299"/>
    <s v="16 Descuentos (Incidente con Usuarios) "/>
    <n v="96605.630499999999"/>
    <x v="0"/>
    <n v="12352.631600000001"/>
    <x v="1421"/>
    <x v="0"/>
    <m/>
  </r>
  <r>
    <d v="2025-06-26T01:11:53"/>
    <x v="9"/>
    <x v="35"/>
    <s v="OCAMPO OCAMPO ANTONIO JOSE"/>
    <x v="1"/>
    <x v="0"/>
    <n v="272"/>
    <n v="24.727272727272702"/>
    <n v="238.064516129032"/>
    <m/>
    <n v="132832.74189999999"/>
    <x v="0"/>
    <n v="12352.631600000001"/>
    <x v="1421"/>
    <x v="0"/>
    <m/>
  </r>
  <r>
    <d v="2025-06-26T01:11:54"/>
    <x v="1"/>
    <x v="41"/>
    <s v="GARCIA DAVID WILSON ALBERTO"/>
    <x v="4"/>
    <x v="0"/>
    <n v="133"/>
    <n v="19"/>
    <n v="151.49560117302099"/>
    <m/>
    <n v="84529.926699999996"/>
    <x v="1"/>
    <n v="12352.631600000001"/>
    <x v="1421"/>
    <x v="0"/>
    <m/>
  </r>
  <r>
    <d v="2025-06-26T01:11:54"/>
    <x v="9"/>
    <x v="40"/>
    <s v="LOPERA ALVAREZ ESTIVEN"/>
    <x v="9"/>
    <x v="0"/>
    <n v="276"/>
    <n v="23"/>
    <n v="259.706744868035"/>
    <m/>
    <n v="144908.44570000001"/>
    <x v="1"/>
    <n v="12352.631600000001"/>
    <x v="1421"/>
    <x v="0"/>
    <m/>
  </r>
  <r>
    <d v="2025-06-27T01:35:35"/>
    <x v="1"/>
    <x v="0"/>
    <s v="LOPEZ CEBALLOS JONATHAN CAMILO"/>
    <x v="3"/>
    <x v="0"/>
    <n v="224"/>
    <n v="22.4"/>
    <n v="204.62184873949599"/>
    <s v="Se descuenta 0.5 viaje de 9 15 am ya que NO ingresa a la minorista. 2 Descuentos (Conducts) "/>
    <n v="108161.1465"/>
    <x v="0"/>
    <n v="13677.7778"/>
    <x v="1422"/>
    <x v="2"/>
    <n v="10.231"/>
  </r>
  <r>
    <d v="2025-06-27T01:35:35"/>
    <x v="9"/>
    <x v="36"/>
    <s v="PARIAS MURIEL JHON FREDY"/>
    <x v="0"/>
    <x v="0"/>
    <n v="202"/>
    <n v="22.4444444444444"/>
    <n v="184.15966386554601"/>
    <s v="Se descuenta 0.5 viaje de 11 34 am ya que abandona ruta sin autorizacin. 1 Descuento (Conduct) "/>
    <n v="96775.768400000001"/>
    <x v="1"/>
    <n v="13677.7778"/>
    <x v="1422"/>
    <x v="2"/>
    <n v="10.231"/>
  </r>
  <r>
    <d v="2025-06-27T01:35:35"/>
    <x v="1"/>
    <x v="37"/>
    <s v="SUAREZ ROLDAN BRAHIAN"/>
    <x v="1"/>
    <x v="0"/>
    <n v="270"/>
    <n v="24.545454545454501"/>
    <n v="225.084033613445"/>
    <s v="3 Descuentos (Usuarios desubicados y conduct)"/>
    <n v="125239.1597"/>
    <x v="0"/>
    <n v="13677.7778"/>
    <x v="1422"/>
    <x v="0"/>
    <m/>
  </r>
  <r>
    <d v="2025-06-27T01:35:36"/>
    <x v="9"/>
    <x v="2"/>
    <s v="LONDOO LOPERA DUVAN ANDRES"/>
    <x v="3"/>
    <x v="0"/>
    <n v="233"/>
    <n v="23.3"/>
    <n v="204.62184873949599"/>
    <m/>
    <n v="113853.7815"/>
    <x v="1"/>
    <n v="13677.7778"/>
    <x v="1422"/>
    <x v="0"/>
    <m/>
  </r>
  <r>
    <d v="2025-06-27T01:35:36"/>
    <x v="1"/>
    <x v="3"/>
    <s v="LOPEZ PINEDA DANIEL ESTIVEN"/>
    <x v="9"/>
    <x v="0"/>
    <n v="203"/>
    <n v="16.9166666666667"/>
    <n v="245.54621848739501"/>
    <s v="6 Descuentos (transbordo, conduct, despachador y usuario desubicado) "/>
    <n v="136624.53779999999"/>
    <x v="0"/>
    <n v="13677.7778"/>
    <x v="1422"/>
    <x v="0"/>
    <m/>
  </r>
  <r>
    <d v="2025-06-27T01:35:37"/>
    <x v="9"/>
    <x v="4"/>
    <s v="GIRALDO GIRALDO YOVIN ANDRES"/>
    <x v="1"/>
    <x v="0"/>
    <n v="215"/>
    <n v="19.545454545454501"/>
    <n v="225.084033613445"/>
    <s v="3 Descuentos (Usuarios desubicados y conduct)"/>
    <n v="125239.1597"/>
    <x v="1"/>
    <n v="13677.7778"/>
    <x v="1422"/>
    <x v="0"/>
    <m/>
  </r>
  <r>
    <d v="2025-06-27T01:35:37"/>
    <x v="1"/>
    <x v="5"/>
    <s v="GONZALEZ PEREZ RAFAEL JOSE"/>
    <x v="1"/>
    <x v="0"/>
    <n v="223"/>
    <n v="20.272727272727298"/>
    <n v="225.084033613445"/>
    <m/>
    <n v="125239.1597"/>
    <x v="1"/>
    <n v="13677.7778"/>
    <x v="1422"/>
    <x v="0"/>
    <m/>
  </r>
  <r>
    <d v="2025-06-27T01:35:38"/>
    <x v="9"/>
    <x v="6"/>
    <s v="MARTINEZ  WILMAR"/>
    <x v="3"/>
    <x v="0"/>
    <n v="214"/>
    <n v="21.4"/>
    <n v="204.62184873949599"/>
    <s v="1 Descuento (Despachador) "/>
    <n v="113853.7815"/>
    <x v="0"/>
    <n v="13677.7778"/>
    <x v="1422"/>
    <x v="0"/>
    <m/>
  </r>
  <r>
    <d v="2025-06-27T01:35:38"/>
    <x v="1"/>
    <x v="7"/>
    <s v="MARIN ALZATE KEVIN ANDRES"/>
    <x v="9"/>
    <x v="0"/>
    <n v="260"/>
    <n v="21.6666666666667"/>
    <n v="245.54621848739501"/>
    <m/>
    <n v="136624.53779999999"/>
    <x v="0"/>
    <n v="13677.7778"/>
    <x v="1422"/>
    <x v="0"/>
    <m/>
  </r>
  <r>
    <d v="2025-06-27T01:35:38"/>
    <x v="9"/>
    <x v="9"/>
    <s v="DAVID  HENRY GIOVANNY"/>
    <x v="1"/>
    <x v="0"/>
    <n v="242"/>
    <n v="22"/>
    <n v="225.084033613445"/>
    <s v="3 Descuentos (Monitoreo, asociado y despachador) "/>
    <n v="125239.1597"/>
    <x v="0"/>
    <n v="13677.7778"/>
    <x v="1422"/>
    <x v="0"/>
    <m/>
  </r>
  <r>
    <d v="2025-06-27T01:35:39"/>
    <x v="1"/>
    <x v="10"/>
    <s v="DURANGO PAEZ GILDARDO"/>
    <x v="7"/>
    <x v="0"/>
    <n v="47"/>
    <n v="15.6666666666667"/>
    <n v="61.386554621848703"/>
    <m/>
    <n v="34156.1345"/>
    <x v="0"/>
    <n v="13677.7778"/>
    <x v="1422"/>
    <x v="0"/>
    <m/>
  </r>
  <r>
    <d v="2025-06-27T01:35:39"/>
    <x v="9"/>
    <x v="11"/>
    <s v="HINCAPIE LOPEZ DIDIER FABIAN"/>
    <x v="9"/>
    <x v="0"/>
    <n v="257"/>
    <n v="21.4166666666667"/>
    <n v="245.54621848739501"/>
    <s v="1 Descuento (Tecnico radios) "/>
    <n v="136624.53779999999"/>
    <x v="1"/>
    <n v="13677.7778"/>
    <x v="1422"/>
    <x v="0"/>
    <m/>
  </r>
  <r>
    <d v="2025-06-27T01:35:39"/>
    <x v="1"/>
    <x v="13"/>
    <s v="PEREZ GARCIA JUAN ESTEBAN "/>
    <x v="1"/>
    <x v="0"/>
    <n v="225"/>
    <n v="20.454545454545499"/>
    <n v="225.084033613445"/>
    <s v="1 Descuento (Asociado) "/>
    <n v="125239.1597"/>
    <x v="0"/>
    <n v="13677.7778"/>
    <x v="1422"/>
    <x v="0"/>
    <m/>
  </r>
  <r>
    <d v="2025-06-27T01:35:39"/>
    <x v="9"/>
    <x v="16"/>
    <s v="MACEA ARBELAEZ MATEO"/>
    <x v="12"/>
    <x v="0"/>
    <n v="268"/>
    <n v="20.615384615384599"/>
    <n v="266.00840336134502"/>
    <s v="Se descuenta 0.5 viaje de 5 08 am ya que NO cumple con la ruta completa. 1 Descuento (Despachador) "/>
    <n v="142317.28099999999"/>
    <x v="0"/>
    <n v="13677.7778"/>
    <x v="1422"/>
    <x v="2"/>
    <n v="10.231"/>
  </r>
  <r>
    <d v="2025-06-27T01:35:40"/>
    <x v="1"/>
    <x v="17"/>
    <s v="VALENCIA MENDOZA JHON"/>
    <x v="1"/>
    <x v="0"/>
    <n v="193"/>
    <n v="17.545454545454501"/>
    <n v="225.084033613445"/>
    <s v="1 Descuento (Conduct) "/>
    <n v="125239.1597"/>
    <x v="0"/>
    <n v="13677.7778"/>
    <x v="1422"/>
    <x v="0"/>
    <m/>
  </r>
  <r>
    <d v="2025-06-27T01:35:40"/>
    <x v="9"/>
    <x v="18"/>
    <s v="DURANGO PAEZ GILDARDO"/>
    <x v="0"/>
    <x v="0"/>
    <n v="179"/>
    <n v="19.8888888888889"/>
    <n v="184.15966386554601"/>
    <m/>
    <n v="102468.4034"/>
    <x v="0"/>
    <n v="13677.7778"/>
    <x v="1422"/>
    <x v="0"/>
    <m/>
  </r>
  <r>
    <d v="2025-06-27T01:35:40"/>
    <x v="1"/>
    <x v="19"/>
    <s v="JARAMILLO JARAMILLO FRANCISCO WBEIMAR"/>
    <x v="3"/>
    <x v="0"/>
    <n v="184"/>
    <n v="18.399999999999999"/>
    <n v="204.62184873949599"/>
    <s v="1 Descuento (Usuario desubicado) "/>
    <n v="113853.7815"/>
    <x v="1"/>
    <n v="13677.7778"/>
    <x v="1422"/>
    <x v="0"/>
    <m/>
  </r>
  <r>
    <d v="2025-06-27T01:35:41"/>
    <x v="9"/>
    <x v="20"/>
    <s v="SALDARRIAGA PARRA LUIS ALBERTO"/>
    <x v="0"/>
    <x v="0"/>
    <n v="173"/>
    <n v="19.2222222222222"/>
    <n v="184.15966386554601"/>
    <s v="Se descuenta 0.5 viaje ya que se desvia sin autorizacion y perjudica el despacho. "/>
    <n v="96775.768400000001"/>
    <x v="2"/>
    <n v="13677.7778"/>
    <x v="1422"/>
    <x v="2"/>
    <n v="10.231"/>
  </r>
  <r>
    <d v="2025-06-27T01:35:41"/>
    <x v="1"/>
    <x v="21"/>
    <s v="HERRERA GIRALDO DAVINSON"/>
    <x v="3"/>
    <x v="0"/>
    <n v="176"/>
    <n v="17.600000000000001"/>
    <n v="204.62184873949599"/>
    <m/>
    <n v="113853.7815"/>
    <x v="0"/>
    <n v="13677.7778"/>
    <x v="1422"/>
    <x v="0"/>
    <m/>
  </r>
  <r>
    <d v="2025-06-27T01:35:41"/>
    <x v="9"/>
    <x v="38"/>
    <s v="JIMENEZ HURTADO CARLOS ESTIVEN"/>
    <x v="0"/>
    <x v="0"/>
    <n v="185"/>
    <n v="20.5555555555556"/>
    <n v="184.15966386554601"/>
    <m/>
    <n v="102468.4034"/>
    <x v="1"/>
    <n v="13677.7778"/>
    <x v="1422"/>
    <x v="0"/>
    <m/>
  </r>
  <r>
    <d v="2025-06-27T01:35:42"/>
    <x v="1"/>
    <x v="22"/>
    <s v="CIRO MARIN RODRIGO ALBERTO"/>
    <x v="3"/>
    <x v="0"/>
    <n v="197"/>
    <n v="19.7"/>
    <n v="204.62184873949599"/>
    <s v="3 Descuentos (Usuarios desubicados y asociado) "/>
    <n v="113853.7815"/>
    <x v="0"/>
    <n v="13677.7778"/>
    <x v="1422"/>
    <x v="0"/>
    <m/>
  </r>
  <r>
    <d v="2025-06-27T01:35:42"/>
    <x v="9"/>
    <x v="23"/>
    <s v="RUA CHAVARRIA JEFERSON ANDREY"/>
    <x v="3"/>
    <x v="0"/>
    <n v="201"/>
    <n v="20.100000000000001"/>
    <n v="204.62184873949599"/>
    <m/>
    <n v="113853.7815"/>
    <x v="0"/>
    <n v="13677.7778"/>
    <x v="1422"/>
    <x v="0"/>
    <m/>
  </r>
  <r>
    <d v="2025-06-27T01:35:42"/>
    <x v="1"/>
    <x v="24"/>
    <s v="AGUDELO GARCIA LLORDIN ELIAS"/>
    <x v="0"/>
    <x v="0"/>
    <n v="164"/>
    <n v="18.2222222222222"/>
    <n v="184.15966386554601"/>
    <m/>
    <n v="102468.4034"/>
    <x v="0"/>
    <n v="13677.7778"/>
    <x v="1422"/>
    <x v="0"/>
    <m/>
  </r>
  <r>
    <d v="2025-06-27T01:35:43"/>
    <x v="9"/>
    <x v="25"/>
    <s v="HINCAPIE LONDOO JHONY ALEXANDER"/>
    <x v="0"/>
    <x v="0"/>
    <n v="162"/>
    <n v="18"/>
    <n v="184.15966386554601"/>
    <m/>
    <n v="102468.4034"/>
    <x v="0"/>
    <n v="13677.7778"/>
    <x v="1422"/>
    <x v="0"/>
    <m/>
  </r>
  <r>
    <d v="2025-06-27T01:35:43"/>
    <x v="1"/>
    <x v="39"/>
    <s v="AGUIRRE GARCIA DEIMAR ANDRES"/>
    <x v="0"/>
    <x v="0"/>
    <n v="178"/>
    <n v="19.7777777777778"/>
    <n v="184.15966386554601"/>
    <m/>
    <n v="102468.4034"/>
    <x v="0"/>
    <n v="13677.7778"/>
    <x v="1422"/>
    <x v="0"/>
    <m/>
  </r>
  <r>
    <d v="2025-06-27T01:35:44"/>
    <x v="9"/>
    <x v="27"/>
    <s v="AGUDELO GARCIA DENIN ANGELO"/>
    <x v="3"/>
    <x v="0"/>
    <n v="200"/>
    <n v="20"/>
    <n v="204.62184873949599"/>
    <s v="1 Descuento (Usuario desubicado) "/>
    <n v="113853.7815"/>
    <x v="0"/>
    <n v="13677.7778"/>
    <x v="1422"/>
    <x v="0"/>
    <m/>
  </r>
  <r>
    <d v="2025-06-27T01:35:44"/>
    <x v="1"/>
    <x v="28"/>
    <s v="MARULANDA JARAMILLO DAWER ANDRES"/>
    <x v="3"/>
    <x v="0"/>
    <n v="205"/>
    <n v="20.5"/>
    <n v="204.62184873949599"/>
    <s v="1 Descuento (Despachador) "/>
    <n v="113853.7815"/>
    <x v="0"/>
    <n v="13677.7778"/>
    <x v="1422"/>
    <x v="0"/>
    <m/>
  </r>
  <r>
    <d v="2025-06-27T01:35:44"/>
    <x v="9"/>
    <x v="29"/>
    <s v="MONTOYA OSPINA GILBERTO ANTONIO"/>
    <x v="9"/>
    <x v="0"/>
    <n v="280"/>
    <n v="23.3333333333333"/>
    <n v="245.54621848739501"/>
    <s v="1 Descuento (Asociado) "/>
    <n v="136624.53779999999"/>
    <x v="0"/>
    <n v="13677.7778"/>
    <x v="1422"/>
    <x v="0"/>
    <m/>
  </r>
  <r>
    <d v="2025-06-27T01:35:45"/>
    <x v="1"/>
    <x v="30"/>
    <s v="GOMEZ VERGARA EDWIN"/>
    <x v="1"/>
    <x v="0"/>
    <n v="256"/>
    <n v="23.272727272727298"/>
    <n v="225.084033613445"/>
    <s v="4 Descuentos (Conducts y despachador) "/>
    <n v="125239.1597"/>
    <x v="1"/>
    <n v="13677.7778"/>
    <x v="1422"/>
    <x v="0"/>
    <m/>
  </r>
  <r>
    <d v="2025-06-27T01:35:45"/>
    <x v="9"/>
    <x v="31"/>
    <s v="MARTINEZ CHAVERRA LUIS NORBERTO"/>
    <x v="6"/>
    <x v="0"/>
    <n v="182"/>
    <n v="22.75"/>
    <n v="163.697478991597"/>
    <m/>
    <n v="91083.025200000004"/>
    <x v="0"/>
    <n v="13677.7778"/>
    <x v="1422"/>
    <x v="0"/>
    <m/>
  </r>
  <r>
    <d v="2025-06-27T01:35:45"/>
    <x v="1"/>
    <x v="32"/>
    <s v="TABORDA ROJAS DIEGO ALEJANDRO"/>
    <x v="4"/>
    <x v="0"/>
    <n v="123"/>
    <n v="17.571428571428601"/>
    <n v="143.23529411764699"/>
    <m/>
    <n v="79697.647100000002"/>
    <x v="1"/>
    <n v="13677.7778"/>
    <x v="1422"/>
    <x v="0"/>
    <m/>
  </r>
  <r>
    <d v="2025-06-27T01:35:45"/>
    <x v="9"/>
    <x v="33"/>
    <s v="LEON PEREZ RAUL ENRIQUE"/>
    <x v="1"/>
    <x v="0"/>
    <n v="227"/>
    <n v="20.636363636363601"/>
    <n v="225.084033613445"/>
    <s v="3 Descuentos (Usuarios desubicados y despachador) "/>
    <n v="125239.1597"/>
    <x v="0"/>
    <n v="13677.7778"/>
    <x v="1422"/>
    <x v="0"/>
    <m/>
  </r>
  <r>
    <d v="2025-06-27T01:35:46"/>
    <x v="1"/>
    <x v="34"/>
    <s v="PALMAR PANA EDIXON JOSUE"/>
    <x v="3"/>
    <x v="0"/>
    <n v="193"/>
    <n v="19.3"/>
    <n v="204.62184873949599"/>
    <m/>
    <n v="113853.7815"/>
    <x v="0"/>
    <n v="13677.7778"/>
    <x v="1422"/>
    <x v="0"/>
    <m/>
  </r>
  <r>
    <d v="2025-06-27T01:35:46"/>
    <x v="9"/>
    <x v="35"/>
    <s v="OCAMPO OCAMPO ANTONIO JOSE"/>
    <x v="1"/>
    <x v="0"/>
    <n v="234"/>
    <n v="21.272727272727298"/>
    <n v="225.084033613445"/>
    <s v="2 Descuentos (Conducts) "/>
    <n v="125239.1597"/>
    <x v="0"/>
    <n v="13677.7778"/>
    <x v="1422"/>
    <x v="0"/>
    <m/>
  </r>
  <r>
    <d v="2025-06-27T01:35:47"/>
    <x v="1"/>
    <x v="41"/>
    <s v="HERNANDEZ MACIAS GILBERTO"/>
    <x v="0"/>
    <x v="0"/>
    <n v="153"/>
    <n v="17"/>
    <n v="184.15966386554601"/>
    <s v="Se descuenta 0.5 viaje de 5 28 am ya que NO cumple con la ruta completa. 2 Descuentos (Despachador y usuario desubicado) "/>
    <n v="96775.768400000001"/>
    <x v="1"/>
    <n v="13677.7778"/>
    <x v="1422"/>
    <x v="2"/>
    <n v="10.231"/>
  </r>
  <r>
    <d v="2025-06-27T01:35:47"/>
    <x v="9"/>
    <x v="40"/>
    <s v="LOPERA ALVAREZ ESTIVEN"/>
    <x v="4"/>
    <x v="0"/>
    <n v="177"/>
    <n v="25.285714285714299"/>
    <n v="143.23529411764699"/>
    <m/>
    <n v="79697.647100000002"/>
    <x v="1"/>
    <n v="13677.7778"/>
    <x v="1422"/>
    <x v="0"/>
    <m/>
  </r>
  <r>
    <d v="2025-06-28T01:42:49"/>
    <x v="1"/>
    <x v="0"/>
    <s v="LOPEZ CEBALLOS JONATHAN CAMILO"/>
    <x v="0"/>
    <x v="0"/>
    <n v="227"/>
    <n v="25.2222222222222"/>
    <n v="206.347432024169"/>
    <s v="4 Descuentos (Monitoreo, usuarios desubicados y despachador) "/>
    <n v="115448.24770000001"/>
    <x v="0"/>
    <n v="13597.2222"/>
    <x v="1423"/>
    <x v="0"/>
    <m/>
  </r>
  <r>
    <d v="2025-06-28T01:42:50"/>
    <x v="9"/>
    <x v="36"/>
    <s v="PARIAS MURIEL JHON FREDY"/>
    <x v="0"/>
    <x v="0"/>
    <n v="261"/>
    <n v="29"/>
    <n v="206.347432024169"/>
    <m/>
    <n v="115448.24770000001"/>
    <x v="1"/>
    <n v="13597.2222"/>
    <x v="1423"/>
    <x v="0"/>
    <m/>
  </r>
  <r>
    <d v="2025-06-28T01:42:50"/>
    <x v="1"/>
    <x v="37"/>
    <s v="SUAREZ ROLDAN BRAHIAN"/>
    <x v="3"/>
    <x v="0"/>
    <n v="245"/>
    <n v="24.5"/>
    <n v="229.27492447129899"/>
    <s v="3 Descuentos (Usuario movilidad reducida y desubicado) "/>
    <n v="128275.8308"/>
    <x v="0"/>
    <n v="13597.2222"/>
    <x v="1423"/>
    <x v="0"/>
    <m/>
  </r>
  <r>
    <d v="2025-06-28T01:42:50"/>
    <x v="9"/>
    <x v="2"/>
    <s v="HERNANDEZ MACIAS GILBERTO"/>
    <x v="1"/>
    <x v="0"/>
    <n v="273"/>
    <n v="24.818181818181799"/>
    <n v="252.20241691842901"/>
    <m/>
    <n v="141103.41390000001"/>
    <x v="1"/>
    <n v="13597.2222"/>
    <x v="1423"/>
    <x v="0"/>
    <m/>
  </r>
  <r>
    <d v="2025-06-28T01:42:50"/>
    <x v="1"/>
    <x v="3"/>
    <s v="LOPEZ PINEDA DANIEL ESTIVEN"/>
    <x v="0"/>
    <x v="0"/>
    <n v="195"/>
    <n v="21.6666666666667"/>
    <n v="206.347432024169"/>
    <s v="1 Descuento (Despachador) "/>
    <n v="115448.24770000001"/>
    <x v="0"/>
    <n v="13597.2222"/>
    <x v="1423"/>
    <x v="0"/>
    <m/>
  </r>
  <r>
    <d v="2025-06-28T01:42:51"/>
    <x v="9"/>
    <x v="4"/>
    <s v="GIRALDO GIRALDO YOVIN ANDRES"/>
    <x v="1"/>
    <x v="0"/>
    <n v="282"/>
    <n v="25.636363636363601"/>
    <n v="252.20241691842901"/>
    <m/>
    <n v="141103.41390000001"/>
    <x v="1"/>
    <n v="13597.2222"/>
    <x v="1423"/>
    <x v="0"/>
    <m/>
  </r>
  <r>
    <d v="2025-06-28T01:42:51"/>
    <x v="1"/>
    <x v="5"/>
    <s v="GONZALEZ PEREZ RAFAEL JOSE"/>
    <x v="1"/>
    <x v="0"/>
    <n v="274"/>
    <n v="24.909090909090899"/>
    <n v="252.20241691842901"/>
    <m/>
    <n v="141103.41390000001"/>
    <x v="1"/>
    <n v="13597.2222"/>
    <x v="1423"/>
    <x v="0"/>
    <m/>
  </r>
  <r>
    <d v="2025-06-28T01:42:51"/>
    <x v="9"/>
    <x v="6"/>
    <s v="MARTINEZ  WILMAR"/>
    <x v="10"/>
    <x v="0"/>
    <n v="125"/>
    <n v="31.25"/>
    <n v="91.709969788519601"/>
    <m/>
    <n v="51310.332300000002"/>
    <x v="0"/>
    <n v="13597.2222"/>
    <x v="1423"/>
    <x v="0"/>
    <m/>
  </r>
  <r>
    <d v="2025-06-28T01:42:52"/>
    <x v="1"/>
    <x v="7"/>
    <s v="MARIN ALZATE KEVIN ANDRES"/>
    <x v="5"/>
    <x v="0"/>
    <n v="11"/>
    <n v="11"/>
    <n v="22.9274924471299"/>
    <m/>
    <n v="12827.5831"/>
    <x v="0"/>
    <n v="13597.2222"/>
    <x v="1423"/>
    <x v="0"/>
    <m/>
  </r>
  <r>
    <d v="2025-06-28T01:42:52"/>
    <x v="9"/>
    <x v="9"/>
    <s v="DAVID  HENRY GIOVANNY"/>
    <x v="0"/>
    <x v="0"/>
    <n v="214"/>
    <n v="23.7777777777778"/>
    <n v="206.347432024169"/>
    <m/>
    <n v="115448.24770000001"/>
    <x v="0"/>
    <n v="13597.2222"/>
    <x v="1423"/>
    <x v="0"/>
    <m/>
  </r>
  <r>
    <d v="2025-06-28T01:42:52"/>
    <x v="1"/>
    <x v="11"/>
    <s v="HINCAPIE LOPEZ DIDIER FABIAN"/>
    <x v="1"/>
    <x v="0"/>
    <n v="294"/>
    <n v="26.727272727272702"/>
    <n v="252.20241691842901"/>
    <m/>
    <n v="141103.41390000001"/>
    <x v="1"/>
    <n v="13597.2222"/>
    <x v="1423"/>
    <x v="0"/>
    <m/>
  </r>
  <r>
    <d v="2025-06-28T01:42:52"/>
    <x v="9"/>
    <x v="12"/>
    <s v="VERENZUELA MARTINEZ ALEXANDER"/>
    <x v="3"/>
    <x v="0"/>
    <n v="233"/>
    <n v="23.3"/>
    <n v="229.27492447129899"/>
    <s v="2 Descuentos (Monitoreo y usuario desubicado) "/>
    <n v="128275.8308"/>
    <x v="1"/>
    <n v="13597.2222"/>
    <x v="1423"/>
    <x v="0"/>
    <m/>
  </r>
  <r>
    <d v="2025-06-28T01:42:52"/>
    <x v="1"/>
    <x v="13"/>
    <s v="PEREZ GARCIA JUAN ESTEBAN"/>
    <x v="3"/>
    <x v="0"/>
    <n v="229"/>
    <n v="22.9"/>
    <n v="229.27492447129899"/>
    <s v="1 Descuento (Conduct) "/>
    <n v="128275.8308"/>
    <x v="0"/>
    <n v="13597.2222"/>
    <x v="1423"/>
    <x v="0"/>
    <m/>
  </r>
  <r>
    <d v="2025-06-28T01:42:53"/>
    <x v="9"/>
    <x v="14"/>
    <s v="MURILLO  YORMAN ANDRES"/>
    <x v="1"/>
    <x v="0"/>
    <n v="237"/>
    <n v="21.545454545454501"/>
    <n v="252.20241691842901"/>
    <m/>
    <n v="141103.41390000001"/>
    <x v="0"/>
    <n v="13597.2222"/>
    <x v="1423"/>
    <x v="0"/>
    <m/>
  </r>
  <r>
    <d v="2025-06-28T01:42:53"/>
    <x v="1"/>
    <x v="16"/>
    <s v="MACEA ARBELAEZ MATEO"/>
    <x v="4"/>
    <x v="0"/>
    <n v="168"/>
    <n v="24"/>
    <n v="160.49244712990901"/>
    <m/>
    <n v="89793.081600000005"/>
    <x v="0"/>
    <n v="13597.2222"/>
    <x v="1423"/>
    <x v="0"/>
    <m/>
  </r>
  <r>
    <d v="2025-06-28T01:42:53"/>
    <x v="9"/>
    <x v="17"/>
    <s v="VALENCIA MENDOZA JHON"/>
    <x v="0"/>
    <x v="0"/>
    <n v="196"/>
    <n v="21.7777777777778"/>
    <n v="206.347432024169"/>
    <s v="Se descuenta 0.5 viaje de 4 07 am ya que NO cumple con la ruta completa. 4 Descuentos (Usuarios desubicados, conduct y tecnico radios) "/>
    <n v="109034.6002"/>
    <x v="0"/>
    <n v="13597.2222"/>
    <x v="1423"/>
    <x v="2"/>
    <n v="11.4635"/>
  </r>
  <r>
    <d v="2025-06-28T01:42:53"/>
    <x v="1"/>
    <x v="18"/>
    <s v="RUA CHAVARRIA JEFERSON ANDREY"/>
    <x v="1"/>
    <x v="0"/>
    <n v="269"/>
    <n v="24.454545454545499"/>
    <n v="252.20241691842901"/>
    <s v="4 Descuentos (Usuarios desubicados y despachador) "/>
    <n v="141103.41390000001"/>
    <x v="0"/>
    <n v="13597.2222"/>
    <x v="1423"/>
    <x v="0"/>
    <m/>
  </r>
  <r>
    <d v="2025-06-28T01:42:54"/>
    <x v="9"/>
    <x v="19"/>
    <s v="GOMEZ VERGARA EDWIN"/>
    <x v="0"/>
    <x v="0"/>
    <n v="171"/>
    <n v="19"/>
    <n v="206.347432024169"/>
    <s v="4 Descuentos (conducts y usuario desubicado) "/>
    <n v="115448.24770000001"/>
    <x v="1"/>
    <n v="13597.2222"/>
    <x v="1423"/>
    <x v="0"/>
    <m/>
  </r>
  <r>
    <d v="2025-06-28T01:42:54"/>
    <x v="1"/>
    <x v="20"/>
    <s v="SALDARRIAGA PARRA LUIS ALBERTO"/>
    <x v="0"/>
    <x v="0"/>
    <n v="172"/>
    <n v="19.1111111111111"/>
    <n v="206.347432024169"/>
    <m/>
    <n v="115448.24770000001"/>
    <x v="2"/>
    <n v="13597.2222"/>
    <x v="1423"/>
    <x v="0"/>
    <m/>
  </r>
  <r>
    <d v="2025-06-28T01:42:54"/>
    <x v="9"/>
    <x v="21"/>
    <s v="HERRERA GIRALDO DAVINSON"/>
    <x v="1"/>
    <x v="0"/>
    <n v="231"/>
    <n v="21"/>
    <n v="252.20241691842901"/>
    <s v="1 Descuento (Usuario desubicado) "/>
    <n v="141103.41390000001"/>
    <x v="0"/>
    <n v="13597.2222"/>
    <x v="1423"/>
    <x v="0"/>
    <m/>
  </r>
  <r>
    <d v="2025-06-28T01:42:54"/>
    <x v="1"/>
    <x v="38"/>
    <s v="JIMENEZ HURTADO CARLOS ESTIVEN"/>
    <x v="0"/>
    <x v="0"/>
    <n v="169"/>
    <n v="18.7777777777778"/>
    <n v="206.347432024169"/>
    <m/>
    <n v="115448.24770000001"/>
    <x v="1"/>
    <n v="13597.2222"/>
    <x v="1423"/>
    <x v="0"/>
    <m/>
  </r>
  <r>
    <d v="2025-06-28T01:42:54"/>
    <x v="9"/>
    <x v="22"/>
    <s v="CIRO MARIN RODRIGO ALBERTO"/>
    <x v="4"/>
    <x v="0"/>
    <n v="122"/>
    <n v="17.428571428571399"/>
    <n v="160.49244712990901"/>
    <s v="1 Descuento (Despachador) "/>
    <n v="89793.081600000005"/>
    <x v="0"/>
    <n v="13597.2222"/>
    <x v="1423"/>
    <x v="0"/>
    <m/>
  </r>
  <r>
    <d v="2025-06-28T01:42:55"/>
    <x v="1"/>
    <x v="23"/>
    <s v="FLORES RINCON JORGE ALBERTO"/>
    <x v="9"/>
    <x v="0"/>
    <n v="264"/>
    <n v="22"/>
    <n v="275.129909365559"/>
    <m/>
    <n v="153930.997"/>
    <x v="0"/>
    <n v="13597.2222"/>
    <x v="1423"/>
    <x v="0"/>
    <m/>
  </r>
  <r>
    <d v="2025-06-28T01:42:55"/>
    <x v="9"/>
    <x v="24"/>
    <s v="GUTIERREZ ARICAPA DANIEL HUMBERTO"/>
    <x v="3"/>
    <x v="0"/>
    <n v="165"/>
    <n v="16.5"/>
    <n v="229.27492447129899"/>
    <m/>
    <n v="128275.8308"/>
    <x v="0"/>
    <n v="13597.2222"/>
    <x v="1423"/>
    <x v="0"/>
    <m/>
  </r>
  <r>
    <d v="2025-06-28T01:42:55"/>
    <x v="1"/>
    <x v="25"/>
    <s v="HINCAPIE LONDOO JHONY ALEXANDER"/>
    <x v="0"/>
    <x v="0"/>
    <n v="203"/>
    <n v="22.5555555555556"/>
    <n v="206.347432024169"/>
    <s v="1 Descuento (Conduct) "/>
    <n v="115448.24770000001"/>
    <x v="0"/>
    <n v="13597.2222"/>
    <x v="1423"/>
    <x v="0"/>
    <m/>
  </r>
  <r>
    <d v="2025-06-28T01:42:55"/>
    <x v="9"/>
    <x v="39"/>
    <s v="CALLE BOTERO JUAN RICARDO "/>
    <x v="3"/>
    <x v="0"/>
    <n v="276"/>
    <n v="27.6"/>
    <n v="229.27492447129899"/>
    <m/>
    <n v="128275.8308"/>
    <x v="0"/>
    <n v="13597.2222"/>
    <x v="1423"/>
    <x v="0"/>
    <m/>
  </r>
  <r>
    <d v="2025-06-28T01:42:56"/>
    <x v="9"/>
    <x v="27"/>
    <s v="AGUDELO GARCIA DENIN ANGELO"/>
    <x v="4"/>
    <x v="0"/>
    <n v="183"/>
    <n v="26.1428571428571"/>
    <n v="160.49244712990901"/>
    <s v="Se descuenta 0.5 viaje de 7 34 am ya que NO ingresa a la minorista. "/>
    <n v="83379.434099999999"/>
    <x v="0"/>
    <n v="13597.2222"/>
    <x v="1423"/>
    <x v="2"/>
    <n v="11.4635"/>
  </r>
  <r>
    <d v="2025-06-28T01:42:56"/>
    <x v="1"/>
    <x v="28"/>
    <s v="MARULANDA JARAMILLO DAWER ANDRES"/>
    <x v="3"/>
    <x v="0"/>
    <n v="236"/>
    <n v="23.6"/>
    <n v="229.27492447129899"/>
    <m/>
    <n v="128275.8308"/>
    <x v="0"/>
    <n v="13597.2222"/>
    <x v="1423"/>
    <x v="0"/>
    <m/>
  </r>
  <r>
    <d v="2025-06-28T01:42:56"/>
    <x v="9"/>
    <x v="29"/>
    <s v="MONTOYA OSPINA GILBERTO ANTONIO"/>
    <x v="3"/>
    <x v="0"/>
    <n v="251"/>
    <n v="25.1"/>
    <n v="229.27492447129899"/>
    <m/>
    <n v="128275.8308"/>
    <x v="0"/>
    <n v="13597.2222"/>
    <x v="1423"/>
    <x v="0"/>
    <m/>
  </r>
  <r>
    <d v="2025-06-28T01:42:56"/>
    <x v="1"/>
    <x v="31"/>
    <s v="MARTINEZ CHAVERRA LUIS NORBERTO"/>
    <x v="1"/>
    <x v="0"/>
    <n v="249"/>
    <n v="22.636363636363601"/>
    <n v="252.20241691842901"/>
    <s v="3 Descuentos (tecnico radios y despachador) "/>
    <n v="141103.41390000001"/>
    <x v="0"/>
    <n v="13597.2222"/>
    <x v="1423"/>
    <x v="0"/>
    <m/>
  </r>
  <r>
    <d v="2025-06-28T01:42:56"/>
    <x v="9"/>
    <x v="32"/>
    <s v="TABORDA ROJAS DIEGO ALEJANDRO"/>
    <x v="0"/>
    <x v="0"/>
    <n v="178"/>
    <n v="19.7777777777778"/>
    <n v="206.347432024169"/>
    <m/>
    <n v="115448.24770000001"/>
    <x v="1"/>
    <n v="13597.2222"/>
    <x v="1423"/>
    <x v="0"/>
    <m/>
  </r>
  <r>
    <d v="2025-06-28T01:42:57"/>
    <x v="1"/>
    <x v="33"/>
    <s v="LEON PEREZ RAUL ENRIQUE"/>
    <x v="0"/>
    <x v="0"/>
    <n v="193"/>
    <n v="21.4444444444444"/>
    <n v="206.347432024169"/>
    <m/>
    <n v="115448.24770000001"/>
    <x v="0"/>
    <n v="13597.2222"/>
    <x v="1423"/>
    <x v="0"/>
    <m/>
  </r>
  <r>
    <d v="2025-06-28T01:42:57"/>
    <x v="9"/>
    <x v="34"/>
    <s v="PALMAR PANA EDIXON JOSUE"/>
    <x v="4"/>
    <x v="0"/>
    <n v="165"/>
    <n v="23.571428571428601"/>
    <n v="160.49244712990901"/>
    <m/>
    <n v="89793.081600000005"/>
    <x v="0"/>
    <n v="13597.2222"/>
    <x v="1423"/>
    <x v="0"/>
    <m/>
  </r>
  <r>
    <d v="2025-06-28T01:42:57"/>
    <x v="1"/>
    <x v="35"/>
    <s v="OCAMPO OCAMPO ANTONIO JOSE"/>
    <x v="3"/>
    <x v="0"/>
    <n v="241"/>
    <n v="24.1"/>
    <n v="229.27492447129899"/>
    <m/>
    <n v="128275.8308"/>
    <x v="0"/>
    <n v="13597.2222"/>
    <x v="1423"/>
    <x v="0"/>
    <m/>
  </r>
  <r>
    <d v="2025-06-28T01:42:57"/>
    <x v="9"/>
    <x v="41"/>
    <s v="JARAMILLO JARAMILLO FRANCISCO WBEIMAR"/>
    <x v="0"/>
    <x v="0"/>
    <n v="121"/>
    <n v="13.4444444444444"/>
    <n v="206.347432024169"/>
    <s v="2 Descuentos (Usuarios desubicados) "/>
    <n v="115448.24770000001"/>
    <x v="1"/>
    <n v="13597.2222"/>
    <x v="1423"/>
    <x v="0"/>
    <m/>
  </r>
  <r>
    <d v="2025-06-28T01:42:58"/>
    <x v="1"/>
    <x v="40"/>
    <s v="LOPERA ALVAREZ ESTIVEN"/>
    <x v="3"/>
    <x v="3"/>
    <n v="266"/>
    <n v="26.6"/>
    <n v="229.27492447129899"/>
    <m/>
    <n v="128275.8308"/>
    <x v="1"/>
    <n v="13597.2222"/>
    <x v="1423"/>
    <x v="0"/>
    <m/>
  </r>
  <r>
    <d v="2025-06-29T02:38:13"/>
    <x v="9"/>
    <x v="0"/>
    <s v="LOPEZ CEBALLOS JONATHAN CAMILO"/>
    <x v="6"/>
    <x v="0"/>
    <n v="200"/>
    <n v="25"/>
    <n v="179.288025889968"/>
    <s v="1 Descuento (Usuario desubicado) "/>
    <n v="100203.4951"/>
    <x v="0"/>
    <n v="14869.697"/>
    <x v="1424"/>
    <x v="0"/>
    <m/>
  </r>
  <r>
    <d v="2025-06-29T02:38:13"/>
    <x v="1"/>
    <x v="36"/>
    <s v="PARIAS MURIEL JHON FREDY"/>
    <x v="0"/>
    <x v="0"/>
    <n v="199"/>
    <n v="22.1111111111111"/>
    <n v="201.69902912621399"/>
    <m/>
    <n v="112728.932"/>
    <x v="1"/>
    <n v="14869.697"/>
    <x v="1424"/>
    <x v="0"/>
    <m/>
  </r>
  <r>
    <d v="2025-06-29T02:38:14"/>
    <x v="9"/>
    <x v="1"/>
    <s v="ESPINOZA CHAVARRIA GUILLERMO LEON"/>
    <x v="3"/>
    <x v="0"/>
    <n v="246"/>
    <n v="24.6"/>
    <n v="224.11003236246"/>
    <m/>
    <n v="125254.3689"/>
    <x v="0"/>
    <n v="14869.697"/>
    <x v="1424"/>
    <x v="0"/>
    <m/>
  </r>
  <r>
    <d v="2025-06-29T02:38:14"/>
    <x v="1"/>
    <x v="37"/>
    <s v="SUAREZ ROLDAN BRAHIAN"/>
    <x v="6"/>
    <x v="0"/>
    <n v="177"/>
    <n v="22.125"/>
    <n v="179.288025889968"/>
    <m/>
    <n v="100203.4951"/>
    <x v="0"/>
    <n v="14869.697"/>
    <x v="1424"/>
    <x v="0"/>
    <m/>
  </r>
  <r>
    <d v="2025-06-29T02:38:15"/>
    <x v="9"/>
    <x v="2"/>
    <s v="LONDOO LOPERA DUVAN ANDRES"/>
    <x v="0"/>
    <x v="0"/>
    <n v="211"/>
    <n v="23.4444444444444"/>
    <n v="201.69902912621399"/>
    <m/>
    <n v="112728.932"/>
    <x v="1"/>
    <n v="14869.697"/>
    <x v="1424"/>
    <x v="0"/>
    <m/>
  </r>
  <r>
    <d v="2025-06-29T02:38:15"/>
    <x v="1"/>
    <x v="3"/>
    <s v="LOPEZ PINEDA DANIEL ESTIVEN"/>
    <x v="3"/>
    <x v="0"/>
    <n v="238"/>
    <n v="23.8"/>
    <n v="224.11003236246"/>
    <s v="1 Descuento (Despachador) "/>
    <n v="125254.3689"/>
    <x v="0"/>
    <n v="14869.697"/>
    <x v="1424"/>
    <x v="0"/>
    <m/>
  </r>
  <r>
    <d v="2025-06-29T02:38:15"/>
    <x v="9"/>
    <x v="4"/>
    <s v="GIRALDO GIRALDO YOVIN ANDRES"/>
    <x v="1"/>
    <x v="0"/>
    <n v="265"/>
    <n v="24.090909090909101"/>
    <n v="246.521035598705"/>
    <s v="2 Descuentos (Usuarios desubicados) "/>
    <n v="137779.8058"/>
    <x v="1"/>
    <n v="14869.697"/>
    <x v="1424"/>
    <x v="0"/>
    <m/>
  </r>
  <r>
    <d v="2025-06-29T02:38:16"/>
    <x v="1"/>
    <x v="5"/>
    <s v="GONZALEZ PEREZ RAFAEL JOSE"/>
    <x v="0"/>
    <x v="0"/>
    <n v="270"/>
    <n v="30"/>
    <n v="201.69902912621399"/>
    <s v="2 Descuentos (Usuarios desubicados) "/>
    <n v="112728.932"/>
    <x v="1"/>
    <n v="14869.697"/>
    <x v="1424"/>
    <x v="0"/>
    <m/>
  </r>
  <r>
    <d v="2025-06-29T02:38:16"/>
    <x v="9"/>
    <x v="6"/>
    <s v="GUTIERREZ ARICAPA DANIEL HUMBERTO"/>
    <x v="3"/>
    <x v="0"/>
    <n v="221"/>
    <n v="22.1"/>
    <n v="224.11003236246"/>
    <m/>
    <n v="125254.3689"/>
    <x v="0"/>
    <n v="14869.697"/>
    <x v="1424"/>
    <x v="0"/>
    <m/>
  </r>
  <r>
    <d v="2025-06-29T02:38:16"/>
    <x v="1"/>
    <x v="7"/>
    <s v="MARIN ALZATE KEVIN ANDRES"/>
    <x v="8"/>
    <x v="0"/>
    <n v="75"/>
    <n v="15"/>
    <n v="112.05501618123"/>
    <m/>
    <n v="62627.184500000003"/>
    <x v="0"/>
    <n v="14869.697"/>
    <x v="1424"/>
    <x v="0"/>
    <m/>
  </r>
  <r>
    <d v="2025-06-29T02:38:16"/>
    <x v="9"/>
    <x v="9"/>
    <s v="DAVID  HENRY GIOVANNY"/>
    <x v="0"/>
    <x v="0"/>
    <n v="216"/>
    <n v="24"/>
    <n v="201.69902912621399"/>
    <s v="5 Descuentos (Conducts, usuarios desubicados y despachador) "/>
    <n v="112728.932"/>
    <x v="0"/>
    <n v="14869.697"/>
    <x v="1424"/>
    <x v="0"/>
    <m/>
  </r>
  <r>
    <d v="2025-06-29T02:38:17"/>
    <x v="1"/>
    <x v="11"/>
    <s v="HINCAPIE LOPEZ DIDIER FABIAN"/>
    <x v="1"/>
    <x v="0"/>
    <n v="278"/>
    <n v="25.272727272727298"/>
    <n v="246.521035598705"/>
    <m/>
    <n v="137779.8058"/>
    <x v="1"/>
    <n v="14869.697"/>
    <x v="1424"/>
    <x v="0"/>
    <m/>
  </r>
  <r>
    <d v="2025-06-29T02:38:17"/>
    <x v="9"/>
    <x v="12"/>
    <s v="HERNANDEZ MACIAS GILBERTO"/>
    <x v="3"/>
    <x v="0"/>
    <n v="274"/>
    <n v="27.4"/>
    <n v="224.11003236246"/>
    <m/>
    <n v="125254.3689"/>
    <x v="1"/>
    <n v="14869.697"/>
    <x v="1424"/>
    <x v="0"/>
    <m/>
  </r>
  <r>
    <d v="2025-06-29T02:38:17"/>
    <x v="1"/>
    <x v="13"/>
    <s v="PEREZ GARCIA JUAN ESTEBAN"/>
    <x v="3"/>
    <x v="0"/>
    <n v="209"/>
    <n v="20.9"/>
    <n v="224.11003236246"/>
    <s v="2 Descuentos (Usuarios desubicados) "/>
    <n v="125254.3689"/>
    <x v="0"/>
    <n v="14869.697"/>
    <x v="1424"/>
    <x v="0"/>
    <m/>
  </r>
  <r>
    <d v="2025-06-29T02:38:18"/>
    <x v="9"/>
    <x v="14"/>
    <s v="MURILLO  YORMAN ANDRES"/>
    <x v="9"/>
    <x v="0"/>
    <n v="263"/>
    <n v="21.9166666666667"/>
    <n v="268.93203883495102"/>
    <s v="1 Descuento (Conduct) "/>
    <n v="150305.2427"/>
    <x v="0"/>
    <n v="14869.697"/>
    <x v="1424"/>
    <x v="0"/>
    <m/>
  </r>
  <r>
    <d v="2025-06-29T02:38:18"/>
    <x v="1"/>
    <x v="16"/>
    <s v="MACEA ARBELAEZ MATEO"/>
    <x v="13"/>
    <x v="0"/>
    <n v="267"/>
    <n v="19.071428571428601"/>
    <n v="313.75404530744299"/>
    <s v="1 Descuento (Usuario desubicado) "/>
    <n v="175356.1165"/>
    <x v="0"/>
    <n v="14869.697"/>
    <x v="1424"/>
    <x v="0"/>
    <m/>
  </r>
  <r>
    <d v="2025-06-29T02:38:18"/>
    <x v="9"/>
    <x v="17"/>
    <s v="BERNAL RONDON KEVIN OSWALDO"/>
    <x v="0"/>
    <x v="0"/>
    <n v="206"/>
    <n v="22.8888888888889"/>
    <n v="201.69902912621399"/>
    <m/>
    <n v="112728.932"/>
    <x v="0"/>
    <n v="14869.697"/>
    <x v="1424"/>
    <x v="0"/>
    <m/>
  </r>
  <r>
    <d v="2025-06-29T02:38:18"/>
    <x v="1"/>
    <x v="18"/>
    <s v="DURANGO DAVID JOSE"/>
    <x v="8"/>
    <x v="0"/>
    <n v="65"/>
    <n v="13"/>
    <n v="112.05501618123"/>
    <m/>
    <n v="62627.184500000003"/>
    <x v="0"/>
    <n v="14869.697"/>
    <x v="1424"/>
    <x v="0"/>
    <m/>
  </r>
  <r>
    <d v="2025-06-29T02:38:19"/>
    <x v="9"/>
    <x v="20"/>
    <s v="RUA CHAVARRIA JEFERSON ANDREY"/>
    <x v="2"/>
    <x v="0"/>
    <n v="100"/>
    <n v="16.6666666666667"/>
    <n v="134.46601941747599"/>
    <m/>
    <n v="75152.621400000004"/>
    <x v="2"/>
    <n v="14869.697"/>
    <x v="1424"/>
    <x v="0"/>
    <m/>
  </r>
  <r>
    <d v="2025-06-29T02:38:19"/>
    <x v="1"/>
    <x v="21"/>
    <s v="HERRERA GIRALDO DAVINSON"/>
    <x v="0"/>
    <x v="0"/>
    <n v="200"/>
    <n v="22.2222222222222"/>
    <n v="201.69902912621399"/>
    <m/>
    <n v="112728.932"/>
    <x v="0"/>
    <n v="14869.697"/>
    <x v="1424"/>
    <x v="0"/>
    <m/>
  </r>
  <r>
    <d v="2025-06-29T02:38:19"/>
    <x v="9"/>
    <x v="22"/>
    <s v="CIRO MARIN RODRIGO ALBERTO"/>
    <x v="0"/>
    <x v="0"/>
    <n v="220"/>
    <n v="24.4444444444444"/>
    <n v="201.69902912621399"/>
    <s v="3 Descuentos (conducts y usuario movilidad reducida) "/>
    <n v="112728.932"/>
    <x v="0"/>
    <n v="14869.697"/>
    <x v="1424"/>
    <x v="0"/>
    <m/>
  </r>
  <r>
    <d v="2025-06-29T02:38:19"/>
    <x v="1"/>
    <x v="23"/>
    <s v="FLORES RINCON JORGE ALBERTO"/>
    <x v="6"/>
    <x v="0"/>
    <n v="153"/>
    <n v="19.125"/>
    <n v="179.288025889968"/>
    <m/>
    <n v="100203.4951"/>
    <x v="0"/>
    <n v="14869.697"/>
    <x v="1424"/>
    <x v="0"/>
    <m/>
  </r>
  <r>
    <d v="2025-06-29T02:38:20"/>
    <x v="9"/>
    <x v="24"/>
    <s v="AGUDELO GARCIA LLORDIN ELIAS"/>
    <x v="0"/>
    <x v="0"/>
    <n v="151"/>
    <n v="16.7777777777778"/>
    <n v="201.69902912621399"/>
    <s v="2 Descuentos (conducts) "/>
    <n v="112728.932"/>
    <x v="0"/>
    <n v="14869.697"/>
    <x v="1424"/>
    <x v="0"/>
    <m/>
  </r>
  <r>
    <d v="2025-06-29T02:38:20"/>
    <x v="1"/>
    <x v="25"/>
    <s v="HINCAPIE LONDOO JHONY ALEXANDER"/>
    <x v="6"/>
    <x v="0"/>
    <n v="173"/>
    <n v="21.625"/>
    <n v="179.288025889968"/>
    <m/>
    <n v="100203.4951"/>
    <x v="0"/>
    <n v="14869.697"/>
    <x v="1424"/>
    <x v="0"/>
    <m/>
  </r>
  <r>
    <d v="2025-06-29T02:38:20"/>
    <x v="9"/>
    <x v="39"/>
    <s v="AGUIRRE GARCIA DEIMAR ANDRES"/>
    <x v="3"/>
    <x v="0"/>
    <n v="263"/>
    <n v="26.3"/>
    <n v="224.11003236246"/>
    <s v="1 Descuento (Usuario desubicado) "/>
    <n v="125254.3689"/>
    <x v="0"/>
    <n v="14869.697"/>
    <x v="1424"/>
    <x v="0"/>
    <m/>
  </r>
  <r>
    <d v="2025-06-29T02:38:20"/>
    <x v="1"/>
    <x v="28"/>
    <s v="CALLE BOTERO JUAN RICARDO"/>
    <x v="1"/>
    <x v="0"/>
    <n v="276"/>
    <n v="25.090909090909101"/>
    <n v="246.521035598705"/>
    <s v="2 Descuentos (Usuarios desubicados) "/>
    <n v="137779.8058"/>
    <x v="0"/>
    <n v="14869.697"/>
    <x v="1424"/>
    <x v="0"/>
    <m/>
  </r>
  <r>
    <d v="2025-06-29T02:38:21"/>
    <x v="9"/>
    <x v="29"/>
    <s v="MONTOYA OSPINA GILBERTO ANTONIO"/>
    <x v="3"/>
    <x v="0"/>
    <n v="252"/>
    <n v="25.2"/>
    <n v="224.11003236246"/>
    <s v="4 Descuentos (asociados y conducts) "/>
    <n v="125254.3689"/>
    <x v="0"/>
    <n v="14869.697"/>
    <x v="1424"/>
    <x v="0"/>
    <m/>
  </r>
  <r>
    <d v="2025-06-29T02:38:21"/>
    <x v="1"/>
    <x v="31"/>
    <s v="JARAMILLO JARAMILLO FRANCISCO WBEIMAR"/>
    <x v="0"/>
    <x v="0"/>
    <n v="165"/>
    <n v="18.3333333333333"/>
    <n v="201.69902912621399"/>
    <s v="3 Descuentos (Despachador y usuarios desubicados) "/>
    <n v="112728.932"/>
    <x v="0"/>
    <n v="14869.697"/>
    <x v="1424"/>
    <x v="0"/>
    <m/>
  </r>
  <r>
    <d v="2025-06-29T02:38:21"/>
    <x v="9"/>
    <x v="32"/>
    <s v="TABORDA ROJAS DIEGO ALEJANDRO"/>
    <x v="8"/>
    <x v="0"/>
    <n v="82"/>
    <n v="16.399999999999999"/>
    <n v="112.05501618123"/>
    <m/>
    <n v="62627.184500000003"/>
    <x v="1"/>
    <n v="14869.697"/>
    <x v="1424"/>
    <x v="0"/>
    <m/>
  </r>
  <r>
    <d v="2025-06-29T02:38:22"/>
    <x v="1"/>
    <x v="33"/>
    <s v="LEON PEREZ RAUL ENRIQUE"/>
    <x v="3"/>
    <x v="0"/>
    <n v="235"/>
    <n v="23.5"/>
    <n v="224.11003236246"/>
    <s v="2 Descuentos (Usuario desubicado y conduct) "/>
    <n v="125254.3689"/>
    <x v="0"/>
    <n v="14869.697"/>
    <x v="1424"/>
    <x v="0"/>
    <m/>
  </r>
  <r>
    <d v="2025-06-29T02:38:22"/>
    <x v="9"/>
    <x v="34"/>
    <s v="PALMAR PANA EDIXON JOSUE"/>
    <x v="9"/>
    <x v="0"/>
    <n v="224"/>
    <n v="18.6666666666667"/>
    <n v="268.93203883495102"/>
    <m/>
    <n v="150305.2427"/>
    <x v="0"/>
    <n v="14869.697"/>
    <x v="1424"/>
    <x v="0"/>
    <m/>
  </r>
  <r>
    <d v="2025-06-29T02:38:22"/>
    <x v="1"/>
    <x v="35"/>
    <s v="OCAMPO OCAMPO ANTONIO JOSE"/>
    <x v="3"/>
    <x v="0"/>
    <n v="212"/>
    <n v="21.2"/>
    <n v="224.11003236246"/>
    <s v="2 Descuentos (Asociados) "/>
    <n v="125254.3689"/>
    <x v="0"/>
    <n v="14869.697"/>
    <x v="1424"/>
    <x v="0"/>
    <m/>
  </r>
  <r>
    <d v="2025-06-29T02:38:22"/>
    <x v="9"/>
    <x v="41"/>
    <s v="GOMEZ VERGARA EDWIN"/>
    <x v="13"/>
    <x v="0"/>
    <n v="339"/>
    <n v="24.214285714285701"/>
    <n v="313.75404530744299"/>
    <s v="4 Descuentos (usuarios desubicados, conduct y despachador) "/>
    <n v="175356.1165"/>
    <x v="1"/>
    <n v="14869.697"/>
    <x v="1424"/>
    <x v="0"/>
    <m/>
  </r>
  <r>
    <d v="2025-06-30T00:29:01"/>
    <x v="12"/>
    <x v="37"/>
    <s v="SUAREZ ROLDAN BRAHIAN"/>
    <x v="0"/>
    <x v="0"/>
    <n v="217"/>
    <n v="24.1111111111111"/>
    <n v="197.13829787233999"/>
    <s v="1 Descuento (Despachador) "/>
    <n v="110060.90429999999"/>
    <x v="0"/>
    <n v="15410.5263"/>
    <x v="1425"/>
    <x v="0"/>
    <m/>
  </r>
  <r>
    <d v="2025-06-30T00:29:02"/>
    <x v="12"/>
    <x v="3"/>
    <s v="LOPEZ PINEDA DANIEL ESTIVEN"/>
    <x v="0"/>
    <x v="0"/>
    <n v="184"/>
    <n v="20.4444444444444"/>
    <n v="197.13829787233999"/>
    <s v="1 Descuento (Despachador) "/>
    <n v="110060.90429999999"/>
    <x v="0"/>
    <n v="15410.5263"/>
    <x v="1425"/>
    <x v="0"/>
    <m/>
  </r>
  <r>
    <d v="2025-06-30T00:29:02"/>
    <x v="12"/>
    <x v="4"/>
    <s v="GIRALDO GIRALDO YOVIN ANDRES"/>
    <x v="3"/>
    <x v="0"/>
    <n v="228"/>
    <n v="22.8"/>
    <n v="219.04255319148899"/>
    <m/>
    <n v="122289.8936"/>
    <x v="1"/>
    <n v="15410.5263"/>
    <x v="1425"/>
    <x v="0"/>
    <m/>
  </r>
  <r>
    <d v="2025-06-30T00:29:02"/>
    <x v="12"/>
    <x v="5"/>
    <s v="GONZALEZ PEREZ RAFAEL JOSE"/>
    <x v="1"/>
    <x v="0"/>
    <n v="262"/>
    <n v="23.818181818181799"/>
    <n v="240.94680851063799"/>
    <m/>
    <n v="134518.883"/>
    <x v="1"/>
    <n v="15410.5263"/>
    <x v="1425"/>
    <x v="0"/>
    <m/>
  </r>
  <r>
    <d v="2025-06-30T00:29:02"/>
    <x v="12"/>
    <x v="11"/>
    <s v="DURANGO PAEZ GILDARDO"/>
    <x v="3"/>
    <x v="0"/>
    <n v="227"/>
    <n v="22.7"/>
    <n v="219.04255319148899"/>
    <m/>
    <n v="122289.8936"/>
    <x v="1"/>
    <n v="15410.5263"/>
    <x v="1425"/>
    <x v="0"/>
    <m/>
  </r>
  <r>
    <d v="2025-06-30T00:29:02"/>
    <x v="12"/>
    <x v="13"/>
    <s v="PEREZ GARCIA JUAN ESTEBAN"/>
    <x v="3"/>
    <x v="0"/>
    <n v="225"/>
    <n v="22.5"/>
    <n v="219.04255319148899"/>
    <m/>
    <n v="122289.8936"/>
    <x v="0"/>
    <n v="15410.5263"/>
    <x v="1425"/>
    <x v="0"/>
    <m/>
  </r>
  <r>
    <d v="2025-06-30T00:29:03"/>
    <x v="12"/>
    <x v="17"/>
    <s v="BERNAL RONDON KEVIN OSWALDO"/>
    <x v="3"/>
    <x v="0"/>
    <n v="224"/>
    <n v="22.4"/>
    <n v="219.04255319148899"/>
    <s v="4 Descuentos (conducts) "/>
    <n v="122289.8936"/>
    <x v="0"/>
    <n v="15410.5263"/>
    <x v="1425"/>
    <x v="0"/>
    <m/>
  </r>
  <r>
    <d v="2025-06-30T00:29:03"/>
    <x v="12"/>
    <x v="18"/>
    <s v="DAVID  HENRY GIOVANNY"/>
    <x v="4"/>
    <x v="0"/>
    <n v="201"/>
    <n v="28.714285714285701"/>
    <n v="153.32978723404301"/>
    <m/>
    <n v="85602.925499999998"/>
    <x v="0"/>
    <n v="15410.5263"/>
    <x v="1425"/>
    <x v="0"/>
    <m/>
  </r>
  <r>
    <d v="2025-06-30T00:29:03"/>
    <x v="12"/>
    <x v="19"/>
    <s v="LEON PEREZ RAUL ENRIQUE"/>
    <x v="1"/>
    <x v="0"/>
    <n v="243"/>
    <n v="22.090909090909101"/>
    <n v="240.94680851063799"/>
    <m/>
    <n v="134518.883"/>
    <x v="1"/>
    <n v="15410.5263"/>
    <x v="1425"/>
    <x v="0"/>
    <m/>
  </r>
  <r>
    <d v="2025-06-30T00:29:03"/>
    <x v="12"/>
    <x v="22"/>
    <s v="CIRO MARIN RODRIGO ALBERTO"/>
    <x v="3"/>
    <x v="0"/>
    <n v="199"/>
    <n v="19.899999999999999"/>
    <n v="219.04255319148899"/>
    <s v="5 Descuentos (Usuarios desubicados, asociados y conduct) "/>
    <n v="122289.8936"/>
    <x v="0"/>
    <n v="15410.5263"/>
    <x v="1425"/>
    <x v="0"/>
    <m/>
  </r>
  <r>
    <d v="2025-06-30T00:29:04"/>
    <x v="12"/>
    <x v="24"/>
    <s v="AGUDELO GARCIA LLORDIN ELIAS"/>
    <x v="1"/>
    <x v="0"/>
    <n v="239"/>
    <n v="21.727272727272702"/>
    <n v="240.94680851063799"/>
    <m/>
    <n v="134518.883"/>
    <x v="0"/>
    <n v="15410.5263"/>
    <x v="1425"/>
    <x v="0"/>
    <m/>
  </r>
  <r>
    <d v="2025-06-30T00:29:04"/>
    <x v="12"/>
    <x v="39"/>
    <s v="AGUIRRE GARCIA DEIMAR ANDRES"/>
    <x v="4"/>
    <x v="0"/>
    <n v="124"/>
    <n v="17.714285714285701"/>
    <n v="153.32978723404301"/>
    <m/>
    <n v="85602.925499999998"/>
    <x v="0"/>
    <n v="15410.5263"/>
    <x v="1425"/>
    <x v="0"/>
    <m/>
  </r>
  <r>
    <d v="2025-06-30T00:29:04"/>
    <x v="12"/>
    <x v="27"/>
    <s v="AGUDELO GARCIA DENIN ANGELO"/>
    <x v="0"/>
    <x v="0"/>
    <n v="204"/>
    <n v="22.6666666666667"/>
    <n v="197.13829787233999"/>
    <m/>
    <n v="110060.90429999999"/>
    <x v="0"/>
    <n v="15410.5263"/>
    <x v="1425"/>
    <x v="0"/>
    <m/>
  </r>
  <r>
    <d v="2025-06-30T00:29:04"/>
    <x v="12"/>
    <x v="29"/>
    <s v="MONTOYA OSPINA GILBERTO ANTONIO"/>
    <x v="3"/>
    <x v="0"/>
    <n v="196"/>
    <n v="19.600000000000001"/>
    <n v="219.04255319148899"/>
    <m/>
    <n v="122289.8936"/>
    <x v="0"/>
    <n v="15410.5263"/>
    <x v="1425"/>
    <x v="0"/>
    <m/>
  </r>
  <r>
    <d v="2025-06-30T00:29:05"/>
    <x v="12"/>
    <x v="30"/>
    <s v="GOMEZ VERGARA EDWIN"/>
    <x v="1"/>
    <x v="0"/>
    <n v="230"/>
    <n v="20.909090909090899"/>
    <n v="240.94680851063799"/>
    <s v="2 Descuentos (Usuarios desubicados) "/>
    <n v="134518.883"/>
    <x v="1"/>
    <n v="15410.5263"/>
    <x v="1425"/>
    <x v="0"/>
    <m/>
  </r>
  <r>
    <d v="2025-06-30T00:29:05"/>
    <x v="12"/>
    <x v="31"/>
    <s v="MARTINEZ CHAVERRA LUIS NORBERTO"/>
    <x v="1"/>
    <x v="0"/>
    <n v="274"/>
    <n v="24.909090909090899"/>
    <n v="240.94680851063799"/>
    <m/>
    <n v="134518.883"/>
    <x v="0"/>
    <n v="15410.5263"/>
    <x v="1425"/>
    <x v="0"/>
    <m/>
  </r>
  <r>
    <d v="2025-06-30T00:29:05"/>
    <x v="12"/>
    <x v="33"/>
    <s v="CALLE BOTERO JUAN RICARDO"/>
    <x v="3"/>
    <x v="0"/>
    <n v="200"/>
    <n v="20"/>
    <n v="219.04255319148899"/>
    <s v="2 Descuentos (Despachadores) "/>
    <n v="122289.8936"/>
    <x v="0"/>
    <n v="15410.5263"/>
    <x v="1425"/>
    <x v="0"/>
    <m/>
  </r>
  <r>
    <d v="2025-06-30T00:29:05"/>
    <x v="12"/>
    <x v="34"/>
    <s v="PALMAR PANA EDIXON JOSUE"/>
    <x v="1"/>
    <x v="0"/>
    <n v="233"/>
    <n v="21.181818181818201"/>
    <n v="240.94680851063799"/>
    <m/>
    <n v="134518.883"/>
    <x v="0"/>
    <n v="15410.5263"/>
    <x v="1425"/>
    <x v="0"/>
    <m/>
  </r>
  <r>
    <d v="2025-06-30T00:29:05"/>
    <x v="12"/>
    <x v="35"/>
    <s v="JARAMILLO JARAMILLO FRANCISCO WBEIMAR"/>
    <x v="1"/>
    <x v="0"/>
    <n v="208"/>
    <n v="18.909090909090899"/>
    <n v="240.94680851063799"/>
    <m/>
    <n v="134518.883"/>
    <x v="0"/>
    <n v="15410.5263"/>
    <x v="1425"/>
    <x v="0"/>
    <m/>
  </r>
  <r>
    <d v="2025-07-01T01:19:10"/>
    <x v="12"/>
    <x v="37"/>
    <s v="SUAREZ ROLDAN BRAHIAN"/>
    <x v="6"/>
    <x v="0"/>
    <n v="159"/>
    <n v="19.875"/>
    <n v="140.39378238341999"/>
    <s v="2 Descuentos (Usuario desubicado y despachador) "/>
    <n v="77450.362699999998"/>
    <x v="0"/>
    <n v="12436.8421"/>
    <x v="1426"/>
    <x v="0"/>
    <m/>
  </r>
  <r>
    <d v="2025-07-01T01:19:11"/>
    <x v="12"/>
    <x v="3"/>
    <s v="LOPEZ PINEDA DANIEL ESTIVEN"/>
    <x v="9"/>
    <x v="0"/>
    <n v="201"/>
    <n v="16.75"/>
    <n v="210.59067357513001"/>
    <m/>
    <n v="116175.54399999999"/>
    <x v="0"/>
    <n v="12436.8421"/>
    <x v="1426"/>
    <x v="0"/>
    <m/>
  </r>
  <r>
    <d v="2025-07-01T01:19:11"/>
    <x v="12"/>
    <x v="4"/>
    <s v="GIRALDO GIRALDO YOVIN ANDRES"/>
    <x v="1"/>
    <x v="0"/>
    <n v="179"/>
    <n v="16.272727272727298"/>
    <n v="193.04145077720199"/>
    <m/>
    <n v="106494.2487"/>
    <x v="1"/>
    <n v="12436.8421"/>
    <x v="1426"/>
    <x v="0"/>
    <m/>
  </r>
  <r>
    <d v="2025-07-01T01:19:12"/>
    <x v="12"/>
    <x v="5"/>
    <s v="GONZALEZ PEREZ RAFAEL JOSE"/>
    <x v="3"/>
    <x v="0"/>
    <n v="223"/>
    <n v="22.3"/>
    <n v="175.49222797927499"/>
    <m/>
    <n v="96812.953399999999"/>
    <x v="1"/>
    <n v="12436.8421"/>
    <x v="1426"/>
    <x v="0"/>
    <m/>
  </r>
  <r>
    <d v="2025-07-01T01:19:12"/>
    <x v="12"/>
    <x v="6"/>
    <s v="MARTINEZ  WILMAR"/>
    <x v="0"/>
    <x v="0"/>
    <n v="128"/>
    <n v="14.2222222222222"/>
    <n v="157.94300518134699"/>
    <m/>
    <n v="87131.657999999996"/>
    <x v="0"/>
    <n v="12436.8421"/>
    <x v="1426"/>
    <x v="0"/>
    <m/>
  </r>
  <r>
    <d v="2025-07-01T01:19:13"/>
    <x v="12"/>
    <x v="7"/>
    <s v="MARIN ALZATE KEVIN ANDRES"/>
    <x v="3"/>
    <x v="0"/>
    <n v="138"/>
    <n v="13.8"/>
    <n v="175.49222797927499"/>
    <m/>
    <n v="96812.953399999999"/>
    <x v="0"/>
    <n v="12436.8421"/>
    <x v="1426"/>
    <x v="0"/>
    <m/>
  </r>
  <r>
    <d v="2025-07-01T01:19:13"/>
    <x v="12"/>
    <x v="13"/>
    <s v="PEREZ GARCIA JUAN ESTEBAN"/>
    <x v="3"/>
    <x v="0"/>
    <n v="176"/>
    <n v="17.600000000000001"/>
    <n v="175.49222797927499"/>
    <m/>
    <n v="96812.953399999999"/>
    <x v="0"/>
    <n v="12436.8421"/>
    <x v="1426"/>
    <x v="0"/>
    <m/>
  </r>
  <r>
    <d v="2025-07-01T01:19:14"/>
    <x v="12"/>
    <x v="17"/>
    <s v="BERNAL RONDON KEVIN OSWALDO"/>
    <x v="0"/>
    <x v="0"/>
    <n v="136"/>
    <n v="15.1111111111111"/>
    <n v="157.94300518134699"/>
    <m/>
    <n v="87131.657999999996"/>
    <x v="0"/>
    <n v="12436.8421"/>
    <x v="1426"/>
    <x v="0"/>
    <m/>
  </r>
  <r>
    <d v="2025-07-01T01:19:14"/>
    <x v="12"/>
    <x v="18"/>
    <s v="DURANGO PAEZ GILDARDO"/>
    <x v="0"/>
    <x v="0"/>
    <n v="151"/>
    <n v="16.7777777777778"/>
    <n v="157.94300518134699"/>
    <s v="1 Descuento (Asociado) "/>
    <n v="87131.657999999996"/>
    <x v="0"/>
    <n v="12436.8421"/>
    <x v="1426"/>
    <x v="0"/>
    <m/>
  </r>
  <r>
    <d v="2025-07-01T01:19:14"/>
    <x v="12"/>
    <x v="19"/>
    <s v="LEON PEREZ RAUL ENRIQUE"/>
    <x v="1"/>
    <x v="0"/>
    <n v="178"/>
    <n v="16.181818181818201"/>
    <n v="193.04145077720199"/>
    <s v="2 Descuentos (Usuarios desubicados) "/>
    <n v="106494.2487"/>
    <x v="1"/>
    <n v="12436.8421"/>
    <x v="1426"/>
    <x v="0"/>
    <m/>
  </r>
  <r>
    <d v="2025-07-01T01:19:15"/>
    <x v="12"/>
    <x v="22"/>
    <s v="CIRO MARIN RODRIGO ALBERTO"/>
    <x v="1"/>
    <x v="0"/>
    <n v="160"/>
    <n v="14.545454545454501"/>
    <n v="193.04145077720199"/>
    <s v="1 Descuento (Despachador) "/>
    <n v="106494.2487"/>
    <x v="0"/>
    <n v="12436.8421"/>
    <x v="1426"/>
    <x v="0"/>
    <m/>
  </r>
  <r>
    <d v="2025-07-01T01:19:15"/>
    <x v="12"/>
    <x v="24"/>
    <s v="AGUDELO GARCIA LLORDIN ELIAS"/>
    <x v="3"/>
    <x v="0"/>
    <n v="185"/>
    <n v="18.5"/>
    <n v="175.49222797927499"/>
    <m/>
    <n v="96812.953399999999"/>
    <x v="0"/>
    <n v="12436.8421"/>
    <x v="1426"/>
    <x v="0"/>
    <m/>
  </r>
  <r>
    <d v="2025-07-01T01:19:15"/>
    <x v="12"/>
    <x v="27"/>
    <s v="AGUDELO GARCIA DENIN ANGELO"/>
    <x v="1"/>
    <x v="0"/>
    <n v="187"/>
    <n v="17"/>
    <n v="193.04145077720199"/>
    <m/>
    <n v="106494.2487"/>
    <x v="0"/>
    <n v="12436.8421"/>
    <x v="1426"/>
    <x v="0"/>
    <m/>
  </r>
  <r>
    <d v="2025-07-01T01:19:16"/>
    <x v="12"/>
    <x v="30"/>
    <s v="GOMEZ VERGARA EDWIN"/>
    <x v="1"/>
    <x v="0"/>
    <n v="214"/>
    <n v="19.454545454545499"/>
    <n v="193.04145077720199"/>
    <m/>
    <n v="106494.2487"/>
    <x v="1"/>
    <n v="12436.8421"/>
    <x v="1426"/>
    <x v="0"/>
    <m/>
  </r>
  <r>
    <d v="2025-07-01T01:19:16"/>
    <x v="12"/>
    <x v="31"/>
    <s v="MARTINEZ CHAVERRA LUIS NORBERTO"/>
    <x v="0"/>
    <x v="0"/>
    <n v="165"/>
    <n v="18.3333333333333"/>
    <n v="157.94300518134699"/>
    <m/>
    <n v="87131.657999999996"/>
    <x v="0"/>
    <n v="12436.8421"/>
    <x v="1426"/>
    <x v="0"/>
    <m/>
  </r>
  <r>
    <d v="2025-07-01T01:19:16"/>
    <x v="12"/>
    <x v="33"/>
    <s v="CALLE BOTERO JUAN RICARDO"/>
    <x v="1"/>
    <x v="0"/>
    <n v="196"/>
    <n v="17.818181818181799"/>
    <n v="193.04145077720199"/>
    <m/>
    <n v="106494.2487"/>
    <x v="0"/>
    <n v="12436.8421"/>
    <x v="1426"/>
    <x v="0"/>
    <m/>
  </r>
  <r>
    <d v="2025-07-01T01:19:17"/>
    <x v="12"/>
    <x v="34"/>
    <s v="PALMAR PANA EDIXON JOSUE"/>
    <x v="0"/>
    <x v="0"/>
    <n v="159"/>
    <n v="17.6666666666667"/>
    <n v="157.94300518134699"/>
    <s v="1 Descuento (Conduct) "/>
    <n v="87131.657999999996"/>
    <x v="0"/>
    <n v="12436.8421"/>
    <x v="1426"/>
    <x v="0"/>
    <m/>
  </r>
  <r>
    <d v="2025-07-01T01:19:17"/>
    <x v="12"/>
    <x v="35"/>
    <s v="OCAMPO OCAMPO ANTONIO JOSE"/>
    <x v="9"/>
    <x v="0"/>
    <n v="222"/>
    <n v="18.5"/>
    <n v="210.59067357513001"/>
    <m/>
    <n v="116175.54399999999"/>
    <x v="0"/>
    <n v="12436.8421"/>
    <x v="1426"/>
    <x v="0"/>
    <m/>
  </r>
  <r>
    <d v="2025-07-01T01:19:17"/>
    <x v="12"/>
    <x v="40"/>
    <s v="LOPERA ALVAREZ ESTIVEN"/>
    <x v="3"/>
    <x v="3"/>
    <n v="230"/>
    <n v="23"/>
    <n v="175.49222797927499"/>
    <s v="2 Descuentos (Despachador) "/>
    <n v="96812.953399999999"/>
    <x v="1"/>
    <n v="12436.8421"/>
    <x v="1426"/>
    <x v="0"/>
    <m/>
  </r>
  <r>
    <d v="2025-07-02T01:45:46"/>
    <x v="1"/>
    <x v="0"/>
    <s v="LOPEZ CEBALLOS JONATHAN CAMILO"/>
    <x v="0"/>
    <x v="0"/>
    <n v="221"/>
    <n v="24.5555555555556"/>
    <n v="196.99721448468"/>
    <s v="1 Descuento (conduct)"/>
    <n v="109978.3705"/>
    <x v="0"/>
    <n v="14451.3514"/>
    <x v="1427"/>
    <x v="0"/>
    <m/>
  </r>
  <r>
    <d v="2025-07-02T01:45:47"/>
    <x v="9"/>
    <x v="36"/>
    <s v="PARIAS MURIEL JHON FREDY"/>
    <x v="0"/>
    <x v="0"/>
    <n v="206"/>
    <n v="22.8888888888889"/>
    <n v="196.99721448468"/>
    <s v="1 Descuento (monitoreo) "/>
    <n v="109978.3705"/>
    <x v="1"/>
    <n v="14451.3514"/>
    <x v="1427"/>
    <x v="0"/>
    <m/>
  </r>
  <r>
    <d v="2025-07-02T01:45:47"/>
    <x v="1"/>
    <x v="1"/>
    <s v="ESPINOZA CHAVARRIA GUILLERMO LEON"/>
    <x v="0"/>
    <x v="0"/>
    <n v="225"/>
    <n v="25"/>
    <n v="196.99721448468"/>
    <m/>
    <n v="109978.3705"/>
    <x v="0"/>
    <n v="14451.3514"/>
    <x v="1427"/>
    <x v="0"/>
    <m/>
  </r>
  <r>
    <d v="2025-07-02T01:45:47"/>
    <x v="9"/>
    <x v="37"/>
    <s v="SUAREZ ROLDAN BRAHIAN"/>
    <x v="4"/>
    <x v="0"/>
    <n v="152"/>
    <n v="21.714285714285701"/>
    <n v="153.22005571030601"/>
    <m/>
    <n v="85538.732600000003"/>
    <x v="0"/>
    <n v="14451.3514"/>
    <x v="1427"/>
    <x v="0"/>
    <m/>
  </r>
  <r>
    <d v="2025-07-02T01:45:47"/>
    <x v="1"/>
    <x v="2"/>
    <s v="LONDOO LOPERA DUVAN ANDRES"/>
    <x v="0"/>
    <x v="0"/>
    <n v="175"/>
    <n v="19.4444444444444"/>
    <n v="196.99721448468"/>
    <m/>
    <n v="109978.3705"/>
    <x v="1"/>
    <n v="14451.3514"/>
    <x v="1427"/>
    <x v="0"/>
    <m/>
  </r>
  <r>
    <d v="2025-07-02T01:45:48"/>
    <x v="9"/>
    <x v="3"/>
    <s v="LOPEZ PINEDA DANIEL ESTIVEN "/>
    <x v="13"/>
    <x v="0"/>
    <n v="270"/>
    <n v="19.285714285714299"/>
    <n v="306.44011142061299"/>
    <s v="2 Descuentos (Usuarios desubicados) "/>
    <n v="171077.46520000001"/>
    <x v="0"/>
    <n v="14451.3514"/>
    <x v="1427"/>
    <x v="0"/>
    <m/>
  </r>
  <r>
    <d v="2025-07-02T01:45:48"/>
    <x v="1"/>
    <x v="4"/>
    <s v="GIRALDO GIRALDO YOVIN ANDRES"/>
    <x v="1"/>
    <x v="0"/>
    <n v="266"/>
    <n v="24.181818181818201"/>
    <n v="240.77437325905299"/>
    <s v="Se descuenta 0.5 viaje de 3 pm ya que se desva sin autorizacin. 2 Descuentos (Usuarios desubicados) "/>
    <n v="128307.9759"/>
    <x v="1"/>
    <n v="14451.3514"/>
    <x v="1427"/>
    <x v="2"/>
    <n v="10.9445"/>
  </r>
  <r>
    <d v="2025-07-02T01:45:48"/>
    <x v="9"/>
    <x v="5"/>
    <s v="GONZALEZ PEREZ RAFAEL JOSE"/>
    <x v="3"/>
    <x v="0"/>
    <n v="226"/>
    <n v="22.6"/>
    <n v="218.88579387186601"/>
    <s v="2 Descuentos (monitoreo)"/>
    <n v="122198.1894"/>
    <x v="1"/>
    <n v="14451.3514"/>
    <x v="1427"/>
    <x v="0"/>
    <m/>
  </r>
  <r>
    <d v="2025-07-02T01:45:48"/>
    <x v="1"/>
    <x v="6"/>
    <s v="GUTIERREZ ARICAPA DANIEL HUMBERTO"/>
    <x v="1"/>
    <x v="0"/>
    <n v="210"/>
    <n v="19.090909090909101"/>
    <n v="240.77437325905299"/>
    <m/>
    <n v="134418.00839999999"/>
    <x v="0"/>
    <n v="14451.3514"/>
    <x v="1427"/>
    <x v="0"/>
    <m/>
  </r>
  <r>
    <d v="2025-07-02T01:45:49"/>
    <x v="9"/>
    <x v="7"/>
    <s v="MARIN ALZATE KEVIN ANDRES"/>
    <x v="6"/>
    <x v="0"/>
    <n v="202"/>
    <n v="25.25"/>
    <n v="175.10863509749299"/>
    <m/>
    <n v="97758.551500000001"/>
    <x v="0"/>
    <n v="14451.3514"/>
    <x v="1427"/>
    <x v="0"/>
    <m/>
  </r>
  <r>
    <d v="2025-07-02T01:45:49"/>
    <x v="1"/>
    <x v="9"/>
    <s v="DAVID  HENRY GIOVANNY"/>
    <x v="3"/>
    <x v="0"/>
    <n v="272"/>
    <n v="27.2"/>
    <n v="218.88579387186601"/>
    <m/>
    <n v="122198.1894"/>
    <x v="0"/>
    <n v="14451.3514"/>
    <x v="1427"/>
    <x v="0"/>
    <m/>
  </r>
  <r>
    <d v="2025-07-02T01:45:49"/>
    <x v="9"/>
    <x v="10"/>
    <s v="DURANGO PAEZ GILDARDO"/>
    <x v="2"/>
    <x v="0"/>
    <n v="117"/>
    <n v="19.5"/>
    <n v="131.33147632312"/>
    <m/>
    <n v="73318.9136"/>
    <x v="0"/>
    <n v="14451.3514"/>
    <x v="1427"/>
    <x v="0"/>
    <m/>
  </r>
  <r>
    <d v="2025-07-02T01:45:49"/>
    <x v="1"/>
    <x v="11"/>
    <s v="HINCAPIE LOPEZ DIDIER FABIAN"/>
    <x v="10"/>
    <x v="1"/>
    <n v="95"/>
    <n v="21.1111111111111"/>
    <n v="98.498607242339801"/>
    <s v="Se descuenta 0.5 viaje de 2 18 pm ya que NO ingresa a la minorista sin autorizacion "/>
    <n v="48879.152699999999"/>
    <x v="1"/>
    <n v="14451.3514"/>
    <x v="1427"/>
    <x v="2"/>
    <n v="10.9445"/>
  </r>
  <r>
    <d v="2025-07-02T01:45:50"/>
    <x v="9"/>
    <x v="12"/>
    <s v="VERENZUELA MARTINEZ ALEXANDER"/>
    <x v="4"/>
    <x v="0"/>
    <n v="175"/>
    <n v="25"/>
    <n v="153.22005571030601"/>
    <s v="1 Descuento (conduct)"/>
    <n v="85538.732600000003"/>
    <x v="1"/>
    <n v="14451.3514"/>
    <x v="1427"/>
    <x v="0"/>
    <m/>
  </r>
  <r>
    <d v="2025-07-02T01:45:50"/>
    <x v="1"/>
    <x v="13"/>
    <s v="PEREZ GARCIA JUAN ESTEBAN"/>
    <x v="0"/>
    <x v="0"/>
    <n v="225"/>
    <n v="25"/>
    <n v="196.99721448468"/>
    <s v="2 Descuentos (Usuarios desubicados) "/>
    <n v="109978.3705"/>
    <x v="0"/>
    <n v="14451.3514"/>
    <x v="1427"/>
    <x v="0"/>
    <m/>
  </r>
  <r>
    <d v="2025-07-02T01:45:50"/>
    <x v="9"/>
    <x v="14"/>
    <s v="MURILLO  YORMAN ANDRES"/>
    <x v="3"/>
    <x v="0"/>
    <n v="211"/>
    <n v="21.1"/>
    <n v="218.88579387186601"/>
    <m/>
    <n v="122198.1894"/>
    <x v="0"/>
    <n v="14451.3514"/>
    <x v="1427"/>
    <x v="0"/>
    <m/>
  </r>
  <r>
    <d v="2025-07-02T01:45:50"/>
    <x v="1"/>
    <x v="16"/>
    <s v="MACEA ARBELAEZ MATEO"/>
    <x v="9"/>
    <x v="0"/>
    <n v="233"/>
    <n v="19.4166666666667"/>
    <n v="262.66295264624"/>
    <s v="2 Descuentos (monitoreo y despachador) "/>
    <n v="146637.8273"/>
    <x v="0"/>
    <n v="14451.3514"/>
    <x v="1427"/>
    <x v="0"/>
    <m/>
  </r>
  <r>
    <d v="2025-07-02T01:45:50"/>
    <x v="9"/>
    <x v="17"/>
    <s v="VALENCIA MENDOZA JHON"/>
    <x v="9"/>
    <x v="0"/>
    <n v="268"/>
    <n v="22.3333333333333"/>
    <n v="262.66295264624"/>
    <s v="2 Descuentos (Usuarios desubicados) "/>
    <n v="146637.8273"/>
    <x v="0"/>
    <n v="14451.3514"/>
    <x v="1427"/>
    <x v="0"/>
    <m/>
  </r>
  <r>
    <d v="2025-07-02T01:45:51"/>
    <x v="1"/>
    <x v="18"/>
    <s v="DURANGO DAVID JOSE"/>
    <x v="0"/>
    <x v="0"/>
    <n v="188"/>
    <n v="20.8888888888889"/>
    <n v="196.99721448468"/>
    <s v="2 Descuentos (despachador y conduct) "/>
    <n v="109978.3705"/>
    <x v="0"/>
    <n v="14451.3514"/>
    <x v="1427"/>
    <x v="0"/>
    <m/>
  </r>
  <r>
    <d v="2025-07-02T01:45:51"/>
    <x v="9"/>
    <x v="19"/>
    <s v="LEON PEREZ RAUL ENRIQUE"/>
    <x v="3"/>
    <x v="0"/>
    <n v="208"/>
    <n v="20.8"/>
    <n v="218.88579387186601"/>
    <s v="2 Descuentos (Usuarios desubicados) "/>
    <n v="122198.1894"/>
    <x v="1"/>
    <n v="14451.3514"/>
    <x v="1427"/>
    <x v="0"/>
    <m/>
  </r>
  <r>
    <d v="2025-07-02T01:45:51"/>
    <x v="1"/>
    <x v="20"/>
    <s v="SALDARRIAGA PARRA LUIS ALBERTO"/>
    <x v="3"/>
    <x v="0"/>
    <n v="219"/>
    <n v="21.9"/>
    <n v="218.88579387186601"/>
    <m/>
    <n v="122198.1894"/>
    <x v="2"/>
    <n v="14451.3514"/>
    <x v="1427"/>
    <x v="0"/>
    <m/>
  </r>
  <r>
    <d v="2025-07-02T01:45:51"/>
    <x v="9"/>
    <x v="21"/>
    <s v="HERRERA GIRALDO DAVINSON"/>
    <x v="3"/>
    <x v="0"/>
    <n v="262"/>
    <n v="26.2"/>
    <n v="218.88579387186601"/>
    <s v="1 Descuento (Despachador) "/>
    <n v="122198.1894"/>
    <x v="0"/>
    <n v="14451.3514"/>
    <x v="1427"/>
    <x v="0"/>
    <m/>
  </r>
  <r>
    <d v="2025-07-02T01:45:51"/>
    <x v="1"/>
    <x v="38"/>
    <s v="JIMENEZ HURTADO CARLOS ESTIVEN"/>
    <x v="0"/>
    <x v="0"/>
    <n v="257"/>
    <n v="28.5555555555556"/>
    <n v="196.99721448468"/>
    <m/>
    <n v="109978.3705"/>
    <x v="1"/>
    <n v="14451.3514"/>
    <x v="1427"/>
    <x v="0"/>
    <m/>
  </r>
  <r>
    <d v="2025-07-02T01:45:52"/>
    <x v="9"/>
    <x v="22"/>
    <s v="HERNANDEZ MACIAS GILBERTO "/>
    <x v="3"/>
    <x v="0"/>
    <n v="229"/>
    <n v="22.9"/>
    <n v="218.88579387186601"/>
    <s v="1 Descuento (Usuario desubicado) "/>
    <n v="122198.1894"/>
    <x v="0"/>
    <n v="14451.3514"/>
    <x v="1427"/>
    <x v="0"/>
    <m/>
  </r>
  <r>
    <d v="2025-07-02T01:45:52"/>
    <x v="1"/>
    <x v="23"/>
    <s v="FLORES RINCON JORGE ALBERTO"/>
    <x v="15"/>
    <x v="0"/>
    <n v="364"/>
    <n v="24.266666666666701"/>
    <n v="328.32869080779898"/>
    <m/>
    <n v="183297.28409999999"/>
    <x v="0"/>
    <n v="14451.3514"/>
    <x v="1427"/>
    <x v="0"/>
    <m/>
  </r>
  <r>
    <d v="2025-07-02T01:45:52"/>
    <x v="9"/>
    <x v="24"/>
    <s v="AGUDELO GARCIA LLORDIN ELIAS"/>
    <x v="3"/>
    <x v="0"/>
    <n v="159"/>
    <n v="15.9"/>
    <n v="218.88579387186601"/>
    <m/>
    <n v="122198.1894"/>
    <x v="0"/>
    <n v="14451.3514"/>
    <x v="1427"/>
    <x v="0"/>
    <m/>
  </r>
  <r>
    <d v="2025-07-02T01:45:52"/>
    <x v="1"/>
    <x v="25"/>
    <s v="HINCAPIE LONDOO JHONY ALEXANDER"/>
    <x v="3"/>
    <x v="0"/>
    <n v="223"/>
    <n v="22.3"/>
    <n v="218.88579387186601"/>
    <m/>
    <n v="122198.1894"/>
    <x v="0"/>
    <n v="14451.3514"/>
    <x v="1427"/>
    <x v="0"/>
    <m/>
  </r>
  <r>
    <d v="2025-07-02T01:45:52"/>
    <x v="9"/>
    <x v="27"/>
    <s v="AGUDELO GARCIA DENIN ANGELO"/>
    <x v="3"/>
    <x v="0"/>
    <n v="178"/>
    <n v="17.8"/>
    <n v="218.88579387186601"/>
    <s v="1 Descuento (Usuario desubicado) "/>
    <n v="122198.1894"/>
    <x v="0"/>
    <n v="14451.3514"/>
    <x v="1427"/>
    <x v="0"/>
    <m/>
  </r>
  <r>
    <d v="2025-07-02T01:45:53"/>
    <x v="1"/>
    <x v="28"/>
    <s v="MARULANDA JARAMILLO DAWER ANDRES"/>
    <x v="3"/>
    <x v="0"/>
    <n v="166"/>
    <n v="16.600000000000001"/>
    <n v="218.88579387186601"/>
    <m/>
    <n v="122198.1894"/>
    <x v="0"/>
    <n v="14451.3514"/>
    <x v="1427"/>
    <x v="0"/>
    <m/>
  </r>
  <r>
    <d v="2025-07-02T01:45:53"/>
    <x v="9"/>
    <x v="29"/>
    <s v="MONTOYA OSPINA GILBERTO ANTONIO"/>
    <x v="3"/>
    <x v="0"/>
    <n v="205"/>
    <n v="20.5"/>
    <n v="218.88579387186601"/>
    <s v="3 Descuentos (conduct y monitoreo) "/>
    <n v="122198.1894"/>
    <x v="0"/>
    <n v="14451.3514"/>
    <x v="1427"/>
    <x v="0"/>
    <m/>
  </r>
  <r>
    <d v="2025-07-02T01:45:53"/>
    <x v="1"/>
    <x v="31"/>
    <s v="MARTINEZ CHAVERRA LUIS NORBERTO"/>
    <x v="3"/>
    <x v="0"/>
    <n v="228"/>
    <n v="22.8"/>
    <n v="218.88579387186601"/>
    <m/>
    <n v="122198.1894"/>
    <x v="0"/>
    <n v="14451.3514"/>
    <x v="1427"/>
    <x v="0"/>
    <m/>
  </r>
  <r>
    <d v="2025-07-02T01:45:53"/>
    <x v="9"/>
    <x v="32"/>
    <s v="TABORDA ROJAS DIEGO ALEJANDRO"/>
    <x v="3"/>
    <x v="0"/>
    <n v="208"/>
    <n v="20.8"/>
    <n v="218.88579387186601"/>
    <m/>
    <n v="122198.1894"/>
    <x v="1"/>
    <n v="14451.3514"/>
    <x v="1427"/>
    <x v="0"/>
    <m/>
  </r>
  <r>
    <d v="2025-07-02T01:45:53"/>
    <x v="1"/>
    <x v="33"/>
    <s v="CALLE BOTERO JUAN RICARDO"/>
    <x v="3"/>
    <x v="0"/>
    <n v="213"/>
    <n v="21.3"/>
    <n v="218.88579387186601"/>
    <m/>
    <n v="122198.1894"/>
    <x v="0"/>
    <n v="14451.3514"/>
    <x v="1427"/>
    <x v="0"/>
    <m/>
  </r>
  <r>
    <d v="2025-07-02T01:45:54"/>
    <x v="9"/>
    <x v="34"/>
    <s v="PALMAR PANA EDIXON JOSUE"/>
    <x v="10"/>
    <x v="0"/>
    <n v="86"/>
    <n v="19.1111111111111"/>
    <n v="98.498607242339801"/>
    <m/>
    <n v="54989.1852"/>
    <x v="0"/>
    <n v="14451.3514"/>
    <x v="1427"/>
    <x v="0"/>
    <m/>
  </r>
  <r>
    <d v="2025-07-02T01:45:54"/>
    <x v="1"/>
    <x v="35"/>
    <s v="OCAMPO OCAMPO ANTONIO JOSE "/>
    <x v="12"/>
    <x v="0"/>
    <n v="240"/>
    <n v="18.461538461538499"/>
    <n v="284.55153203342599"/>
    <m/>
    <n v="158857.64619999999"/>
    <x v="0"/>
    <n v="14451.3514"/>
    <x v="1427"/>
    <x v="0"/>
    <m/>
  </r>
  <r>
    <d v="2025-07-02T01:45:54"/>
    <x v="9"/>
    <x v="41"/>
    <s v="GARCIA DAVID WILSON ALBERTO"/>
    <x v="3"/>
    <x v="0"/>
    <n v="213"/>
    <n v="21.3"/>
    <n v="218.88579387186601"/>
    <s v="1 Descuento (Usuario desubicado) "/>
    <n v="122198.1894"/>
    <x v="1"/>
    <n v="14451.3514"/>
    <x v="1427"/>
    <x v="0"/>
    <m/>
  </r>
  <r>
    <d v="2025-07-02T01:45:54"/>
    <x v="1"/>
    <x v="40"/>
    <s v="LOPERA ALVAREZ ESTIVEN"/>
    <x v="1"/>
    <x v="0"/>
    <n v="263"/>
    <n v="23.909090909090899"/>
    <n v="240.77437325905299"/>
    <m/>
    <n v="134418.00839999999"/>
    <x v="1"/>
    <n v="14451.3514"/>
    <x v="1427"/>
    <x v="0"/>
    <m/>
  </r>
  <r>
    <d v="2025-07-03T01:25:18"/>
    <x v="1"/>
    <x v="0"/>
    <s v="LOPEZ CEBALLOS JONATHAN CAMILO"/>
    <x v="0"/>
    <x v="0"/>
    <n v="213"/>
    <n v="23.6666666666667"/>
    <n v="199.376623376623"/>
    <m/>
    <n v="111370.3247"/>
    <x v="0"/>
    <n v="12263.1579"/>
    <x v="1428"/>
    <x v="0"/>
    <m/>
  </r>
  <r>
    <d v="2025-07-03T01:25:18"/>
    <x v="9"/>
    <x v="36"/>
    <s v="PARIAS MURIEL JHON FREDY"/>
    <x v="0"/>
    <x v="0"/>
    <n v="171"/>
    <n v="19"/>
    <n v="199.376623376623"/>
    <s v="1 Descuento (Conduct) "/>
    <n v="111370.3247"/>
    <x v="1"/>
    <n v="12263.1579"/>
    <x v="1428"/>
    <x v="0"/>
    <m/>
  </r>
  <r>
    <d v="2025-07-03T01:25:18"/>
    <x v="1"/>
    <x v="1"/>
    <s v="ESPINOZA CHAVARRIA GUILLERMO LEON"/>
    <x v="6"/>
    <x v="0"/>
    <n v="177"/>
    <n v="22.125"/>
    <n v="177.22366522366499"/>
    <s v="1 Descuento (Conduct) "/>
    <n v="98995.844200000007"/>
    <x v="0"/>
    <n v="12263.1579"/>
    <x v="1428"/>
    <x v="0"/>
    <m/>
  </r>
  <r>
    <d v="2025-07-03T01:25:19"/>
    <x v="9"/>
    <x v="37"/>
    <s v="SUAREZ ROLDAN BRAHIAN"/>
    <x v="0"/>
    <x v="0"/>
    <n v="175"/>
    <n v="19.4444444444444"/>
    <n v="199.376623376623"/>
    <s v="2 Descuentos (Usuarios desubicados) "/>
    <n v="111370.3247"/>
    <x v="0"/>
    <n v="12263.1579"/>
    <x v="1428"/>
    <x v="0"/>
    <m/>
  </r>
  <r>
    <d v="2025-07-03T01:25:19"/>
    <x v="1"/>
    <x v="2"/>
    <s v="LONDOO LOPERA DUVAN ANDRES"/>
    <x v="0"/>
    <x v="0"/>
    <n v="227"/>
    <n v="25.2222222222222"/>
    <n v="199.376623376623"/>
    <m/>
    <n v="111370.3247"/>
    <x v="1"/>
    <n v="12263.1579"/>
    <x v="1428"/>
    <x v="0"/>
    <m/>
  </r>
  <r>
    <d v="2025-07-03T01:25:19"/>
    <x v="9"/>
    <x v="3"/>
    <s v="GUTIERREZ ARICAPA DANIEL HUMBERTO"/>
    <x v="0"/>
    <x v="0"/>
    <n v="169"/>
    <n v="18.7777777777778"/>
    <n v="199.376623376623"/>
    <m/>
    <n v="111370.3247"/>
    <x v="0"/>
    <n v="12263.1579"/>
    <x v="1428"/>
    <x v="0"/>
    <m/>
  </r>
  <r>
    <d v="2025-07-03T01:25:19"/>
    <x v="1"/>
    <x v="4"/>
    <s v="GIRALDO GIRALDO YOVIN ANDRES"/>
    <x v="13"/>
    <x v="0"/>
    <n v="270"/>
    <n v="19.285714285714299"/>
    <n v="310.14141414141397"/>
    <s v="2 Descuentos (Usuarios desubicados) "/>
    <n v="173242.7273"/>
    <x v="1"/>
    <n v="12263.1579"/>
    <x v="1428"/>
    <x v="0"/>
    <m/>
  </r>
  <r>
    <d v="2025-07-03T01:25:20"/>
    <x v="9"/>
    <x v="5"/>
    <s v="BERNAL RONDON KEVIN OSWALDO"/>
    <x v="12"/>
    <x v="0"/>
    <n v="232"/>
    <n v="17.846153846153801"/>
    <n v="287.988455988456"/>
    <s v="4 Descuentos (despachador y usuarios desubicados) "/>
    <n v="160868.24679999999"/>
    <x v="1"/>
    <n v="12263.1579"/>
    <x v="1428"/>
    <x v="0"/>
    <m/>
  </r>
  <r>
    <d v="2025-07-03T01:25:20"/>
    <x v="1"/>
    <x v="6"/>
    <s v="MARTINEZ  WILMAR"/>
    <x v="0"/>
    <x v="0"/>
    <n v="202"/>
    <n v="22.4444444444444"/>
    <n v="199.376623376623"/>
    <m/>
    <n v="111370.3247"/>
    <x v="0"/>
    <n v="12263.1579"/>
    <x v="1428"/>
    <x v="0"/>
    <m/>
  </r>
  <r>
    <d v="2025-07-03T01:25:20"/>
    <x v="9"/>
    <x v="7"/>
    <s v="MARIN ALZATE KEVIN ANDRES"/>
    <x v="3"/>
    <x v="0"/>
    <n v="220"/>
    <n v="22"/>
    <n v="221.529581529582"/>
    <m/>
    <n v="123744.8052"/>
    <x v="0"/>
    <n v="12263.1579"/>
    <x v="1428"/>
    <x v="0"/>
    <m/>
  </r>
  <r>
    <d v="2025-07-03T01:25:20"/>
    <x v="1"/>
    <x v="9"/>
    <s v="MACIAS HERNANDEZ JULIAN DAVID"/>
    <x v="3"/>
    <x v="0"/>
    <n v="198"/>
    <n v="19.8"/>
    <n v="221.529581529582"/>
    <m/>
    <n v="123744.8052"/>
    <x v="0"/>
    <n v="12263.1579"/>
    <x v="1428"/>
    <x v="0"/>
    <m/>
  </r>
  <r>
    <d v="2025-07-03T01:25:21"/>
    <x v="9"/>
    <x v="10"/>
    <s v="DURANGO PAEZ GILDARDO"/>
    <x v="2"/>
    <x v="0"/>
    <n v="177"/>
    <n v="29.5"/>
    <n v="132.91774891774901"/>
    <m/>
    <n v="74246.883100000006"/>
    <x v="0"/>
    <n v="12263.1579"/>
    <x v="1428"/>
    <x v="0"/>
    <m/>
  </r>
  <r>
    <d v="2025-07-03T01:25:21"/>
    <x v="1"/>
    <x v="11"/>
    <s v="HINCAPIE LOPEZ DIDIER FABIAN"/>
    <x v="0"/>
    <x v="0"/>
    <n v="307"/>
    <n v="34.1111111111111"/>
    <n v="199.376623376623"/>
    <m/>
    <n v="111370.3247"/>
    <x v="1"/>
    <n v="12263.1579"/>
    <x v="1428"/>
    <x v="0"/>
    <m/>
  </r>
  <r>
    <d v="2025-07-03T01:25:21"/>
    <x v="9"/>
    <x v="12"/>
    <s v="VERENZUELA MARTINEZ ALEXANDER"/>
    <x v="0"/>
    <x v="0"/>
    <n v="222"/>
    <n v="24.6666666666667"/>
    <n v="199.376623376623"/>
    <s v="2 Descuentos (despachador) "/>
    <n v="111370.3247"/>
    <x v="1"/>
    <n v="12263.1579"/>
    <x v="1428"/>
    <x v="0"/>
    <m/>
  </r>
  <r>
    <d v="2025-07-03T01:25:21"/>
    <x v="1"/>
    <x v="13"/>
    <s v="JARAMILLO JARAMILLO FRANCISCO WBEIMAR"/>
    <x v="0"/>
    <x v="0"/>
    <n v="151"/>
    <n v="16.7777777777778"/>
    <n v="199.376623376623"/>
    <s v="Se descuenta 0.5 viaje de 12 58 pm ya que abandona ruta sin autorizacin. 1 Descuento (Despachador) "/>
    <n v="105183.0722"/>
    <x v="0"/>
    <n v="12263.1579"/>
    <x v="1428"/>
    <x v="2"/>
    <n v="11.076499999999999"/>
  </r>
  <r>
    <d v="2025-07-03T01:25:22"/>
    <x v="9"/>
    <x v="14"/>
    <s v="MURILLO  YORMAN ANDRES"/>
    <x v="0"/>
    <x v="0"/>
    <n v="179"/>
    <n v="19.8888888888889"/>
    <n v="199.376623376623"/>
    <m/>
    <n v="111370.3247"/>
    <x v="0"/>
    <n v="12263.1579"/>
    <x v="1428"/>
    <x v="0"/>
    <m/>
  </r>
  <r>
    <d v="2025-07-03T01:25:22"/>
    <x v="1"/>
    <x v="16"/>
    <s v="MACEA ARBELAEZ MATEO"/>
    <x v="11"/>
    <x v="3"/>
    <n v="50"/>
    <n v="33.3333333333333"/>
    <n v="33.229437229437202"/>
    <m/>
    <n v="18561.720799999999"/>
    <x v="0"/>
    <n v="12263.1579"/>
    <x v="1428"/>
    <x v="0"/>
    <m/>
  </r>
  <r>
    <d v="2025-07-03T01:25:22"/>
    <x v="9"/>
    <x v="17"/>
    <s v="VALENCIA MENDOZA JHON"/>
    <x v="0"/>
    <x v="0"/>
    <n v="141"/>
    <n v="15.6666666666667"/>
    <n v="199.376623376623"/>
    <m/>
    <n v="111370.3247"/>
    <x v="0"/>
    <n v="12263.1579"/>
    <x v="1428"/>
    <x v="0"/>
    <m/>
  </r>
  <r>
    <d v="2025-07-03T01:25:22"/>
    <x v="1"/>
    <x v="18"/>
    <s v="DURANGO DAVID JOSE"/>
    <x v="7"/>
    <x v="0"/>
    <n v="51"/>
    <n v="17"/>
    <n v="66.458874458874504"/>
    <m/>
    <n v="37123.441599999998"/>
    <x v="0"/>
    <n v="12263.1579"/>
    <x v="1428"/>
    <x v="0"/>
    <m/>
  </r>
  <r>
    <d v="2025-07-03T01:25:23"/>
    <x v="9"/>
    <x v="19"/>
    <s v="LEON PEREZ RAUL ENRIQUE"/>
    <x v="6"/>
    <x v="0"/>
    <n v="186"/>
    <n v="21.882352941176499"/>
    <n v="188.30014430014401"/>
    <s v="4 Descuentos (Conducts y usuarios desubicados) "/>
    <n v="105183.08440000001"/>
    <x v="1"/>
    <n v="12263.1579"/>
    <x v="1428"/>
    <x v="0"/>
    <m/>
  </r>
  <r>
    <d v="2025-07-03T01:25:23"/>
    <x v="1"/>
    <x v="20"/>
    <s v="SALDARRIAGA PARRA LUIS ALBERTO"/>
    <x v="3"/>
    <x v="0"/>
    <n v="211"/>
    <n v="21.1"/>
    <n v="221.529581529582"/>
    <s v="2 Descuentos (despachador) "/>
    <n v="123744.8052"/>
    <x v="2"/>
    <n v="12263.1579"/>
    <x v="1428"/>
    <x v="0"/>
    <m/>
  </r>
  <r>
    <d v="2025-07-03T01:25:23"/>
    <x v="9"/>
    <x v="21"/>
    <s v="HERRERA GIRALDO DAVINSON"/>
    <x v="6"/>
    <x v="0"/>
    <n v="162"/>
    <n v="20.25"/>
    <n v="177.22366522366499"/>
    <m/>
    <n v="98995.844200000007"/>
    <x v="0"/>
    <n v="12263.1579"/>
    <x v="1428"/>
    <x v="0"/>
    <m/>
  </r>
  <r>
    <d v="2025-07-03T01:25:23"/>
    <x v="1"/>
    <x v="38"/>
    <s v="JIMENEZ HURTADO CARLOS ESTIVEN"/>
    <x v="0"/>
    <x v="0"/>
    <n v="256"/>
    <n v="28.4444444444444"/>
    <n v="199.376623376623"/>
    <m/>
    <n v="111370.3247"/>
    <x v="1"/>
    <n v="12263.1579"/>
    <x v="1428"/>
    <x v="0"/>
    <m/>
  </r>
  <r>
    <d v="2025-07-03T01:25:23"/>
    <x v="9"/>
    <x v="22"/>
    <s v="HERNANDEZ MACIAS GILBERTO"/>
    <x v="3"/>
    <x v="0"/>
    <n v="198"/>
    <n v="19.8"/>
    <n v="221.529581529582"/>
    <m/>
    <n v="123744.8052"/>
    <x v="0"/>
    <n v="12263.1579"/>
    <x v="1428"/>
    <x v="0"/>
    <m/>
  </r>
  <r>
    <d v="2025-07-03T01:25:24"/>
    <x v="1"/>
    <x v="23"/>
    <s v="RUA CHAVARRIA JEFERSON ANDREY"/>
    <x v="12"/>
    <x v="0"/>
    <n v="268"/>
    <n v="20.615384615384599"/>
    <n v="287.988455988456"/>
    <s v="3 Descuentos (usuarios desubicados y despachador) "/>
    <n v="160868.24679999999"/>
    <x v="0"/>
    <n v="12263.1579"/>
    <x v="1428"/>
    <x v="0"/>
    <m/>
  </r>
  <r>
    <d v="2025-07-03T01:25:24"/>
    <x v="9"/>
    <x v="24"/>
    <s v="AGUDELO GARCIA LLORDIN ELIAS"/>
    <x v="3"/>
    <x v="0"/>
    <n v="155"/>
    <n v="15.5"/>
    <n v="221.529581529582"/>
    <s v="2 Descuentos (incidente con usuarios) "/>
    <n v="123744.8052"/>
    <x v="0"/>
    <n v="12263.1579"/>
    <x v="1428"/>
    <x v="0"/>
    <m/>
  </r>
  <r>
    <d v="2025-07-03T01:25:24"/>
    <x v="1"/>
    <x v="25"/>
    <s v="HINCAPIE LONDOO JHONY ALEXANDER"/>
    <x v="3"/>
    <x v="0"/>
    <n v="220"/>
    <n v="22"/>
    <n v="221.529581529582"/>
    <m/>
    <n v="123744.8052"/>
    <x v="0"/>
    <n v="12263.1579"/>
    <x v="1428"/>
    <x v="0"/>
    <m/>
  </r>
  <r>
    <d v="2025-07-03T01:25:24"/>
    <x v="9"/>
    <x v="39"/>
    <s v="AGUIRRE GARCIA DEIMAR ANDRES"/>
    <x v="6"/>
    <x v="0"/>
    <n v="240"/>
    <n v="28.235294117647101"/>
    <n v="188.30014430014401"/>
    <s v="4 Descuentos (incidente con usuarios y conduct) "/>
    <n v="105183.08440000001"/>
    <x v="0"/>
    <n v="12263.1579"/>
    <x v="1428"/>
    <x v="0"/>
    <m/>
  </r>
  <r>
    <d v="2025-07-03T01:25:25"/>
    <x v="1"/>
    <x v="27"/>
    <s v="AGUDELO GARCIA DENIN ANGELO"/>
    <x v="1"/>
    <x v="0"/>
    <n v="244"/>
    <n v="22.181818181818201"/>
    <n v="243.68253968254001"/>
    <s v="1 Descuento (Despachador) "/>
    <n v="136119.28570000001"/>
    <x v="0"/>
    <n v="12263.1579"/>
    <x v="1428"/>
    <x v="0"/>
    <m/>
  </r>
  <r>
    <d v="2025-07-03T01:25:25"/>
    <x v="9"/>
    <x v="28"/>
    <s v="MARULANDA JARAMILLO DAWER ANDRES"/>
    <x v="5"/>
    <x v="3"/>
    <n v="17"/>
    <n v="17"/>
    <n v="22.152958152958199"/>
    <m/>
    <n v="12374.4805"/>
    <x v="0"/>
    <n v="12263.1579"/>
    <x v="1428"/>
    <x v="0"/>
    <m/>
  </r>
  <r>
    <d v="2025-07-03T01:25:25"/>
    <x v="1"/>
    <x v="29"/>
    <s v="MONTOYA OSPINA GILBERTO ANTONIO"/>
    <x v="1"/>
    <x v="0"/>
    <n v="267"/>
    <n v="24.272727272727298"/>
    <n v="243.68253968254001"/>
    <s v="2 Descuentos (despachador) "/>
    <n v="136119.28570000001"/>
    <x v="0"/>
    <n v="12263.1579"/>
    <x v="1428"/>
    <x v="0"/>
    <m/>
  </r>
  <r>
    <d v="2025-07-03T01:25:25"/>
    <x v="9"/>
    <x v="30"/>
    <s v="GOMEZ VERGARA EDWIN"/>
    <x v="3"/>
    <x v="0"/>
    <n v="230"/>
    <n v="23"/>
    <n v="221.529581529582"/>
    <m/>
    <n v="123744.8052"/>
    <x v="1"/>
    <n v="12263.1579"/>
    <x v="1428"/>
    <x v="0"/>
    <m/>
  </r>
  <r>
    <d v="2025-07-03T01:25:26"/>
    <x v="1"/>
    <x v="31"/>
    <s v="MARTINEZ CHAVERRA LUIS NORBERTO"/>
    <x v="1"/>
    <x v="0"/>
    <n v="268"/>
    <n v="24.363636363636399"/>
    <n v="243.68253968254001"/>
    <m/>
    <n v="136119.28570000001"/>
    <x v="0"/>
    <n v="12263.1579"/>
    <x v="1428"/>
    <x v="0"/>
    <m/>
  </r>
  <r>
    <d v="2025-07-03T01:25:26"/>
    <x v="9"/>
    <x v="32"/>
    <s v="TABORDA ROJAS DIEGO ALEJANDRO"/>
    <x v="3"/>
    <x v="0"/>
    <n v="233"/>
    <n v="23.3"/>
    <n v="221.529581529582"/>
    <s v="11 Descuentos (Transbordo)"/>
    <n v="123744.8052"/>
    <x v="1"/>
    <n v="12263.1579"/>
    <x v="1428"/>
    <x v="0"/>
    <m/>
  </r>
  <r>
    <d v="2025-07-03T01:25:26"/>
    <x v="1"/>
    <x v="33"/>
    <s v="CALLE BOTERO JUAN RICARDO"/>
    <x v="0"/>
    <x v="0"/>
    <n v="241"/>
    <n v="26.7777777777778"/>
    <n v="199.376623376623"/>
    <m/>
    <n v="111370.3247"/>
    <x v="0"/>
    <n v="12263.1579"/>
    <x v="1428"/>
    <x v="0"/>
    <m/>
  </r>
  <r>
    <d v="2025-07-03T01:25:26"/>
    <x v="9"/>
    <x v="35"/>
    <s v="OCAMPO OCAMPO ANTONIO JOSE"/>
    <x v="1"/>
    <x v="0"/>
    <n v="277"/>
    <n v="25.181818181818201"/>
    <n v="243.68253968254001"/>
    <s v="Se descuenta 0.5 viaje de 7 14 pm ya que NO ingresa a la minorista. "/>
    <n v="129932.03320000001"/>
    <x v="0"/>
    <n v="12263.1579"/>
    <x v="1428"/>
    <x v="2"/>
    <n v="11.076499999999999"/>
  </r>
  <r>
    <d v="2025-07-03T01:25:27"/>
    <x v="1"/>
    <x v="41"/>
    <s v="GARCIA DAVID WILSON ALBERTO"/>
    <x v="3"/>
    <x v="0"/>
    <n v="215"/>
    <n v="21.5"/>
    <n v="221.529581529582"/>
    <m/>
    <n v="123744.8052"/>
    <x v="1"/>
    <n v="12263.1579"/>
    <x v="1428"/>
    <x v="0"/>
    <m/>
  </r>
  <r>
    <d v="2025-07-03T01:25:27"/>
    <x v="9"/>
    <x v="40"/>
    <s v="LOPERA ALVAREZ ESTIVEN"/>
    <x v="1"/>
    <x v="0"/>
    <n v="256"/>
    <n v="23.272727272727298"/>
    <n v="243.68253968254001"/>
    <m/>
    <n v="136119.28570000001"/>
    <x v="1"/>
    <n v="12263.1579"/>
    <x v="1428"/>
    <x v="0"/>
    <m/>
  </r>
  <r>
    <d v="2025-07-04T01:37:56"/>
    <x v="1"/>
    <x v="0"/>
    <s v="LOPEZ CEBALLOS JONATHAN CAMILO"/>
    <x v="0"/>
    <x v="0"/>
    <n v="201"/>
    <n v="22.3333333333333"/>
    <n v="200.047267355982"/>
    <m/>
    <n v="111762.6514"/>
    <x v="0"/>
    <n v="12547.2222"/>
    <x v="1429"/>
    <x v="0"/>
    <m/>
  </r>
  <r>
    <d v="2025-07-04T01:37:56"/>
    <x v="9"/>
    <x v="36"/>
    <s v="PARIAS MURIEL JHON FREDY"/>
    <x v="3"/>
    <x v="0"/>
    <n v="264"/>
    <n v="26.4"/>
    <n v="222.27474150664699"/>
    <m/>
    <n v="124180.72380000001"/>
    <x v="1"/>
    <n v="12547.2222"/>
    <x v="1429"/>
    <x v="0"/>
    <m/>
  </r>
  <r>
    <d v="2025-07-04T01:37:57"/>
    <x v="1"/>
    <x v="1"/>
    <s v="ESPINOZA CHAVARRIA GUILLERMO LEON"/>
    <x v="0"/>
    <x v="0"/>
    <n v="201"/>
    <n v="22.3333333333333"/>
    <n v="200.047267355982"/>
    <m/>
    <n v="111762.6514"/>
    <x v="0"/>
    <n v="12547.2222"/>
    <x v="1429"/>
    <x v="0"/>
    <m/>
  </r>
  <r>
    <d v="2025-07-04T01:37:57"/>
    <x v="9"/>
    <x v="37"/>
    <s v="SUAREZ ROLDAN BRAHIAN"/>
    <x v="0"/>
    <x v="0"/>
    <n v="215"/>
    <n v="23.8888888888889"/>
    <n v="200.047267355982"/>
    <m/>
    <n v="111762.6514"/>
    <x v="0"/>
    <n v="12547.2222"/>
    <x v="1429"/>
    <x v="0"/>
    <m/>
  </r>
  <r>
    <d v="2025-07-04T01:37:57"/>
    <x v="1"/>
    <x v="2"/>
    <s v="LONDOO LOPERA DUVAN ANDRES"/>
    <x v="3"/>
    <x v="0"/>
    <n v="282"/>
    <n v="28.2"/>
    <n v="222.27474150664699"/>
    <s v="1 Descuento (Despachador) "/>
    <n v="124180.72380000001"/>
    <x v="1"/>
    <n v="12547.2222"/>
    <x v="1429"/>
    <x v="0"/>
    <m/>
  </r>
  <r>
    <d v="2025-07-04T01:37:58"/>
    <x v="9"/>
    <x v="3"/>
    <s v="LOPEZ PINEDA DANIEL ESTIVEN"/>
    <x v="9"/>
    <x v="0"/>
    <n v="268"/>
    <n v="22.3333333333333"/>
    <n v="266.729689807976"/>
    <m/>
    <n v="149016.86850000001"/>
    <x v="0"/>
    <n v="12547.2222"/>
    <x v="1429"/>
    <x v="0"/>
    <m/>
  </r>
  <r>
    <d v="2025-07-04T01:37:58"/>
    <x v="1"/>
    <x v="4"/>
    <s v="GIRALDO GIRALDO YOVIN ANDRES"/>
    <x v="10"/>
    <x v="0"/>
    <n v="95"/>
    <n v="23.75"/>
    <n v="88.909896602658804"/>
    <m/>
    <n v="49672.289499999999"/>
    <x v="1"/>
    <n v="12547.2222"/>
    <x v="1429"/>
    <x v="0"/>
    <m/>
  </r>
  <r>
    <d v="2025-07-04T01:37:58"/>
    <x v="9"/>
    <x v="5"/>
    <s v="BERNAL RONDON KEVIN OSWALDO"/>
    <x v="12"/>
    <x v="3"/>
    <n v="287"/>
    <n v="22.076923076923102"/>
    <n v="288.95716395864099"/>
    <s v="2 Descuentos (Conduct) "/>
    <n v="161434.94089999999"/>
    <x v="1"/>
    <n v="12547.2222"/>
    <x v="1429"/>
    <x v="0"/>
    <m/>
  </r>
  <r>
    <d v="2025-07-04T01:37:58"/>
    <x v="1"/>
    <x v="6"/>
    <s v="GUTIERREZ ARICAPA DANIEL HUMBERTO"/>
    <x v="6"/>
    <x v="0"/>
    <n v="161"/>
    <n v="21.466666666666701"/>
    <n v="166.706056129985"/>
    <s v="3 Descuentos (despachador y usuarios desubicados) "/>
    <n v="93135.542799999996"/>
    <x v="0"/>
    <n v="12547.2222"/>
    <x v="1429"/>
    <x v="0"/>
    <m/>
  </r>
  <r>
    <d v="2025-07-04T01:37:59"/>
    <x v="9"/>
    <x v="7"/>
    <s v="MARIN ALZATE KEVIN ANDRES"/>
    <x v="0"/>
    <x v="0"/>
    <n v="164"/>
    <n v="18.2222222222222"/>
    <n v="200.047267355982"/>
    <m/>
    <n v="111762.6514"/>
    <x v="0"/>
    <n v="12547.2222"/>
    <x v="1429"/>
    <x v="0"/>
    <m/>
  </r>
  <r>
    <d v="2025-07-04T01:37:59"/>
    <x v="1"/>
    <x v="9"/>
    <s v="DAVID  HENRY GIOVANNY"/>
    <x v="14"/>
    <x v="0"/>
    <n v="5"/>
    <n v="10"/>
    <n v="11.113737075332301"/>
    <m/>
    <n v="6209.0361999999996"/>
    <x v="0"/>
    <n v="12547.2222"/>
    <x v="1429"/>
    <x v="0"/>
    <m/>
  </r>
  <r>
    <d v="2025-07-04T01:37:59"/>
    <x v="9"/>
    <x v="10"/>
    <s v="DURANGO PAEZ GILDARDO"/>
    <x v="1"/>
    <x v="0"/>
    <n v="210"/>
    <n v="19.090909090909101"/>
    <n v="244.50221565731201"/>
    <m/>
    <n v="136598.79620000001"/>
    <x v="0"/>
    <n v="12547.2222"/>
    <x v="1429"/>
    <x v="0"/>
    <m/>
  </r>
  <r>
    <d v="2025-07-04T01:37:59"/>
    <x v="1"/>
    <x v="11"/>
    <s v="HINCAPIE LOPEZ DIDIER FABIAN"/>
    <x v="0"/>
    <x v="0"/>
    <n v="259"/>
    <n v="28.7777777777778"/>
    <n v="200.047267355982"/>
    <m/>
    <n v="111762.6514"/>
    <x v="1"/>
    <n v="12547.2222"/>
    <x v="1429"/>
    <x v="0"/>
    <m/>
  </r>
  <r>
    <d v="2025-07-04T01:38:00"/>
    <x v="9"/>
    <x v="12"/>
    <s v="VERENZUELA MARTINEZ ALEXANDER"/>
    <x v="9"/>
    <x v="0"/>
    <n v="307"/>
    <n v="25.5833333333333"/>
    <n v="266.729689807976"/>
    <m/>
    <n v="149016.86850000001"/>
    <x v="1"/>
    <n v="12547.2222"/>
    <x v="1429"/>
    <x v="0"/>
    <m/>
  </r>
  <r>
    <d v="2025-07-04T01:38:00"/>
    <x v="1"/>
    <x v="13"/>
    <s v="PEREZ GARCIA JUAN ESTEBAN"/>
    <x v="6"/>
    <x v="0"/>
    <n v="196"/>
    <n v="24.5"/>
    <n v="177.81979320531801"/>
    <m/>
    <n v="99344.578999999998"/>
    <x v="0"/>
    <n v="12547.2222"/>
    <x v="1429"/>
    <x v="0"/>
    <m/>
  </r>
  <r>
    <d v="2025-07-04T01:38:00"/>
    <x v="9"/>
    <x v="14"/>
    <s v="MURILLO  YORMAN ANDRES"/>
    <x v="3"/>
    <x v="0"/>
    <n v="198"/>
    <n v="19.8"/>
    <n v="222.27474150664699"/>
    <m/>
    <n v="124180.72380000001"/>
    <x v="0"/>
    <n v="12547.2222"/>
    <x v="1429"/>
    <x v="0"/>
    <m/>
  </r>
  <r>
    <d v="2025-07-04T01:38:00"/>
    <x v="1"/>
    <x v="17"/>
    <s v="VALENCIA MENDOZA JHON"/>
    <x v="6"/>
    <x v="0"/>
    <n v="175"/>
    <n v="21.875"/>
    <n v="177.81979320531801"/>
    <m/>
    <n v="99344.578999999998"/>
    <x v="0"/>
    <n v="12547.2222"/>
    <x v="1429"/>
    <x v="0"/>
    <m/>
  </r>
  <r>
    <d v="2025-07-04T01:38:01"/>
    <x v="9"/>
    <x v="18"/>
    <s v="MACIAS HERNANDEZ JULIAN DAVID"/>
    <x v="3"/>
    <x v="0"/>
    <n v="222"/>
    <n v="22.2"/>
    <n v="222.27474150664699"/>
    <m/>
    <n v="124180.72380000001"/>
    <x v="0"/>
    <n v="12547.2222"/>
    <x v="1429"/>
    <x v="0"/>
    <m/>
  </r>
  <r>
    <d v="2025-07-04T01:38:01"/>
    <x v="1"/>
    <x v="19"/>
    <s v="LEON PEREZ RAUL ENRIQUE"/>
    <x v="1"/>
    <x v="0"/>
    <n v="213"/>
    <n v="19.363636363636399"/>
    <n v="244.50221565731201"/>
    <s v="2 Descuentos (Usuarios desubicados) "/>
    <n v="136598.79620000001"/>
    <x v="1"/>
    <n v="12547.2222"/>
    <x v="1429"/>
    <x v="0"/>
    <m/>
  </r>
  <r>
    <d v="2025-07-04T01:38:01"/>
    <x v="9"/>
    <x v="20"/>
    <s v="SALDARRIAGA PARRA LUIS ALBERTO"/>
    <x v="3"/>
    <x v="0"/>
    <n v="207"/>
    <n v="20.7"/>
    <n v="222.27474150664699"/>
    <s v="2 Descuentos (Usuarios desubicados) "/>
    <n v="124180.72380000001"/>
    <x v="2"/>
    <n v="12547.2222"/>
    <x v="1429"/>
    <x v="0"/>
    <m/>
  </r>
  <r>
    <d v="2025-07-04T01:38:01"/>
    <x v="1"/>
    <x v="21"/>
    <s v="HERRERA GIRALDO DAVINSON"/>
    <x v="3"/>
    <x v="0"/>
    <n v="236"/>
    <n v="23.6"/>
    <n v="222.27474150664699"/>
    <m/>
    <n v="124180.72380000001"/>
    <x v="0"/>
    <n v="12547.2222"/>
    <x v="1429"/>
    <x v="0"/>
    <m/>
  </r>
  <r>
    <d v="2025-07-04T01:38:01"/>
    <x v="9"/>
    <x v="38"/>
    <s v="JIMENEZ HURTADO CARLOS ESTIVEN"/>
    <x v="6"/>
    <x v="0"/>
    <n v="144"/>
    <n v="19.2"/>
    <n v="166.706056129985"/>
    <s v="1 Descuento (Usuario desubicado) "/>
    <n v="93135.542799999996"/>
    <x v="1"/>
    <n v="12547.2222"/>
    <x v="1429"/>
    <x v="0"/>
    <m/>
  </r>
  <r>
    <d v="2025-07-04T01:38:02"/>
    <x v="1"/>
    <x v="22"/>
    <s v="HERNANDEZ MACIAS GILBERTO"/>
    <x v="6"/>
    <x v="0"/>
    <n v="148"/>
    <n v="18.5"/>
    <n v="177.81979320531801"/>
    <m/>
    <n v="99344.578999999998"/>
    <x v="0"/>
    <n v="12547.2222"/>
    <x v="1429"/>
    <x v="0"/>
    <m/>
  </r>
  <r>
    <d v="2025-07-04T01:38:02"/>
    <x v="9"/>
    <x v="23"/>
    <s v="RUA CHAVARRIA JEFERSON ANDREY"/>
    <x v="1"/>
    <x v="0"/>
    <n v="268"/>
    <n v="24.363636363636399"/>
    <n v="244.50221565731201"/>
    <m/>
    <n v="136598.79620000001"/>
    <x v="0"/>
    <n v="12547.2222"/>
    <x v="1429"/>
    <x v="0"/>
    <m/>
  </r>
  <r>
    <d v="2025-07-04T01:38:02"/>
    <x v="1"/>
    <x v="25"/>
    <s v="HINCAPIE LONDOO JHONY ALEXANDER"/>
    <x v="3"/>
    <x v="0"/>
    <n v="230"/>
    <n v="23"/>
    <n v="222.27474150664699"/>
    <m/>
    <n v="124180.72380000001"/>
    <x v="0"/>
    <n v="12547.2222"/>
    <x v="1429"/>
    <x v="0"/>
    <m/>
  </r>
  <r>
    <d v="2025-07-04T01:38:02"/>
    <x v="9"/>
    <x v="26"/>
    <s v="MARTINEZ  WILMAR"/>
    <x v="6"/>
    <x v="0"/>
    <n v="200"/>
    <n v="25"/>
    <n v="177.81979320531801"/>
    <m/>
    <n v="99344.578999999998"/>
    <x v="0"/>
    <n v="12547.2222"/>
    <x v="1429"/>
    <x v="0"/>
    <m/>
  </r>
  <r>
    <d v="2025-07-04T01:38:03"/>
    <x v="1"/>
    <x v="39"/>
    <s v="AGUIRRE GARCIA DEIMAR ANDRES"/>
    <x v="3"/>
    <x v="0"/>
    <n v="184"/>
    <n v="18.399999999999999"/>
    <n v="222.27474150664699"/>
    <s v="1 Descuento (Despachador) "/>
    <n v="124180.72380000001"/>
    <x v="0"/>
    <n v="12547.2222"/>
    <x v="1429"/>
    <x v="0"/>
    <m/>
  </r>
  <r>
    <d v="2025-07-04T01:38:03"/>
    <x v="9"/>
    <x v="27"/>
    <s v="AGUDELO GARCIA DENIN ANGELO"/>
    <x v="1"/>
    <x v="0"/>
    <n v="235"/>
    <n v="21.363636363636399"/>
    <n v="244.50221565731201"/>
    <m/>
    <n v="136598.79620000001"/>
    <x v="0"/>
    <n v="12547.2222"/>
    <x v="1429"/>
    <x v="0"/>
    <m/>
  </r>
  <r>
    <d v="2025-07-04T01:38:03"/>
    <x v="1"/>
    <x v="29"/>
    <s v="MONTOYA OSPINA GILBERTO ANTONIO"/>
    <x v="3"/>
    <x v="0"/>
    <n v="240"/>
    <n v="24"/>
    <n v="222.27474150664699"/>
    <m/>
    <n v="124180.72380000001"/>
    <x v="0"/>
    <n v="12547.2222"/>
    <x v="1429"/>
    <x v="0"/>
    <m/>
  </r>
  <r>
    <d v="2025-07-04T01:38:03"/>
    <x v="9"/>
    <x v="30"/>
    <s v="GOMEZ VERGARA EDWIN"/>
    <x v="9"/>
    <x v="0"/>
    <n v="289"/>
    <n v="24.0833333333333"/>
    <n v="266.729689807976"/>
    <s v="4 Descuentos (Usuarios desubicados y conducts) "/>
    <n v="149016.86850000001"/>
    <x v="1"/>
    <n v="12547.2222"/>
    <x v="1429"/>
    <x v="0"/>
    <m/>
  </r>
  <r>
    <d v="2025-07-04T01:38:04"/>
    <x v="1"/>
    <x v="31"/>
    <s v="JARAMILLO JARAMILLO FRANCISCO WBEIMAR"/>
    <x v="0"/>
    <x v="0"/>
    <n v="138"/>
    <n v="15.3333333333333"/>
    <n v="200.047267355982"/>
    <m/>
    <n v="111762.6514"/>
    <x v="0"/>
    <n v="12547.2222"/>
    <x v="1429"/>
    <x v="0"/>
    <m/>
  </r>
  <r>
    <d v="2025-07-04T01:38:04"/>
    <x v="9"/>
    <x v="32"/>
    <s v="TABORDA ROJAS DIEGO ALEJANDRO"/>
    <x v="3"/>
    <x v="0"/>
    <n v="221"/>
    <n v="22.1"/>
    <n v="222.27474150664699"/>
    <m/>
    <n v="124180.72380000001"/>
    <x v="1"/>
    <n v="12547.2222"/>
    <x v="1429"/>
    <x v="0"/>
    <m/>
  </r>
  <r>
    <d v="2025-07-04T01:38:04"/>
    <x v="1"/>
    <x v="33"/>
    <s v="CALLE BOTERO JUAN RICARDO"/>
    <x v="6"/>
    <x v="0"/>
    <n v="184"/>
    <n v="23"/>
    <n v="177.81979320531801"/>
    <m/>
    <n v="99344.578999999998"/>
    <x v="0"/>
    <n v="12547.2222"/>
    <x v="1429"/>
    <x v="0"/>
    <m/>
  </r>
  <r>
    <d v="2025-07-04T01:38:04"/>
    <x v="9"/>
    <x v="35"/>
    <s v="OCAMPO OCAMPO ANTONIO JOSE"/>
    <x v="3"/>
    <x v="0"/>
    <n v="238"/>
    <n v="23.8"/>
    <n v="222.27474150664699"/>
    <m/>
    <n v="124180.72380000001"/>
    <x v="0"/>
    <n v="12547.2222"/>
    <x v="1429"/>
    <x v="0"/>
    <m/>
  </r>
  <r>
    <d v="2025-07-04T01:38:05"/>
    <x v="1"/>
    <x v="41"/>
    <s v="GARCIA DAVID WILSON ALBERTO"/>
    <x v="3"/>
    <x v="0"/>
    <n v="205"/>
    <n v="20.5"/>
    <n v="222.27474150664699"/>
    <s v="2 Descuentos (Usuarios desubicados) "/>
    <n v="124180.72380000001"/>
    <x v="1"/>
    <n v="12547.2222"/>
    <x v="1429"/>
    <x v="0"/>
    <m/>
  </r>
  <r>
    <d v="2025-07-04T01:38:05"/>
    <x v="9"/>
    <x v="40"/>
    <s v="LOPERA ALVAREZ ESTIVEN"/>
    <x v="9"/>
    <x v="0"/>
    <n v="234"/>
    <n v="19.5"/>
    <n v="266.729689807976"/>
    <m/>
    <n v="149016.86850000001"/>
    <x v="1"/>
    <n v="12547.2222"/>
    <x v="1429"/>
    <x v="0"/>
    <m/>
  </r>
  <r>
    <d v="2025-07-05T00:51:48"/>
    <x v="9"/>
    <x v="0"/>
    <s v="LOPEZ CEBALLOS JONATHAN CAMILO"/>
    <x v="3"/>
    <x v="0"/>
    <n v="230"/>
    <n v="24.210526315789501"/>
    <n v="213.950301204819"/>
    <m/>
    <n v="119603.4262"/>
    <x v="0"/>
    <n v="13597.2222"/>
    <x v="1430"/>
    <x v="0"/>
    <m/>
  </r>
  <r>
    <d v="2025-07-05T00:51:48"/>
    <x v="1"/>
    <x v="36"/>
    <s v="PARIAS MURIEL JHON FREDY"/>
    <x v="8"/>
    <x v="0"/>
    <n v="121"/>
    <n v="24.2"/>
    <n v="112.60542168674699"/>
    <s v="3 Descuentos (conducts y usuario desubicado) "/>
    <n v="62949.171699999999"/>
    <x v="1"/>
    <n v="13597.2222"/>
    <x v="1430"/>
    <x v="0"/>
    <m/>
  </r>
  <r>
    <d v="2025-07-05T00:51:48"/>
    <x v="9"/>
    <x v="1"/>
    <s v="ESPINOZA CHAVARRIA GUILLERMO LEON "/>
    <x v="0"/>
    <x v="0"/>
    <n v="221"/>
    <n v="24.5555555555556"/>
    <n v="202.68975903614501"/>
    <m/>
    <n v="113308.50900000001"/>
    <x v="0"/>
    <n v="13597.2222"/>
    <x v="1430"/>
    <x v="0"/>
    <m/>
  </r>
  <r>
    <d v="2025-07-05T00:51:48"/>
    <x v="1"/>
    <x v="37"/>
    <s v="MARTINEZ  WILMAR"/>
    <x v="6"/>
    <x v="0"/>
    <n v="190"/>
    <n v="22.352941176470601"/>
    <n v="191.42921686746999"/>
    <s v="17 descuentos (transbordo) "/>
    <n v="107013.5919"/>
    <x v="0"/>
    <n v="13597.2222"/>
    <x v="1430"/>
    <x v="0"/>
    <m/>
  </r>
  <r>
    <d v="2025-07-05T00:51:49"/>
    <x v="9"/>
    <x v="2"/>
    <s v="RUA CHAVARRIA JEFERSON ANDREY"/>
    <x v="0"/>
    <x v="0"/>
    <n v="208"/>
    <n v="23.1111111111111"/>
    <n v="202.68975903614501"/>
    <m/>
    <n v="113308.50900000001"/>
    <x v="1"/>
    <n v="13597.2222"/>
    <x v="1430"/>
    <x v="0"/>
    <m/>
  </r>
  <r>
    <d v="2025-07-05T00:51:49"/>
    <x v="1"/>
    <x v="3"/>
    <s v="LOPEZ PINEDA DANIEL ESTIVEN"/>
    <x v="9"/>
    <x v="0"/>
    <n v="280"/>
    <n v="23.3333333333333"/>
    <n v="270.253012048193"/>
    <m/>
    <n v="151078.01199999999"/>
    <x v="0"/>
    <n v="13597.2222"/>
    <x v="1430"/>
    <x v="0"/>
    <m/>
  </r>
  <r>
    <d v="2025-07-05T00:51:49"/>
    <x v="9"/>
    <x v="4"/>
    <s v="GIRALDO GIRALDO YOVIN ANDRES"/>
    <x v="12"/>
    <x v="0"/>
    <n v="266"/>
    <n v="20.461538461538499"/>
    <n v="292.77409638554201"/>
    <m/>
    <n v="163667.84640000001"/>
    <x v="1"/>
    <n v="13597.2222"/>
    <x v="1430"/>
    <x v="0"/>
    <m/>
  </r>
  <r>
    <d v="2025-07-05T00:51:49"/>
    <x v="1"/>
    <x v="5"/>
    <s v="GONZALEZ PEREZ RAFAEL JOSE"/>
    <x v="7"/>
    <x v="0"/>
    <n v="73"/>
    <n v="24.3333333333333"/>
    <n v="67.563253012048193"/>
    <m/>
    <n v="37769.502999999997"/>
    <x v="1"/>
    <n v="13597.2222"/>
    <x v="1430"/>
    <x v="0"/>
    <m/>
  </r>
  <r>
    <d v="2025-07-05T00:51:50"/>
    <x v="9"/>
    <x v="7"/>
    <s v="MARIN ALZATE KEVIN ANDRES"/>
    <x v="0"/>
    <x v="0"/>
    <n v="163"/>
    <n v="18.1111111111111"/>
    <n v="202.68975903614501"/>
    <m/>
    <n v="113308.50900000001"/>
    <x v="0"/>
    <n v="13597.2222"/>
    <x v="1430"/>
    <x v="0"/>
    <m/>
  </r>
  <r>
    <d v="2025-07-05T00:51:50"/>
    <x v="1"/>
    <x v="9"/>
    <s v="DAVID  HENRY GIOVANNY"/>
    <x v="0"/>
    <x v="0"/>
    <n v="197"/>
    <n v="21.8888888888889"/>
    <n v="202.68975903614501"/>
    <m/>
    <n v="113308.50900000001"/>
    <x v="0"/>
    <n v="13597.2222"/>
    <x v="1430"/>
    <x v="0"/>
    <m/>
  </r>
  <r>
    <d v="2025-07-05T00:51:50"/>
    <x v="9"/>
    <x v="10"/>
    <s v="DURANGO PAEZ GILDARDO"/>
    <x v="0"/>
    <x v="0"/>
    <n v="193"/>
    <n v="21.4444444444444"/>
    <n v="202.68975903614501"/>
    <s v="2 Descuentos (Usuarios desubicados) "/>
    <n v="113308.50900000001"/>
    <x v="0"/>
    <n v="13597.2222"/>
    <x v="1430"/>
    <x v="0"/>
    <m/>
  </r>
  <r>
    <d v="2025-07-05T00:51:50"/>
    <x v="1"/>
    <x v="11"/>
    <s v="BERNAL RONDON KEVIN OSWALDO"/>
    <x v="13"/>
    <x v="0"/>
    <n v="340"/>
    <n v="24.285714285714299"/>
    <n v="315.29518072289198"/>
    <m/>
    <n v="176257.6807"/>
    <x v="1"/>
    <n v="13597.2222"/>
    <x v="1430"/>
    <x v="0"/>
    <m/>
  </r>
  <r>
    <d v="2025-07-05T00:51:51"/>
    <x v="9"/>
    <x v="12"/>
    <s v="HERNANDEZ MACIAS GILBERTO"/>
    <x v="0"/>
    <x v="0"/>
    <n v="258"/>
    <n v="28.6666666666667"/>
    <n v="202.68975903614501"/>
    <m/>
    <n v="113308.50900000001"/>
    <x v="1"/>
    <n v="13597.2222"/>
    <x v="1430"/>
    <x v="0"/>
    <m/>
  </r>
  <r>
    <d v="2025-07-05T00:51:51"/>
    <x v="1"/>
    <x v="13"/>
    <s v="PEREZ GARCIA JUAN ESTEBAN"/>
    <x v="0"/>
    <x v="0"/>
    <n v="226"/>
    <n v="25.1111111111111"/>
    <n v="202.68975903614501"/>
    <s v="2 Descuentos (Usuarios desubicados) "/>
    <n v="113308.50900000001"/>
    <x v="0"/>
    <n v="13597.2222"/>
    <x v="1430"/>
    <x v="0"/>
    <m/>
  </r>
  <r>
    <d v="2025-07-05T00:51:51"/>
    <x v="9"/>
    <x v="14"/>
    <s v="MURILLO  YORMAN ANDRES"/>
    <x v="9"/>
    <x v="0"/>
    <n v="252"/>
    <n v="21"/>
    <n v="270.253012048193"/>
    <m/>
    <n v="151078.01199999999"/>
    <x v="0"/>
    <n v="13597.2222"/>
    <x v="1430"/>
    <x v="0"/>
    <m/>
  </r>
  <r>
    <d v="2025-07-05T00:51:51"/>
    <x v="9"/>
    <x v="17"/>
    <s v="VALENCIA MENDOZA JHON "/>
    <x v="9"/>
    <x v="0"/>
    <n v="244"/>
    <n v="20.3333333333333"/>
    <n v="270.253012048193"/>
    <s v="2 Descuentos (Usuarios desubicados) "/>
    <n v="151078.01199999999"/>
    <x v="0"/>
    <n v="13597.2222"/>
    <x v="1430"/>
    <x v="0"/>
    <m/>
  </r>
  <r>
    <d v="2025-07-05T00:51:52"/>
    <x v="1"/>
    <x v="18"/>
    <s v="MACIAS HERNANDEZ JULIAN DAVID "/>
    <x v="3"/>
    <x v="0"/>
    <n v="234"/>
    <n v="23.4"/>
    <n v="225.21084337349399"/>
    <s v="2 Descuentos (Usuarios desubicados) "/>
    <n v="125898.3434"/>
    <x v="0"/>
    <n v="13597.2222"/>
    <x v="1430"/>
    <x v="0"/>
    <m/>
  </r>
  <r>
    <d v="2025-07-05T00:51:52"/>
    <x v="9"/>
    <x v="19"/>
    <s v="LEON PEREZ RAUL ENRIQUE"/>
    <x v="6"/>
    <x v="0"/>
    <n v="182"/>
    <n v="22.75"/>
    <n v="180.168674698795"/>
    <s v="1 Descuento (Conduct) "/>
    <n v="100718.6747"/>
    <x v="1"/>
    <n v="13597.2222"/>
    <x v="1430"/>
    <x v="0"/>
    <m/>
  </r>
  <r>
    <d v="2025-07-05T00:51:52"/>
    <x v="1"/>
    <x v="20"/>
    <s v="SALDARRIAGA PARRA LUIS ALBERTO"/>
    <x v="6"/>
    <x v="0"/>
    <n v="187"/>
    <n v="22"/>
    <n v="191.42921686746999"/>
    <m/>
    <n v="107013.5919"/>
    <x v="2"/>
    <n v="13597.2222"/>
    <x v="1430"/>
    <x v="0"/>
    <m/>
  </r>
  <r>
    <d v="2025-07-05T00:51:52"/>
    <x v="9"/>
    <x v="21"/>
    <s v="HERRERA GIRALDO DAVINSON "/>
    <x v="1"/>
    <x v="0"/>
    <n v="246"/>
    <n v="22.363636363636399"/>
    <n v="247.731927710843"/>
    <m/>
    <n v="138488.1777"/>
    <x v="0"/>
    <n v="13597.2222"/>
    <x v="1430"/>
    <x v="0"/>
    <m/>
  </r>
  <r>
    <d v="2025-07-05T00:51:53"/>
    <x v="1"/>
    <x v="38"/>
    <s v="JIMENEZ HURTADO CARLOS ESTIVEN"/>
    <x v="10"/>
    <x v="3"/>
    <n v="81"/>
    <n v="18"/>
    <n v="101.34487951807201"/>
    <m/>
    <n v="56654.254500000003"/>
    <x v="1"/>
    <n v="13597.2222"/>
    <x v="1430"/>
    <x v="0"/>
    <m/>
  </r>
  <r>
    <d v="2025-07-05T00:51:53"/>
    <x v="9"/>
    <x v="23"/>
    <s v="FLORES RINCON JORGE ALBERTO "/>
    <x v="1"/>
    <x v="0"/>
    <n v="278"/>
    <n v="25.272727272727298"/>
    <n v="247.731927710843"/>
    <m/>
    <n v="138488.1777"/>
    <x v="0"/>
    <n v="13597.2222"/>
    <x v="1430"/>
    <x v="0"/>
    <m/>
  </r>
  <r>
    <d v="2025-07-05T00:51:53"/>
    <x v="1"/>
    <x v="24"/>
    <s v="AGUDELO GARCIA LLORDIN ELIAS "/>
    <x v="0"/>
    <x v="0"/>
    <n v="169"/>
    <n v="18.7777777777778"/>
    <n v="202.68975903614501"/>
    <s v="11 Descuentos (Incidente con Usuarios) "/>
    <n v="113308.50900000001"/>
    <x v="0"/>
    <n v="13597.2222"/>
    <x v="1430"/>
    <x v="0"/>
    <m/>
  </r>
  <r>
    <d v="2025-07-05T00:51:53"/>
    <x v="9"/>
    <x v="25"/>
    <s v="HINCAPIE LONDOO JHONY ALEXANDER"/>
    <x v="3"/>
    <x v="0"/>
    <n v="234"/>
    <n v="23.4"/>
    <n v="225.21084337349399"/>
    <s v="2 Descuentos (Usuarios desubicados) "/>
    <n v="125898.3434"/>
    <x v="0"/>
    <n v="13597.2222"/>
    <x v="1430"/>
    <x v="0"/>
    <m/>
  </r>
  <r>
    <d v="2025-07-05T00:51:54"/>
    <x v="1"/>
    <x v="39"/>
    <s v="AGUIRRE GARCIA DEIMAR ANDRES "/>
    <x v="6"/>
    <x v="0"/>
    <n v="174"/>
    <n v="21.75"/>
    <n v="180.168674698795"/>
    <s v="2 Descuentos (Despachador) "/>
    <n v="100718.6747"/>
    <x v="0"/>
    <n v="13597.2222"/>
    <x v="1430"/>
    <x v="0"/>
    <m/>
  </r>
  <r>
    <d v="2025-07-05T00:51:54"/>
    <x v="9"/>
    <x v="27"/>
    <s v="AGUDELO GARCIA DENIN ANGELO "/>
    <x v="3"/>
    <x v="0"/>
    <n v="208"/>
    <n v="20.8"/>
    <n v="225.21084337349399"/>
    <m/>
    <n v="125898.3434"/>
    <x v="0"/>
    <n v="13597.2222"/>
    <x v="1430"/>
    <x v="0"/>
    <m/>
  </r>
  <r>
    <d v="2025-07-05T00:51:54"/>
    <x v="1"/>
    <x v="28"/>
    <s v="MARULANDA JARAMILLO DAWER ANDRES"/>
    <x v="10"/>
    <x v="0"/>
    <n v="86"/>
    <n v="21.5"/>
    <n v="90.0843373493976"/>
    <m/>
    <n v="50359.337299999999"/>
    <x v="0"/>
    <n v="13597.2222"/>
    <x v="1430"/>
    <x v="0"/>
    <m/>
  </r>
  <r>
    <d v="2025-07-05T00:51:54"/>
    <x v="9"/>
    <x v="29"/>
    <s v="MONTOYA OSPINA GILBERTO ANTONIO"/>
    <x v="1"/>
    <x v="0"/>
    <n v="236"/>
    <n v="21.454545454545499"/>
    <n v="247.731927710843"/>
    <s v="2 Descuentos (Despachador) "/>
    <n v="138488.1777"/>
    <x v="0"/>
    <n v="13597.2222"/>
    <x v="1430"/>
    <x v="0"/>
    <m/>
  </r>
  <r>
    <d v="2025-07-05T00:51:55"/>
    <x v="1"/>
    <x v="30"/>
    <s v="GOMEZ VERGARA EDWIN"/>
    <x v="1"/>
    <x v="0"/>
    <n v="271"/>
    <n v="24.636363636363601"/>
    <n v="247.731927710843"/>
    <s v="2 Descuentos (conduct y usuario movilidad reducida) "/>
    <n v="138488.1777"/>
    <x v="1"/>
    <n v="13597.2222"/>
    <x v="1430"/>
    <x v="0"/>
    <m/>
  </r>
  <r>
    <d v="2025-07-05T00:51:55"/>
    <x v="9"/>
    <x v="31"/>
    <s v="JARAMILLO JARAMILLO FRANCISCO WBEIMAR"/>
    <x v="0"/>
    <x v="0"/>
    <n v="178"/>
    <n v="19.7777777777778"/>
    <n v="202.68975903614501"/>
    <m/>
    <n v="113308.50900000001"/>
    <x v="0"/>
    <n v="13597.2222"/>
    <x v="1430"/>
    <x v="0"/>
    <m/>
  </r>
  <r>
    <d v="2025-07-05T00:51:55"/>
    <x v="9"/>
    <x v="32"/>
    <s v="TABORDA ROJAS DIEGO ALEJANDRO"/>
    <x v="0"/>
    <x v="0"/>
    <n v="167"/>
    <n v="18.5555555555556"/>
    <n v="202.68975903614501"/>
    <s v="4 Descuentos (Transbordo y despachador) "/>
    <n v="113308.50900000001"/>
    <x v="1"/>
    <n v="13597.2222"/>
    <x v="1430"/>
    <x v="0"/>
    <m/>
  </r>
  <r>
    <d v="2025-07-05T00:51:55"/>
    <x v="1"/>
    <x v="33"/>
    <s v="CALLE BOTERO JUAN RICARDO"/>
    <x v="3"/>
    <x v="0"/>
    <n v="257"/>
    <n v="25.7"/>
    <n v="225.21084337349399"/>
    <s v="2 Descuentos (usuario desubicado y despachador) "/>
    <n v="125898.3434"/>
    <x v="0"/>
    <n v="13597.2222"/>
    <x v="1430"/>
    <x v="0"/>
    <m/>
  </r>
  <r>
    <d v="2025-07-05T00:51:55"/>
    <x v="9"/>
    <x v="34"/>
    <s v="PALMAR PANA EDIXON JOSUE "/>
    <x v="4"/>
    <x v="0"/>
    <n v="162"/>
    <n v="23.1428571428571"/>
    <n v="157.64759036144599"/>
    <s v="1 Descuento (Despachador) "/>
    <n v="88128.840400000001"/>
    <x v="0"/>
    <n v="13597.2222"/>
    <x v="1430"/>
    <x v="0"/>
    <m/>
  </r>
  <r>
    <d v="2025-07-05T00:51:56"/>
    <x v="1"/>
    <x v="35"/>
    <s v="OCAMPO OCAMPO ANTONIO JOSE"/>
    <x v="3"/>
    <x v="0"/>
    <n v="237"/>
    <n v="23.7"/>
    <n v="225.21084337349399"/>
    <s v="1 Descuento (Despachador) "/>
    <n v="125898.3434"/>
    <x v="0"/>
    <n v="13597.2222"/>
    <x v="1430"/>
    <x v="0"/>
    <m/>
  </r>
  <r>
    <d v="2025-07-05T00:51:56"/>
    <x v="9"/>
    <x v="41"/>
    <s v="GARCIA DAVID WILSON ALBERTO"/>
    <x v="3"/>
    <x v="0"/>
    <n v="193"/>
    <n v="19.3"/>
    <n v="225.21084337349399"/>
    <m/>
    <n v="125898.3434"/>
    <x v="1"/>
    <n v="13597.2222"/>
    <x v="1430"/>
    <x v="0"/>
    <m/>
  </r>
  <r>
    <d v="2025-07-05T00:51:56"/>
    <x v="1"/>
    <x v="40"/>
    <s v="LOPERA ALVAREZ ESTIVEN "/>
    <x v="0"/>
    <x v="0"/>
    <n v="235"/>
    <n v="26.1111111111111"/>
    <n v="202.68975903614501"/>
    <m/>
    <n v="113308.50900000001"/>
    <x v="1"/>
    <n v="13597.2222"/>
    <x v="1430"/>
    <x v="0"/>
    <m/>
  </r>
  <r>
    <d v="2025-07-06T01:28:19"/>
    <x v="1"/>
    <x v="0"/>
    <s v="LOPEZ CEBALLOS JONATHAN CAMILO"/>
    <x v="6"/>
    <x v="0"/>
    <n v="178"/>
    <n v="22.25"/>
    <n v="173.11897106109299"/>
    <s v="4 Descuentos (despachador y usuarios desubicados) "/>
    <n v="96594.598100000003"/>
    <x v="0"/>
    <n v="12936.1111"/>
    <x v="1431"/>
    <x v="0"/>
    <m/>
  </r>
  <r>
    <d v="2025-07-06T01:28:19"/>
    <x v="9"/>
    <x v="36"/>
    <s v="PARIAS MURIEL JHON FREDY"/>
    <x v="0"/>
    <x v="0"/>
    <n v="246"/>
    <n v="27.3333333333333"/>
    <n v="194.75884244373"/>
    <s v="2 Descuentos (Conducts) "/>
    <n v="108668.9228"/>
    <x v="1"/>
    <n v="12936.1111"/>
    <x v="1431"/>
    <x v="0"/>
    <m/>
  </r>
  <r>
    <d v="2025-07-06T01:28:19"/>
    <x v="1"/>
    <x v="37"/>
    <s v="GUTIERREZ ARICAPA DANIEL HUMBERTO"/>
    <x v="10"/>
    <x v="0"/>
    <n v="83"/>
    <n v="18.4444444444444"/>
    <n v="97.379421221865002"/>
    <s v="1 Descuento (usuario desubicado) "/>
    <n v="54334.4614"/>
    <x v="0"/>
    <n v="12936.1111"/>
    <x v="1431"/>
    <x v="0"/>
    <m/>
  </r>
  <r>
    <d v="2025-07-06T01:28:19"/>
    <x v="9"/>
    <x v="2"/>
    <s v="LONDOO LOPERA DUVAN ANDRES"/>
    <x v="0"/>
    <x v="0"/>
    <n v="167"/>
    <n v="18.5555555555556"/>
    <n v="194.75884244373"/>
    <m/>
    <n v="108668.9228"/>
    <x v="1"/>
    <n v="12936.1111"/>
    <x v="1431"/>
    <x v="0"/>
    <m/>
  </r>
  <r>
    <d v="2025-07-06T01:28:20"/>
    <x v="1"/>
    <x v="3"/>
    <s v="LOPEZ PINEDA DANIEL ESTIVEN"/>
    <x v="2"/>
    <x v="0"/>
    <n v="98"/>
    <n v="16.3333333333333"/>
    <n v="129.83922829581999"/>
    <m/>
    <n v="72445.948600000003"/>
    <x v="0"/>
    <n v="12936.1111"/>
    <x v="1431"/>
    <x v="0"/>
    <m/>
  </r>
  <r>
    <d v="2025-07-06T01:28:20"/>
    <x v="9"/>
    <x v="4"/>
    <s v="GIRALDO GIRALDO YOVIN ANDRES"/>
    <x v="4"/>
    <x v="0"/>
    <n v="144"/>
    <n v="20.571428571428601"/>
    <n v="151.479099678457"/>
    <m/>
    <n v="84520.273300000001"/>
    <x v="1"/>
    <n v="12936.1111"/>
    <x v="1431"/>
    <x v="0"/>
    <m/>
  </r>
  <r>
    <d v="2025-07-06T01:28:20"/>
    <x v="1"/>
    <x v="5"/>
    <s v="GONZALEZ PEREZ RAFAEL JOSE"/>
    <x v="3"/>
    <x v="0"/>
    <n v="202"/>
    <n v="20.2"/>
    <n v="216.39871382636699"/>
    <m/>
    <n v="120743.2476"/>
    <x v="1"/>
    <n v="12936.1111"/>
    <x v="1431"/>
    <x v="0"/>
    <m/>
  </r>
  <r>
    <d v="2025-07-06T01:28:20"/>
    <x v="9"/>
    <x v="7"/>
    <s v="MARIN ALZATE KEVIN ANDRES"/>
    <x v="1"/>
    <x v="0"/>
    <n v="222"/>
    <n v="20.181818181818201"/>
    <n v="238.038585209003"/>
    <m/>
    <n v="132817.5723"/>
    <x v="0"/>
    <n v="12936.1111"/>
    <x v="1431"/>
    <x v="0"/>
    <m/>
  </r>
  <r>
    <d v="2025-07-06T01:28:21"/>
    <x v="1"/>
    <x v="9"/>
    <s v="DAVID  HENRY GIOVANNY"/>
    <x v="4"/>
    <x v="0"/>
    <n v="177"/>
    <n v="25.285714285714299"/>
    <n v="151.479099678457"/>
    <m/>
    <n v="84520.273300000001"/>
    <x v="0"/>
    <n v="12936.1111"/>
    <x v="1431"/>
    <x v="0"/>
    <m/>
  </r>
  <r>
    <d v="2025-07-06T01:28:21"/>
    <x v="9"/>
    <x v="10"/>
    <s v="DURANGO PAEZ GILDARDO"/>
    <x v="0"/>
    <x v="0"/>
    <n v="172"/>
    <n v="19.1111111111111"/>
    <n v="194.75884244373"/>
    <m/>
    <n v="108668.9228"/>
    <x v="0"/>
    <n v="12936.1111"/>
    <x v="1431"/>
    <x v="0"/>
    <m/>
  </r>
  <r>
    <d v="2025-07-06T01:28:21"/>
    <x v="1"/>
    <x v="11"/>
    <s v="HINCAPIE LOPEZ DIDIER FABIAN"/>
    <x v="6"/>
    <x v="3"/>
    <n v="114"/>
    <n v="14.25"/>
    <n v="173.11897106109299"/>
    <m/>
    <n v="96594.598100000003"/>
    <x v="1"/>
    <n v="12936.1111"/>
    <x v="1431"/>
    <x v="0"/>
    <m/>
  </r>
  <r>
    <d v="2025-07-06T01:28:21"/>
    <x v="9"/>
    <x v="12"/>
    <s v="VERENZUELA MARTINEZ ALEXANDER"/>
    <x v="0"/>
    <x v="0"/>
    <n v="284"/>
    <n v="31.5555555555556"/>
    <n v="194.75884244373"/>
    <s v="1 Descuento (Conduct) "/>
    <n v="108668.9228"/>
    <x v="1"/>
    <n v="12936.1111"/>
    <x v="1431"/>
    <x v="0"/>
    <m/>
  </r>
  <r>
    <d v="2025-07-06T01:28:21"/>
    <x v="1"/>
    <x v="13"/>
    <s v="PEREZ GARCIA JUAN ESTEBAN"/>
    <x v="0"/>
    <x v="0"/>
    <n v="195"/>
    <n v="21.6666666666667"/>
    <n v="194.75884244373"/>
    <s v="3 Descuentos (Conducts y usuario desubicado) "/>
    <n v="108668.9228"/>
    <x v="0"/>
    <n v="12936.1111"/>
    <x v="1431"/>
    <x v="0"/>
    <m/>
  </r>
  <r>
    <d v="2025-07-06T01:28:22"/>
    <x v="9"/>
    <x v="14"/>
    <s v="MURILLO  YORMAN ANDRES"/>
    <x v="6"/>
    <x v="0"/>
    <n v="158"/>
    <n v="19.75"/>
    <n v="173.11897106109299"/>
    <m/>
    <n v="96594.598100000003"/>
    <x v="0"/>
    <n v="12936.1111"/>
    <x v="1431"/>
    <x v="0"/>
    <m/>
  </r>
  <r>
    <d v="2025-07-06T01:28:22"/>
    <x v="1"/>
    <x v="16"/>
    <s v="MACEA ARBELAEZ MATEO"/>
    <x v="1"/>
    <x v="0"/>
    <n v="213"/>
    <n v="19.363636363636399"/>
    <n v="238.038585209003"/>
    <m/>
    <n v="132817.5723"/>
    <x v="0"/>
    <n v="12936.1111"/>
    <x v="1431"/>
    <x v="0"/>
    <m/>
  </r>
  <r>
    <d v="2025-07-06T01:28:22"/>
    <x v="9"/>
    <x v="17"/>
    <s v="VALENCIA MENDOZA JHON"/>
    <x v="6"/>
    <x v="0"/>
    <n v="206"/>
    <n v="25.75"/>
    <n v="173.11897106109299"/>
    <m/>
    <n v="96594.598100000003"/>
    <x v="0"/>
    <n v="12936.1111"/>
    <x v="1431"/>
    <x v="0"/>
    <m/>
  </r>
  <r>
    <d v="2025-07-06T01:28:22"/>
    <x v="1"/>
    <x v="18"/>
    <s v="MACIAS HERNANDEZ JULIAN DAVID"/>
    <x v="3"/>
    <x v="0"/>
    <n v="187"/>
    <n v="18.7"/>
    <n v="216.39871382636699"/>
    <m/>
    <n v="120743.2476"/>
    <x v="0"/>
    <n v="12936.1111"/>
    <x v="1431"/>
    <x v="0"/>
    <m/>
  </r>
  <r>
    <d v="2025-07-06T01:28:23"/>
    <x v="9"/>
    <x v="19"/>
    <s v="LEON PEREZ RAUL ENRIQUE"/>
    <x v="12"/>
    <x v="0"/>
    <n v="262"/>
    <n v="20.153846153846199"/>
    <n v="281.318327974277"/>
    <s v="3 Descuentos (conduct, usuario movilidad reducida y desubicado"/>
    <n v="156966.2219"/>
    <x v="1"/>
    <n v="12936.1111"/>
    <x v="1431"/>
    <x v="0"/>
    <m/>
  </r>
  <r>
    <d v="2025-07-06T01:28:23"/>
    <x v="1"/>
    <x v="20"/>
    <s v="RUA CHAVARRIA JEFERSON ANDREY"/>
    <x v="11"/>
    <x v="3"/>
    <n v="40"/>
    <n v="26.6666666666667"/>
    <n v="32.459807073954998"/>
    <s v="1 Descuento (Despachador) "/>
    <n v="18111.487099999998"/>
    <x v="2"/>
    <n v="12936.1111"/>
    <x v="1431"/>
    <x v="0"/>
    <m/>
  </r>
  <r>
    <d v="2025-07-06T01:28:23"/>
    <x v="9"/>
    <x v="21"/>
    <s v="HERRERA GIRALDO DAVINSON"/>
    <x v="0"/>
    <x v="0"/>
    <n v="235"/>
    <n v="26.1111111111111"/>
    <n v="194.75884244373"/>
    <s v="2 Descuentos (conducts) "/>
    <n v="108668.9228"/>
    <x v="0"/>
    <n v="12936.1111"/>
    <x v="1431"/>
    <x v="0"/>
    <m/>
  </r>
  <r>
    <d v="2025-07-06T01:28:23"/>
    <x v="1"/>
    <x v="22"/>
    <s v="HERNANDEZ MACIAS GILBERTO"/>
    <x v="3"/>
    <x v="0"/>
    <n v="222"/>
    <n v="22.2"/>
    <n v="216.39871382636699"/>
    <m/>
    <n v="120743.2476"/>
    <x v="0"/>
    <n v="12936.1111"/>
    <x v="1431"/>
    <x v="0"/>
    <m/>
  </r>
  <r>
    <d v="2025-07-06T01:28:24"/>
    <x v="9"/>
    <x v="23"/>
    <s v="FLORES RINCON JORGE ALBERTO"/>
    <x v="15"/>
    <x v="0"/>
    <n v="273"/>
    <n v="18.2"/>
    <n v="324.59807073955"/>
    <s v="1 Descuento (Despachador) "/>
    <n v="181114.8714"/>
    <x v="0"/>
    <n v="12936.1111"/>
    <x v="1431"/>
    <x v="0"/>
    <m/>
  </r>
  <r>
    <d v="2025-07-06T01:28:24"/>
    <x v="1"/>
    <x v="24"/>
    <s v="AGUDELO GARCIA LLORDIN ELIAS"/>
    <x v="3"/>
    <x v="0"/>
    <n v="196"/>
    <n v="19.600000000000001"/>
    <n v="216.39871382636699"/>
    <s v="1 Descuento (Conduct) "/>
    <n v="120743.2476"/>
    <x v="0"/>
    <n v="12936.1111"/>
    <x v="1431"/>
    <x v="0"/>
    <m/>
  </r>
  <r>
    <d v="2025-07-06T01:28:24"/>
    <x v="9"/>
    <x v="25"/>
    <s v="JARAMILLO JARAMILLO FRANCISCO WBEIMAR "/>
    <x v="3"/>
    <x v="0"/>
    <n v="178"/>
    <n v="17.8"/>
    <n v="216.39871382636699"/>
    <s v="1 Descuento (usuario desubicado) "/>
    <n v="120743.2476"/>
    <x v="0"/>
    <n v="12936.1111"/>
    <x v="1431"/>
    <x v="0"/>
    <m/>
  </r>
  <r>
    <d v="2025-07-06T01:28:24"/>
    <x v="1"/>
    <x v="26"/>
    <s v="MARTINEZ  WILMAR"/>
    <x v="4"/>
    <x v="0"/>
    <n v="171"/>
    <n v="24.428571428571399"/>
    <n v="151.479099678457"/>
    <m/>
    <n v="84520.273300000001"/>
    <x v="0"/>
    <n v="12936.1111"/>
    <x v="1431"/>
    <x v="0"/>
    <m/>
  </r>
  <r>
    <d v="2025-07-06T01:28:24"/>
    <x v="9"/>
    <x v="39"/>
    <s v="AGUIRRE GARCIA DEIMAR ANDRES"/>
    <x v="11"/>
    <x v="0"/>
    <n v="47"/>
    <n v="23.5"/>
    <n v="43.279742765273298"/>
    <m/>
    <n v="24148.6495"/>
    <x v="0"/>
    <n v="12936.1111"/>
    <x v="1431"/>
    <x v="0"/>
    <m/>
  </r>
  <r>
    <d v="2025-07-06T01:28:25"/>
    <x v="1"/>
    <x v="27"/>
    <s v="AGUDELO GARCIA DENIN ANGELO"/>
    <x v="3"/>
    <x v="0"/>
    <n v="198"/>
    <n v="19.8"/>
    <n v="216.39871382636699"/>
    <s v="2 Descuentos (Usuarios desubicados) "/>
    <n v="120743.2476"/>
    <x v="0"/>
    <n v="12936.1111"/>
    <x v="1431"/>
    <x v="0"/>
    <m/>
  </r>
  <r>
    <d v="2025-07-06T01:28:25"/>
    <x v="9"/>
    <x v="28"/>
    <s v="AGUIRRE GARCIA DEIMAR ANDRES"/>
    <x v="4"/>
    <x v="0"/>
    <n v="156"/>
    <n v="22.285714285714299"/>
    <n v="151.479099678457"/>
    <m/>
    <n v="84520.273300000001"/>
    <x v="0"/>
    <n v="12936.1111"/>
    <x v="1431"/>
    <x v="0"/>
    <m/>
  </r>
  <r>
    <d v="2025-07-06T01:28:25"/>
    <x v="1"/>
    <x v="29"/>
    <s v="MONTOYA OSPINA GILBERTO ANTONIO"/>
    <x v="3"/>
    <x v="0"/>
    <n v="215"/>
    <n v="21.5"/>
    <n v="216.39871382636699"/>
    <m/>
    <n v="120743.2476"/>
    <x v="0"/>
    <n v="12936.1111"/>
    <x v="1431"/>
    <x v="0"/>
    <m/>
  </r>
  <r>
    <d v="2025-07-06T01:28:25"/>
    <x v="9"/>
    <x v="30"/>
    <s v="GOMEZ VERGARA EDWIN"/>
    <x v="6"/>
    <x v="0"/>
    <n v="202"/>
    <n v="25.25"/>
    <n v="173.11897106109299"/>
    <m/>
    <n v="96594.598100000003"/>
    <x v="1"/>
    <n v="12936.1111"/>
    <x v="1431"/>
    <x v="0"/>
    <m/>
  </r>
  <r>
    <d v="2025-07-06T01:28:26"/>
    <x v="1"/>
    <x v="31"/>
    <s v="MARTINEZ CHAVERRA LUIS NORBERTO"/>
    <x v="3"/>
    <x v="0"/>
    <n v="258"/>
    <n v="25.8"/>
    <n v="216.39871382636699"/>
    <s v="1 Descuento (Despachador) "/>
    <n v="120743.2476"/>
    <x v="0"/>
    <n v="12936.1111"/>
    <x v="1431"/>
    <x v="0"/>
    <m/>
  </r>
  <r>
    <d v="2025-07-06T01:28:26"/>
    <x v="9"/>
    <x v="32"/>
    <s v="TABORDA ROJAS DIEGO ALEJANDRO"/>
    <x v="6"/>
    <x v="0"/>
    <n v="188"/>
    <n v="23.5"/>
    <n v="173.11897106109299"/>
    <m/>
    <n v="96594.598100000003"/>
    <x v="1"/>
    <n v="12936.1111"/>
    <x v="1431"/>
    <x v="0"/>
    <m/>
  </r>
  <r>
    <d v="2025-07-06T01:28:26"/>
    <x v="1"/>
    <x v="33"/>
    <s v="CALLE BOTERO JUAN RICARDO"/>
    <x v="6"/>
    <x v="0"/>
    <n v="187"/>
    <n v="23.375"/>
    <n v="173.11897106109299"/>
    <s v="1 Descuento (usuario desubicado) "/>
    <n v="96594.598100000003"/>
    <x v="0"/>
    <n v="12936.1111"/>
    <x v="1431"/>
    <x v="0"/>
    <m/>
  </r>
  <r>
    <d v="2025-07-06T01:28:26"/>
    <x v="9"/>
    <x v="34"/>
    <s v="PALMAR PANA EDIXON JOSUE"/>
    <x v="0"/>
    <x v="0"/>
    <n v="206"/>
    <n v="22.8888888888889"/>
    <n v="194.75884244373"/>
    <m/>
    <n v="108668.9228"/>
    <x v="0"/>
    <n v="12936.1111"/>
    <x v="1431"/>
    <x v="0"/>
    <m/>
  </r>
  <r>
    <d v="2025-07-06T01:28:27"/>
    <x v="1"/>
    <x v="35"/>
    <s v="OCAMPO OCAMPO ANTONIO JOSE"/>
    <x v="1"/>
    <x v="0"/>
    <n v="226"/>
    <n v="20.545454545454501"/>
    <n v="238.038585209003"/>
    <m/>
    <n v="132817.5723"/>
    <x v="0"/>
    <n v="12936.1111"/>
    <x v="1431"/>
    <x v="0"/>
    <m/>
  </r>
  <r>
    <d v="2025-07-06T01:28:27"/>
    <x v="9"/>
    <x v="41"/>
    <s v="GARCIA DAVID WILSON ALBERTO"/>
    <x v="0"/>
    <x v="0"/>
    <n v="224"/>
    <n v="24.8888888888889"/>
    <n v="194.75884244373"/>
    <m/>
    <n v="108668.9228"/>
    <x v="1"/>
    <n v="12936.1111"/>
    <x v="1431"/>
    <x v="0"/>
    <m/>
  </r>
  <r>
    <d v="2025-07-07T01:03:15"/>
    <x v="12"/>
    <x v="0"/>
    <s v="LOPEZ CEBALLOS JONATHAN CAMILO  "/>
    <x v="2"/>
    <x v="0"/>
    <n v="113"/>
    <n v="18.8333333333333"/>
    <n v="115.709677419355"/>
    <m/>
    <n v="64180.1613"/>
    <x v="0"/>
    <n v="11822.2222"/>
    <x v="1432"/>
    <x v="0"/>
    <m/>
  </r>
  <r>
    <d v="2025-07-07T01:03:16"/>
    <x v="12"/>
    <x v="1"/>
    <s v="ESPINOZA CHAVARRIA GUILLERMO LEON"/>
    <x v="0"/>
    <x v="0"/>
    <n v="170"/>
    <n v="18.8888888888889"/>
    <n v="173.564516129032"/>
    <m/>
    <n v="96270.241899999994"/>
    <x v="0"/>
    <n v="11822.2222"/>
    <x v="1432"/>
    <x v="0"/>
    <m/>
  </r>
  <r>
    <d v="2025-07-07T01:03:16"/>
    <x v="12"/>
    <x v="37"/>
    <s v="GUTIERREZ ARICAPA DANIEL HUMBERTO"/>
    <x v="8"/>
    <x v="0"/>
    <n v="123"/>
    <n v="24.6"/>
    <n v="96.424731182795696"/>
    <m/>
    <n v="53483.467700000001"/>
    <x v="0"/>
    <n v="11822.2222"/>
    <x v="1432"/>
    <x v="0"/>
    <m/>
  </r>
  <r>
    <d v="2025-07-07T01:03:16"/>
    <x v="12"/>
    <x v="2"/>
    <s v="LONDOO LOPERA DUVAN ANDRES"/>
    <x v="3"/>
    <x v="0"/>
    <n v="157"/>
    <n v="15.7"/>
    <n v="192.84946236559099"/>
    <m/>
    <n v="106966.93550000001"/>
    <x v="1"/>
    <n v="11822.2222"/>
    <x v="1432"/>
    <x v="0"/>
    <m/>
  </r>
  <r>
    <d v="2025-07-07T01:03:16"/>
    <x v="12"/>
    <x v="4"/>
    <s v="GIRALDO GIRALDO YOVIN ANDRES"/>
    <x v="3"/>
    <x v="0"/>
    <n v="153"/>
    <n v="15.3"/>
    <n v="192.84946236559099"/>
    <m/>
    <n v="106966.93550000001"/>
    <x v="1"/>
    <n v="11822.2222"/>
    <x v="1432"/>
    <x v="0"/>
    <m/>
  </r>
  <r>
    <d v="2025-07-07T01:03:17"/>
    <x v="12"/>
    <x v="10"/>
    <s v="DURANGO PAEZ GILDARDO"/>
    <x v="1"/>
    <x v="0"/>
    <n v="199"/>
    <n v="18.090909090909101"/>
    <n v="212.13440860215101"/>
    <m/>
    <n v="117663.629"/>
    <x v="0"/>
    <n v="11822.2222"/>
    <x v="1432"/>
    <x v="0"/>
    <m/>
  </r>
  <r>
    <d v="2025-07-07T01:03:17"/>
    <x v="12"/>
    <x v="11"/>
    <s v="HINCAPIE LOPEZ DIDIER FABIAN"/>
    <x v="6"/>
    <x v="0"/>
    <n v="137"/>
    <n v="17.125"/>
    <n v="154.27956989247301"/>
    <m/>
    <n v="85573.5484"/>
    <x v="1"/>
    <n v="11822.2222"/>
    <x v="1432"/>
    <x v="0"/>
    <m/>
  </r>
  <r>
    <d v="2025-07-07T01:03:17"/>
    <x v="12"/>
    <x v="12"/>
    <s v="GONZALEZ PEREZ RAFAEL JOSE"/>
    <x v="0"/>
    <x v="0"/>
    <n v="165"/>
    <n v="18.3333333333333"/>
    <n v="173.564516129032"/>
    <m/>
    <n v="96270.241899999994"/>
    <x v="1"/>
    <n v="11822.2222"/>
    <x v="1432"/>
    <x v="0"/>
    <m/>
  </r>
  <r>
    <d v="2025-07-07T01:03:17"/>
    <x v="12"/>
    <x v="16"/>
    <s v="MACEA ARBELAEZ MATEO"/>
    <x v="15"/>
    <x v="0"/>
    <n v="265"/>
    <n v="17.6666666666667"/>
    <n v="289.27419354838702"/>
    <m/>
    <n v="160450.4032"/>
    <x v="0"/>
    <n v="11822.2222"/>
    <x v="1432"/>
    <x v="0"/>
    <m/>
  </r>
  <r>
    <d v="2025-07-07T01:03:17"/>
    <x v="12"/>
    <x v="17"/>
    <s v="BERNAL RONDON KEVIN OSWALDO"/>
    <x v="9"/>
    <x v="0"/>
    <n v="252"/>
    <n v="21"/>
    <n v="231.41935483871001"/>
    <s v="1 Descuento (Despachador) "/>
    <n v="128360.3226"/>
    <x v="0"/>
    <n v="11822.2222"/>
    <x v="1432"/>
    <x v="0"/>
    <m/>
  </r>
  <r>
    <d v="2025-07-07T01:03:18"/>
    <x v="12"/>
    <x v="18"/>
    <s v="MACIAS HERNANDEZ JULIAN DAVID"/>
    <x v="3"/>
    <x v="0"/>
    <n v="207"/>
    <n v="20.7"/>
    <n v="192.84946236559099"/>
    <s v="1 Descuento (Despachador) "/>
    <n v="106966.93550000001"/>
    <x v="0"/>
    <n v="11822.2222"/>
    <x v="1432"/>
    <x v="0"/>
    <m/>
  </r>
  <r>
    <d v="2025-07-07T01:03:18"/>
    <x v="12"/>
    <x v="23"/>
    <s v="RUA CHAVARRIA JEFERSON ANDREY"/>
    <x v="13"/>
    <x v="0"/>
    <n v="229"/>
    <n v="16.3571428571429"/>
    <n v="269.98924731182802"/>
    <s v="JORGE FLORES Realiz 5 viajes donde moviliz 75 usuarios."/>
    <n v="149753.70970000001"/>
    <x v="0"/>
    <n v="11822.2222"/>
    <x v="1432"/>
    <x v="0"/>
    <m/>
  </r>
  <r>
    <d v="2025-07-07T01:03:18"/>
    <x v="12"/>
    <x v="39"/>
    <s v="AGUIRRE GARCIA DEIMAR ANDRES"/>
    <x v="3"/>
    <x v="0"/>
    <n v="198"/>
    <n v="19.8"/>
    <n v="192.84946236559099"/>
    <m/>
    <n v="106966.93550000001"/>
    <x v="0"/>
    <n v="11822.2222"/>
    <x v="1432"/>
    <x v="0"/>
    <m/>
  </r>
  <r>
    <d v="2025-07-07T01:03:18"/>
    <x v="12"/>
    <x v="28"/>
    <s v="GARCIA DAVID WILSON ALBERTO"/>
    <x v="3"/>
    <x v="0"/>
    <n v="145"/>
    <n v="14.5"/>
    <n v="192.84946236559099"/>
    <m/>
    <n v="106966.93550000001"/>
    <x v="0"/>
    <n v="11822.2222"/>
    <x v="1432"/>
    <x v="0"/>
    <m/>
  </r>
  <r>
    <d v="2025-07-07T01:03:19"/>
    <x v="12"/>
    <x v="29"/>
    <s v="MONTOYA OSPINA GILBERTO ANTONIO "/>
    <x v="3"/>
    <x v="0"/>
    <n v="227"/>
    <n v="22.7"/>
    <n v="192.84946236559099"/>
    <m/>
    <n v="106966.93550000001"/>
    <x v="0"/>
    <n v="11822.2222"/>
    <x v="1432"/>
    <x v="0"/>
    <m/>
  </r>
  <r>
    <d v="2025-07-07T01:03:19"/>
    <x v="12"/>
    <x v="30"/>
    <s v="GOMEZ VERGARA EDWIN"/>
    <x v="9"/>
    <x v="0"/>
    <n v="306"/>
    <n v="25.5"/>
    <n v="231.41935483871001"/>
    <m/>
    <n v="128360.3226"/>
    <x v="1"/>
    <n v="11822.2222"/>
    <x v="1432"/>
    <x v="0"/>
    <m/>
  </r>
  <r>
    <d v="2025-07-07T01:03:19"/>
    <x v="12"/>
    <x v="32"/>
    <s v="TABORDA ROJAS DIEGO ALEJANDRO"/>
    <x v="12"/>
    <x v="0"/>
    <n v="235"/>
    <n v="18.076923076923102"/>
    <n v="250.704301075269"/>
    <m/>
    <n v="139057.01610000001"/>
    <x v="1"/>
    <n v="11822.2222"/>
    <x v="1432"/>
    <x v="0"/>
    <m/>
  </r>
  <r>
    <d v="2025-07-07T01:03:19"/>
    <x v="12"/>
    <x v="41"/>
    <s v="QUIRAMA CASTAEDA JHON JADER"/>
    <x v="9"/>
    <x v="0"/>
    <n v="306"/>
    <n v="25.5"/>
    <n v="231.41935483871001"/>
    <m/>
    <n v="128360.3226"/>
    <x v="1"/>
    <n v="11822.2222"/>
    <x v="1432"/>
    <x v="0"/>
    <m/>
  </r>
  <r>
    <d v="2025-07-08T02:40:28"/>
    <x v="9"/>
    <x v="36"/>
    <s v="PARIAS MURIEL JHON FREDY"/>
    <x v="3"/>
    <x v="0"/>
    <n v="237"/>
    <n v="22.571428571428601"/>
    <n v="232.02909647779501"/>
    <m/>
    <n v="129594.5214"/>
    <x v="1"/>
    <n v="13494.2857"/>
    <x v="1433"/>
    <x v="0"/>
    <m/>
  </r>
  <r>
    <d v="2025-07-08T02:40:29"/>
    <x v="1"/>
    <x v="1"/>
    <s v="ESPINOZA CHAVARRIA GUILLERMO LEON"/>
    <x v="0"/>
    <x v="0"/>
    <n v="194"/>
    <n v="21.5555555555556"/>
    <n v="198.88208269525299"/>
    <s v="2 Descuentos (Monitoreo y usuario desubicado) "/>
    <n v="111081.0184"/>
    <x v="0"/>
    <n v="13494.2857"/>
    <x v="1433"/>
    <x v="0"/>
    <m/>
  </r>
  <r>
    <d v="2025-07-08T02:40:29"/>
    <x v="9"/>
    <x v="37"/>
    <s v="GUTIERREZ ARICAPA DANIEL HUMBERTO"/>
    <x v="0"/>
    <x v="0"/>
    <n v="202"/>
    <n v="22.4444444444444"/>
    <n v="198.88208269525299"/>
    <s v="1 Descuento (conduct) "/>
    <n v="111081.0184"/>
    <x v="0"/>
    <n v="13494.2857"/>
    <x v="1433"/>
    <x v="0"/>
    <m/>
  </r>
  <r>
    <d v="2025-07-08T02:40:29"/>
    <x v="1"/>
    <x v="2"/>
    <s v="LONDOO LOPERA DUVAN ANDRES"/>
    <x v="1"/>
    <x v="0"/>
    <n v="296"/>
    <n v="26.909090909090899"/>
    <n v="243.07810107197599"/>
    <m/>
    <n v="135765.68909999999"/>
    <x v="1"/>
    <n v="13494.2857"/>
    <x v="1433"/>
    <x v="0"/>
    <m/>
  </r>
  <r>
    <d v="2025-07-08T02:40:30"/>
    <x v="9"/>
    <x v="3"/>
    <s v="JIMENEZ HURTADO CARLOS ESTIVEN"/>
    <x v="6"/>
    <x v="0"/>
    <n v="151"/>
    <n v="18.875"/>
    <n v="176.78407350689099"/>
    <s v="1 Descuento (conduct) "/>
    <n v="98738.683000000005"/>
    <x v="0"/>
    <n v="13494.2857"/>
    <x v="1433"/>
    <x v="0"/>
    <m/>
  </r>
  <r>
    <d v="2025-07-08T02:40:30"/>
    <x v="1"/>
    <x v="4"/>
    <s v="GIRALDO GIRALDO YOVIN ANDRES"/>
    <x v="1"/>
    <x v="3"/>
    <n v="197"/>
    <n v="17.909090909090899"/>
    <n v="243.07810107197599"/>
    <m/>
    <n v="135765.68909999999"/>
    <x v="1"/>
    <n v="13494.2857"/>
    <x v="1433"/>
    <x v="0"/>
    <m/>
  </r>
  <r>
    <d v="2025-07-08T02:40:30"/>
    <x v="9"/>
    <x v="5"/>
    <s v="GONZALEZ PEREZ RAFAEL JOSE"/>
    <x v="9"/>
    <x v="0"/>
    <n v="230"/>
    <n v="19.1666666666667"/>
    <n v="265.176110260337"/>
    <s v="1 Descuento (Despachador) "/>
    <n v="148108.0245"/>
    <x v="1"/>
    <n v="13494.2857"/>
    <x v="1433"/>
    <x v="0"/>
    <m/>
  </r>
  <r>
    <d v="2025-07-08T02:40:30"/>
    <x v="1"/>
    <x v="9"/>
    <s v="DAVID  HENRY GIOVANNY"/>
    <x v="8"/>
    <x v="0"/>
    <n v="121"/>
    <n v="24.2"/>
    <n v="110.490045941807"/>
    <m/>
    <n v="61711.676899999999"/>
    <x v="0"/>
    <n v="13494.2857"/>
    <x v="1433"/>
    <x v="0"/>
    <m/>
  </r>
  <r>
    <d v="2025-07-08T02:40:30"/>
    <x v="9"/>
    <x v="10"/>
    <s v="DURANGO PAEZ GILDARDO"/>
    <x v="3"/>
    <x v="0"/>
    <n v="207"/>
    <n v="20.7"/>
    <n v="220.98009188361399"/>
    <m/>
    <n v="123423.3538"/>
    <x v="0"/>
    <n v="13494.2857"/>
    <x v="1433"/>
    <x v="0"/>
    <m/>
  </r>
  <r>
    <d v="2025-07-08T02:40:31"/>
    <x v="1"/>
    <x v="11"/>
    <s v="HINCAPIE LOPEZ DIDIER FABIAN"/>
    <x v="0"/>
    <x v="0"/>
    <n v="221"/>
    <n v="24.5555555555556"/>
    <n v="198.88208269525299"/>
    <m/>
    <n v="111081.0184"/>
    <x v="1"/>
    <n v="13494.2857"/>
    <x v="1433"/>
    <x v="0"/>
    <m/>
  </r>
  <r>
    <d v="2025-07-08T02:40:31"/>
    <x v="9"/>
    <x v="12"/>
    <s v="VERENZUELA MARTINEZ ALEXANDER"/>
    <x v="6"/>
    <x v="0"/>
    <n v="248"/>
    <n v="31"/>
    <n v="176.78407350689099"/>
    <m/>
    <n v="98738.683000000005"/>
    <x v="1"/>
    <n v="13494.2857"/>
    <x v="1433"/>
    <x v="0"/>
    <m/>
  </r>
  <r>
    <d v="2025-07-08T02:40:31"/>
    <x v="1"/>
    <x v="13"/>
    <s v="PEREZ GARCIA JUAN ESTEBAN"/>
    <x v="1"/>
    <x v="0"/>
    <n v="256"/>
    <n v="23.272727272727298"/>
    <n v="243.07810107197599"/>
    <s v="2 Descuentos (usuario movilidad reducida y desubicado) "/>
    <n v="135765.68909999999"/>
    <x v="0"/>
    <n v="13494.2857"/>
    <x v="1433"/>
    <x v="0"/>
    <m/>
  </r>
  <r>
    <d v="2025-07-08T02:40:31"/>
    <x v="9"/>
    <x v="14"/>
    <s v="MURILLO  YORMAN ANDRES"/>
    <x v="2"/>
    <x v="0"/>
    <n v="146"/>
    <n v="24.3333333333333"/>
    <n v="132.58805513016799"/>
    <m/>
    <n v="74054.012300000002"/>
    <x v="0"/>
    <n v="13494.2857"/>
    <x v="1433"/>
    <x v="0"/>
    <m/>
  </r>
  <r>
    <d v="2025-07-08T02:40:32"/>
    <x v="1"/>
    <x v="16"/>
    <s v="MACEA ARBELAEZ MATEO"/>
    <x v="4"/>
    <x v="0"/>
    <n v="138"/>
    <n v="19.714285714285701"/>
    <n v="154.68606431852999"/>
    <s v="Se descuenta 0.5 viaje ya que NO espera el tiempo indicado en el paradero. "/>
    <n v="80253.847599999994"/>
    <x v="0"/>
    <n v="13494.2857"/>
    <x v="1433"/>
    <x v="2"/>
    <n v="11"/>
  </r>
  <r>
    <d v="2025-07-08T02:40:32"/>
    <x v="9"/>
    <x v="17"/>
    <s v="BERNAL RONDON KEVIN OSWALDO"/>
    <x v="0"/>
    <x v="0"/>
    <n v="201"/>
    <n v="22.3333333333333"/>
    <n v="198.88208269525299"/>
    <s v="2 Descuentos (Usuarios desubicados) "/>
    <n v="111081.0184"/>
    <x v="0"/>
    <n v="13494.2857"/>
    <x v="1433"/>
    <x v="0"/>
    <m/>
  </r>
  <r>
    <d v="2025-07-08T02:40:32"/>
    <x v="1"/>
    <x v="18"/>
    <s v="MACIAS HERNANDEZ JULIAN DAVID"/>
    <x v="0"/>
    <x v="0"/>
    <n v="205"/>
    <n v="22.7777777777778"/>
    <n v="198.88208269525299"/>
    <m/>
    <n v="111081.0184"/>
    <x v="0"/>
    <n v="13494.2857"/>
    <x v="1433"/>
    <x v="0"/>
    <m/>
  </r>
  <r>
    <d v="2025-07-08T02:40:32"/>
    <x v="9"/>
    <x v="19"/>
    <s v="QUIRAMA CASTAEDA JHON JADER"/>
    <x v="12"/>
    <x v="0"/>
    <n v="292"/>
    <n v="22.461538461538499"/>
    <n v="287.274119448698"/>
    <m/>
    <n v="160450.35990000001"/>
    <x v="1"/>
    <n v="13494.2857"/>
    <x v="1433"/>
    <x v="0"/>
    <m/>
  </r>
  <r>
    <d v="2025-07-08T02:40:32"/>
    <x v="1"/>
    <x v="21"/>
    <s v="HERRERA GIRALDO DAVINSON"/>
    <x v="2"/>
    <x v="0"/>
    <n v="134"/>
    <n v="22.3333333333333"/>
    <n v="132.58805513016799"/>
    <m/>
    <n v="74054.012300000002"/>
    <x v="0"/>
    <n v="13494.2857"/>
    <x v="1433"/>
    <x v="0"/>
    <m/>
  </r>
  <r>
    <d v="2025-07-08T02:40:33"/>
    <x v="9"/>
    <x v="22"/>
    <s v="HERNANDEZ MACIAS GILBERTO"/>
    <x v="3"/>
    <x v="0"/>
    <n v="203"/>
    <n v="20.3"/>
    <n v="220.98009188361399"/>
    <m/>
    <n v="123423.3538"/>
    <x v="0"/>
    <n v="13494.2857"/>
    <x v="1433"/>
    <x v="0"/>
    <m/>
  </r>
  <r>
    <d v="2025-07-08T02:40:33"/>
    <x v="1"/>
    <x v="23"/>
    <s v="HENAO HOYOS SANTIAGO"/>
    <x v="1"/>
    <x v="0"/>
    <n v="202"/>
    <n v="18.363636363636399"/>
    <n v="243.07810107197599"/>
    <m/>
    <n v="135765.68909999999"/>
    <x v="0"/>
    <n v="13494.2857"/>
    <x v="1433"/>
    <x v="0"/>
    <m/>
  </r>
  <r>
    <d v="2025-07-08T02:40:33"/>
    <x v="9"/>
    <x v="24"/>
    <s v="AGUDELO GARCIA LLORDIN ELIAS"/>
    <x v="0"/>
    <x v="0"/>
    <n v="181"/>
    <n v="20.1111111111111"/>
    <n v="198.88208269525299"/>
    <m/>
    <n v="111081.0184"/>
    <x v="0"/>
    <n v="13494.2857"/>
    <x v="1433"/>
    <x v="0"/>
    <m/>
  </r>
  <r>
    <d v="2025-07-08T02:40:33"/>
    <x v="1"/>
    <x v="25"/>
    <s v="JARAMILLO JARAMILLO FRANCISCO WBEIMAR"/>
    <x v="0"/>
    <x v="0"/>
    <n v="141"/>
    <n v="15.6666666666667"/>
    <n v="198.88208269525299"/>
    <s v="1 Descuento (Usuario desubicado) "/>
    <n v="111081.0184"/>
    <x v="0"/>
    <n v="13494.2857"/>
    <x v="1433"/>
    <x v="0"/>
    <m/>
  </r>
  <r>
    <d v="2025-07-08T02:40:34"/>
    <x v="9"/>
    <x v="26"/>
    <s v="MARTINEZ  WILMAR"/>
    <x v="3"/>
    <x v="0"/>
    <n v="294"/>
    <n v="29.4"/>
    <n v="220.98009188361399"/>
    <m/>
    <n v="123423.3538"/>
    <x v="0"/>
    <n v="13494.2857"/>
    <x v="1433"/>
    <x v="0"/>
    <m/>
  </r>
  <r>
    <d v="2025-07-08T02:40:34"/>
    <x v="1"/>
    <x v="39"/>
    <s v="LEON PEREZ RAUL ENRIQUE"/>
    <x v="0"/>
    <x v="0"/>
    <n v="172"/>
    <n v="19.1111111111111"/>
    <n v="198.88208269525299"/>
    <m/>
    <n v="111081.0184"/>
    <x v="0"/>
    <n v="13494.2857"/>
    <x v="1433"/>
    <x v="0"/>
    <m/>
  </r>
  <r>
    <d v="2025-07-08T02:40:34"/>
    <x v="9"/>
    <x v="27"/>
    <s v="AGUDELO GARCIA DENIN ANGELO"/>
    <x v="3"/>
    <x v="0"/>
    <n v="179"/>
    <n v="17.899999999999999"/>
    <n v="220.98009188361399"/>
    <m/>
    <n v="123423.3538"/>
    <x v="0"/>
    <n v="13494.2857"/>
    <x v="1433"/>
    <x v="0"/>
    <m/>
  </r>
  <r>
    <d v="2025-07-08T02:40:34"/>
    <x v="1"/>
    <x v="28"/>
    <s v="MARULANDA JARAMILLO DAWER ANDRES"/>
    <x v="1"/>
    <x v="0"/>
    <n v="255"/>
    <n v="23.181818181818201"/>
    <n v="243.07810107197599"/>
    <m/>
    <n v="135765.68909999999"/>
    <x v="0"/>
    <n v="13494.2857"/>
    <x v="1433"/>
    <x v="0"/>
    <m/>
  </r>
  <r>
    <d v="2025-07-08T02:40:35"/>
    <x v="9"/>
    <x v="29"/>
    <s v="MONTOYA OSPINA GILBERTO ANTONIO"/>
    <x v="12"/>
    <x v="0"/>
    <n v="315"/>
    <n v="24.230769230769202"/>
    <n v="287.274119448698"/>
    <s v="3 Descuentos (conducts y despachador) "/>
    <n v="160450.35990000001"/>
    <x v="0"/>
    <n v="13494.2857"/>
    <x v="1433"/>
    <x v="0"/>
    <m/>
  </r>
  <r>
    <d v="2025-07-08T02:40:35"/>
    <x v="1"/>
    <x v="30"/>
    <s v="GOMEZ VERGARA EDWIN"/>
    <x v="1"/>
    <x v="0"/>
    <n v="221"/>
    <n v="20.090909090909101"/>
    <n v="243.07810107197599"/>
    <s v="3 Descuentos (conduct y usuarios desubicados) "/>
    <n v="135765.68909999999"/>
    <x v="1"/>
    <n v="13494.2857"/>
    <x v="1433"/>
    <x v="0"/>
    <m/>
  </r>
  <r>
    <d v="2025-07-08T02:40:35"/>
    <x v="9"/>
    <x v="31"/>
    <s v="MARTINEZ CHAVERRA LUIS NORBERTO"/>
    <x v="1"/>
    <x v="0"/>
    <n v="258"/>
    <n v="23.454545454545499"/>
    <n v="243.07810107197599"/>
    <s v="2 Descuentos (Monitoreo y despachador) "/>
    <n v="135765.68909999999"/>
    <x v="0"/>
    <n v="13494.2857"/>
    <x v="1433"/>
    <x v="0"/>
    <m/>
  </r>
  <r>
    <d v="2025-07-08T02:40:35"/>
    <x v="1"/>
    <x v="32"/>
    <s v="TABORDA ROJAS DIEGO ALEJANDRO"/>
    <x v="6"/>
    <x v="0"/>
    <n v="216"/>
    <n v="27"/>
    <n v="176.78407350689099"/>
    <m/>
    <n v="98738.683000000005"/>
    <x v="1"/>
    <n v="13494.2857"/>
    <x v="1433"/>
    <x v="0"/>
    <m/>
  </r>
  <r>
    <d v="2025-07-08T02:40:36"/>
    <x v="9"/>
    <x v="33"/>
    <s v="CALLE BOTERO JUAN RICARDO"/>
    <x v="3"/>
    <x v="0"/>
    <n v="214"/>
    <n v="21.4"/>
    <n v="220.98009188361399"/>
    <s v="2 Descuentos (Usuarios desubicados) "/>
    <n v="123423.3538"/>
    <x v="0"/>
    <n v="13494.2857"/>
    <x v="1433"/>
    <x v="0"/>
    <m/>
  </r>
  <r>
    <d v="2025-07-08T02:40:36"/>
    <x v="1"/>
    <x v="34"/>
    <s v="PALMAR PANA EDIXON JOSUE"/>
    <x v="4"/>
    <x v="3"/>
    <n v="173"/>
    <n v="24.714285714285701"/>
    <n v="154.68606431852999"/>
    <m/>
    <n v="86396.347599999994"/>
    <x v="0"/>
    <n v="13494.2857"/>
    <x v="1433"/>
    <x v="0"/>
    <m/>
  </r>
  <r>
    <d v="2025-07-08T02:40:36"/>
    <x v="9"/>
    <x v="35"/>
    <s v="OCAMPO OCAMPO ANTONIO JOSE"/>
    <x v="6"/>
    <x v="0"/>
    <n v="181"/>
    <n v="22.625"/>
    <n v="176.78407350689099"/>
    <m/>
    <n v="98738.683000000005"/>
    <x v="0"/>
    <n v="13494.2857"/>
    <x v="1433"/>
    <x v="0"/>
    <m/>
  </r>
  <r>
    <d v="2025-07-08T02:40:36"/>
    <x v="1"/>
    <x v="41"/>
    <s v="GARCIA DAVID WILSON ALBERTO"/>
    <x v="3"/>
    <x v="0"/>
    <n v="242"/>
    <n v="24.2"/>
    <n v="220.98009188361399"/>
    <s v="4 Descuentos (conducts y despachador) "/>
    <n v="123423.3538"/>
    <x v="1"/>
    <n v="13494.2857"/>
    <x v="1433"/>
    <x v="0"/>
    <m/>
  </r>
  <r>
    <d v="2025-07-08T02:40:37"/>
    <x v="9"/>
    <x v="40"/>
    <s v="LOPERA ALVAREZ ESTIVEN"/>
    <x v="2"/>
    <x v="3"/>
    <n v="92"/>
    <n v="15.3333333333333"/>
    <n v="132.58805513016799"/>
    <m/>
    <n v="74054.012300000002"/>
    <x v="1"/>
    <n v="13494.2857"/>
    <x v="1433"/>
    <x v="0"/>
    <m/>
  </r>
  <r>
    <d v="2025-07-09T01:34:37"/>
    <x v="9"/>
    <x v="0"/>
    <s v="LOPEZ CEBALLOS JONATHAN CAMILO"/>
    <x v="12"/>
    <x v="0"/>
    <n v="263"/>
    <n v="20.230769230769202"/>
    <n v="292.76550680786698"/>
    <s v="2 Descuentos (Despachador) "/>
    <n v="163662.82149999999"/>
    <x v="0"/>
    <n v="15881.8182"/>
    <x v="1434"/>
    <x v="0"/>
    <m/>
  </r>
  <r>
    <d v="2025-07-09T01:34:38"/>
    <x v="1"/>
    <x v="36"/>
    <s v="PARIAS MURIEL JHON FREDY"/>
    <x v="3"/>
    <x v="0"/>
    <n v="263"/>
    <n v="26.3"/>
    <n v="225.20423600605099"/>
    <s v="2 Descuentos (usuarios desubicados) "/>
    <n v="125894.47809999999"/>
    <x v="1"/>
    <n v="15881.8182"/>
    <x v="1434"/>
    <x v="0"/>
    <m/>
  </r>
  <r>
    <d v="2025-07-09T01:34:38"/>
    <x v="9"/>
    <x v="1"/>
    <s v="ESPINOZA CHAVARRIA GUILLERMO LEON"/>
    <x v="0"/>
    <x v="0"/>
    <n v="214"/>
    <n v="23.7777777777778"/>
    <n v="202.68381240544599"/>
    <m/>
    <n v="113305.0303"/>
    <x v="0"/>
    <n v="15881.8182"/>
    <x v="1434"/>
    <x v="0"/>
    <m/>
  </r>
  <r>
    <d v="2025-07-09T01:34:38"/>
    <x v="1"/>
    <x v="37"/>
    <s v="GUTIERREZ ARICAPA DANIEL HUMBERTO"/>
    <x v="0"/>
    <x v="0"/>
    <n v="169"/>
    <n v="18.7777777777778"/>
    <n v="202.68381240544599"/>
    <m/>
    <n v="113305.0303"/>
    <x v="0"/>
    <n v="15881.8182"/>
    <x v="1434"/>
    <x v="0"/>
    <m/>
  </r>
  <r>
    <d v="2025-07-09T01:34:38"/>
    <x v="9"/>
    <x v="2"/>
    <s v="LONDOO LOPERA DUVAN ANDRES"/>
    <x v="1"/>
    <x v="0"/>
    <n v="313"/>
    <n v="28.454545454545499"/>
    <n v="247.72465960665701"/>
    <m/>
    <n v="138483.9259"/>
    <x v="1"/>
    <n v="15881.8182"/>
    <x v="1434"/>
    <x v="0"/>
    <m/>
  </r>
  <r>
    <d v="2025-07-09T01:34:39"/>
    <x v="1"/>
    <x v="3"/>
    <s v="LOPEZ PINEDA DANIEL ESTIVEN"/>
    <x v="3"/>
    <x v="0"/>
    <n v="191"/>
    <n v="19.100000000000001"/>
    <n v="225.20423600605099"/>
    <s v="2 Descuentos (conduct y usuario desubicado) "/>
    <n v="125894.47809999999"/>
    <x v="0"/>
    <n v="15881.8182"/>
    <x v="1434"/>
    <x v="0"/>
    <m/>
  </r>
  <r>
    <d v="2025-07-09T01:34:39"/>
    <x v="9"/>
    <x v="4"/>
    <s v="GIRALDO GIRALDO YOVIN ANDRES"/>
    <x v="6"/>
    <x v="0"/>
    <n v="167"/>
    <n v="22.266666666666701"/>
    <n v="168.903177004539"/>
    <s v="2 Descuentos (Despachador y usuario desubicado) "/>
    <n v="94420.858500000002"/>
    <x v="1"/>
    <n v="15881.8182"/>
    <x v="1434"/>
    <x v="0"/>
    <m/>
  </r>
  <r>
    <d v="2025-07-09T01:34:39"/>
    <x v="1"/>
    <x v="5"/>
    <s v="GONZALEZ PEREZ RAFAEL JOSE"/>
    <x v="1"/>
    <x v="0"/>
    <n v="225"/>
    <n v="20.454545454545499"/>
    <n v="247.72465960665701"/>
    <m/>
    <n v="138483.9259"/>
    <x v="1"/>
    <n v="15881.8182"/>
    <x v="1434"/>
    <x v="0"/>
    <m/>
  </r>
  <r>
    <d v="2025-07-09T01:34:39"/>
    <x v="9"/>
    <x v="6"/>
    <s v="CARTAGENA RAMIREZ FREDY ALONSO"/>
    <x v="2"/>
    <x v="0"/>
    <n v="148"/>
    <n v="24.6666666666667"/>
    <n v="135.12254160363099"/>
    <m/>
    <n v="75536.686799999996"/>
    <x v="0"/>
    <n v="15881.8182"/>
    <x v="1434"/>
    <x v="0"/>
    <m/>
  </r>
  <r>
    <d v="2025-07-09T01:34:40"/>
    <x v="1"/>
    <x v="10"/>
    <s v="DURANGO PAEZ GILDARDO"/>
    <x v="10"/>
    <x v="0"/>
    <n v="62"/>
    <n v="15.5"/>
    <n v="90.081694402420595"/>
    <s v="11 Descuentos (Transbordo) "/>
    <n v="50357.7912"/>
    <x v="0"/>
    <n v="15881.8182"/>
    <x v="1434"/>
    <x v="0"/>
    <m/>
  </r>
  <r>
    <d v="2025-07-09T01:34:40"/>
    <x v="9"/>
    <x v="11"/>
    <s v="HINCAPIE LOPEZ DIDIER FABIAN"/>
    <x v="0"/>
    <x v="0"/>
    <n v="187"/>
    <n v="20.7777777777778"/>
    <n v="202.68381240544599"/>
    <s v="Se descuenta 0.5 viaje de 9 30 am ya que se desva sin autorizacion "/>
    <n v="107010.43030000001"/>
    <x v="1"/>
    <n v="15881.8182"/>
    <x v="1434"/>
    <x v="2"/>
    <n v="11.26"/>
  </r>
  <r>
    <d v="2025-07-09T01:34:40"/>
    <x v="1"/>
    <x v="12"/>
    <s v="VERENZUELA MARTINEZ ALEXANDER"/>
    <x v="1"/>
    <x v="0"/>
    <n v="266"/>
    <n v="24.181818181818201"/>
    <n v="247.72465960665701"/>
    <s v="1 Descuento (Asociado) "/>
    <n v="138483.9259"/>
    <x v="1"/>
    <n v="15881.8182"/>
    <x v="1434"/>
    <x v="0"/>
    <m/>
  </r>
  <r>
    <d v="2025-07-09T01:34:41"/>
    <x v="9"/>
    <x v="13"/>
    <s v="PEREZ GARCIA JUAN ESTEBAN"/>
    <x v="3"/>
    <x v="0"/>
    <n v="201"/>
    <n v="20.100000000000001"/>
    <n v="225.20423600605099"/>
    <s v="3 Descuentos (Despachador) "/>
    <n v="125894.47809999999"/>
    <x v="0"/>
    <n v="15881.8182"/>
    <x v="1434"/>
    <x v="0"/>
    <m/>
  </r>
  <r>
    <d v="2025-07-09T01:34:41"/>
    <x v="1"/>
    <x v="14"/>
    <s v="MURILLO  YORMAN ANDRES"/>
    <x v="9"/>
    <x v="0"/>
    <n v="259"/>
    <n v="21.5833333333333"/>
    <n v="270.24508320726198"/>
    <m/>
    <n v="151073.3737"/>
    <x v="0"/>
    <n v="15881.8182"/>
    <x v="1434"/>
    <x v="0"/>
    <m/>
  </r>
  <r>
    <d v="2025-07-09T01:34:41"/>
    <x v="9"/>
    <x v="16"/>
    <s v="HENAO HOYOS SANTIAGO"/>
    <x v="0"/>
    <x v="0"/>
    <n v="219"/>
    <n v="24.3333333333333"/>
    <n v="202.68381240544599"/>
    <m/>
    <n v="113305.0303"/>
    <x v="0"/>
    <n v="15881.8182"/>
    <x v="1434"/>
    <x v="0"/>
    <m/>
  </r>
  <r>
    <d v="2025-07-09T01:34:41"/>
    <x v="1"/>
    <x v="17"/>
    <s v="BERNAL RONDON KEVIN OSWALDO"/>
    <x v="0"/>
    <x v="0"/>
    <n v="149"/>
    <n v="16.5555555555556"/>
    <n v="202.68381240544599"/>
    <s v="1 Descuento (Conduct) "/>
    <n v="113305.0303"/>
    <x v="0"/>
    <n v="15881.8182"/>
    <x v="1434"/>
    <x v="0"/>
    <m/>
  </r>
  <r>
    <d v="2025-07-09T01:34:42"/>
    <x v="9"/>
    <x v="18"/>
    <s v="DURANGO DAVID JOSE"/>
    <x v="4"/>
    <x v="0"/>
    <n v="135"/>
    <n v="19.285714285714299"/>
    <n v="157.64296520423599"/>
    <m/>
    <n v="88126.134600000005"/>
    <x v="0"/>
    <n v="15881.8182"/>
    <x v="1434"/>
    <x v="0"/>
    <m/>
  </r>
  <r>
    <d v="2025-07-09T01:34:42"/>
    <x v="1"/>
    <x v="19"/>
    <s v="QUIRAMA CASTAEDA JHON JADER"/>
    <x v="13"/>
    <x v="0"/>
    <n v="303"/>
    <n v="21.6428571428571"/>
    <n v="315.28593040847198"/>
    <m/>
    <n v="176252.26930000001"/>
    <x v="1"/>
    <n v="15881.8182"/>
    <x v="1434"/>
    <x v="0"/>
    <m/>
  </r>
  <r>
    <d v="2025-07-09T01:34:42"/>
    <x v="9"/>
    <x v="21"/>
    <s v="HERRERA GIRALDO DAVINSON"/>
    <x v="0"/>
    <x v="0"/>
    <n v="173"/>
    <n v="19.2222222222222"/>
    <n v="202.68381240544599"/>
    <m/>
    <n v="113305.0303"/>
    <x v="0"/>
    <n v="15881.8182"/>
    <x v="1434"/>
    <x v="0"/>
    <m/>
  </r>
  <r>
    <d v="2025-07-09T01:34:42"/>
    <x v="1"/>
    <x v="22"/>
    <s v="HERNANDEZ MACIAS GILBERTO"/>
    <x v="1"/>
    <x v="0"/>
    <n v="221"/>
    <n v="20.090909090909101"/>
    <n v="247.72465960665701"/>
    <m/>
    <n v="138483.9259"/>
    <x v="0"/>
    <n v="15881.8182"/>
    <x v="1434"/>
    <x v="0"/>
    <m/>
  </r>
  <r>
    <d v="2025-07-09T01:34:43"/>
    <x v="9"/>
    <x v="23"/>
    <s v="FLORES RINCON JORGE ALBERTO"/>
    <x v="12"/>
    <x v="0"/>
    <n v="358"/>
    <n v="27.538461538461501"/>
    <n v="292.76550680786698"/>
    <s v="1 Descuento (Despachador) "/>
    <n v="163662.82149999999"/>
    <x v="0"/>
    <n v="15881.8182"/>
    <x v="1434"/>
    <x v="0"/>
    <m/>
  </r>
  <r>
    <d v="2025-07-09T01:34:43"/>
    <x v="1"/>
    <x v="24"/>
    <s v="AGUDELO GARCIA LLORDIN ELIAS"/>
    <x v="6"/>
    <x v="0"/>
    <n v="165"/>
    <n v="20.625"/>
    <n v="180.16338880484099"/>
    <m/>
    <n v="100715.5825"/>
    <x v="0"/>
    <n v="15881.8182"/>
    <x v="1434"/>
    <x v="0"/>
    <m/>
  </r>
  <r>
    <d v="2025-07-09T01:34:43"/>
    <x v="9"/>
    <x v="26"/>
    <s v="MARTINEZ  WILMAR"/>
    <x v="6"/>
    <x v="0"/>
    <n v="219"/>
    <n v="27.375"/>
    <n v="180.16338880484099"/>
    <m/>
    <n v="100715.5825"/>
    <x v="0"/>
    <n v="15881.8182"/>
    <x v="1434"/>
    <x v="0"/>
    <m/>
  </r>
  <r>
    <d v="2025-07-09T01:34:43"/>
    <x v="1"/>
    <x v="39"/>
    <s v="AGUIRRE GARCIA DEIMAR ANDRES"/>
    <x v="0"/>
    <x v="0"/>
    <n v="181"/>
    <n v="20.1111111111111"/>
    <n v="202.68381240544599"/>
    <s v="1 Descuento (Conduct) "/>
    <n v="113305.0303"/>
    <x v="0"/>
    <n v="15881.8182"/>
    <x v="1434"/>
    <x v="0"/>
    <m/>
  </r>
  <r>
    <d v="2025-07-09T01:34:44"/>
    <x v="9"/>
    <x v="27"/>
    <s v="AGUDELO GARCIA DENIN ANGELO "/>
    <x v="1"/>
    <x v="0"/>
    <n v="248"/>
    <n v="22.545454545454501"/>
    <n v="247.72465960665701"/>
    <m/>
    <n v="138483.9259"/>
    <x v="0"/>
    <n v="15881.8182"/>
    <x v="1434"/>
    <x v="0"/>
    <m/>
  </r>
  <r>
    <d v="2025-07-09T01:34:44"/>
    <x v="9"/>
    <x v="28"/>
    <s v="MARULANDA JARAMILLO DAWER ANDRES"/>
    <x v="1"/>
    <x v="0"/>
    <n v="219"/>
    <n v="19.909090909090899"/>
    <n v="247.72465960665701"/>
    <s v="1 Descuento (Conduct) "/>
    <n v="138483.9259"/>
    <x v="0"/>
    <n v="15881.8182"/>
    <x v="1434"/>
    <x v="0"/>
    <m/>
  </r>
  <r>
    <d v="2025-07-09T01:34:44"/>
    <x v="1"/>
    <x v="29"/>
    <s v="MONTOYA OSPINA GILBERTO ANTONIO"/>
    <x v="12"/>
    <x v="0"/>
    <n v="363"/>
    <n v="27.923076923076898"/>
    <n v="292.76550680786698"/>
    <m/>
    <n v="163662.82149999999"/>
    <x v="0"/>
    <n v="15881.8182"/>
    <x v="1434"/>
    <x v="0"/>
    <m/>
  </r>
  <r>
    <d v="2025-07-09T01:34:44"/>
    <x v="9"/>
    <x v="31"/>
    <s v="MARTINEZ CHAVERRA LUIS NORBERTO"/>
    <x v="1"/>
    <x v="0"/>
    <n v="229"/>
    <n v="20.818181818181799"/>
    <n v="247.72465960665701"/>
    <m/>
    <n v="138483.9259"/>
    <x v="0"/>
    <n v="15881.8182"/>
    <x v="1434"/>
    <x v="0"/>
    <m/>
  </r>
  <r>
    <d v="2025-07-09T01:34:45"/>
    <x v="1"/>
    <x v="33"/>
    <s v="CALLE BOTERO JUAN RICARDO"/>
    <x v="1"/>
    <x v="0"/>
    <n v="293"/>
    <n v="26.636363636363601"/>
    <n v="247.72465960665701"/>
    <s v="2 Descuentos (usuarios desubicados) "/>
    <n v="138483.9259"/>
    <x v="0"/>
    <n v="15881.8182"/>
    <x v="1434"/>
    <x v="0"/>
    <m/>
  </r>
  <r>
    <d v="2025-07-09T01:34:45"/>
    <x v="9"/>
    <x v="34"/>
    <s v="HENAO MUOZ FERNEY"/>
    <x v="1"/>
    <x v="0"/>
    <n v="284"/>
    <n v="25.818181818181799"/>
    <n v="247.72465960665701"/>
    <s v="1 Descuento (Conduct) "/>
    <n v="138483.9259"/>
    <x v="0"/>
    <n v="15881.8182"/>
    <x v="1434"/>
    <x v="0"/>
    <m/>
  </r>
  <r>
    <d v="2025-07-09T01:34:45"/>
    <x v="1"/>
    <x v="35"/>
    <s v="OCAMPO OCAMPO ANTONIO JOSE"/>
    <x v="9"/>
    <x v="0"/>
    <n v="278"/>
    <n v="23.1666666666667"/>
    <n v="270.24508320726198"/>
    <m/>
    <n v="151073.3737"/>
    <x v="0"/>
    <n v="15881.8182"/>
    <x v="1434"/>
    <x v="0"/>
    <m/>
  </r>
  <r>
    <d v="2025-07-09T01:34:45"/>
    <x v="9"/>
    <x v="41"/>
    <s v="LEON PEREZ RAUL ENRIQUE"/>
    <x v="1"/>
    <x v="0"/>
    <n v="274"/>
    <n v="24.909090909090899"/>
    <n v="247.72465960665701"/>
    <m/>
    <n v="138483.9259"/>
    <x v="1"/>
    <n v="15881.8182"/>
    <x v="1434"/>
    <x v="0"/>
    <m/>
  </r>
  <r>
    <d v="2025-07-09T01:34:46"/>
    <x v="1"/>
    <x v="40"/>
    <s v="LOPERA ALVAREZ ESTIVEN"/>
    <x v="3"/>
    <x v="3"/>
    <n v="204"/>
    <n v="20.399999999999999"/>
    <n v="225.20423600605099"/>
    <m/>
    <n v="125894.47809999999"/>
    <x v="1"/>
    <n v="15881.8182"/>
    <x v="1434"/>
    <x v="0"/>
    <m/>
  </r>
  <r>
    <d v="2025-07-10T02:39:25"/>
    <x v="1"/>
    <x v="0"/>
    <s v="LOPEZ CEBALLOS JONATHAN CAMILO"/>
    <x v="4"/>
    <x v="0"/>
    <n v="139"/>
    <n v="19.8571428571429"/>
    <n v="153.42247510668599"/>
    <s v="1 Descuento (usuario movilidad reducida) "/>
    <n v="85657.147899999996"/>
    <x v="0"/>
    <n v="14097.2973"/>
    <x v="1435"/>
    <x v="0"/>
    <m/>
  </r>
  <r>
    <d v="2025-07-10T02:39:25"/>
    <x v="9"/>
    <x v="36"/>
    <s v="PARIAS MURIEL JHON FREDY"/>
    <x v="0"/>
    <x v="0"/>
    <n v="248"/>
    <n v="27.5555555555556"/>
    <n v="197.25746799430999"/>
    <m/>
    <n v="110130.6188"/>
    <x v="1"/>
    <n v="14097.2973"/>
    <x v="1435"/>
    <x v="0"/>
    <m/>
  </r>
  <r>
    <d v="2025-07-10T02:39:26"/>
    <x v="1"/>
    <x v="37"/>
    <s v="GUTIERREZ ARICAPA DANIEL HUMBERTO"/>
    <x v="6"/>
    <x v="0"/>
    <n v="174"/>
    <n v="21.75"/>
    <n v="175.33997155049801"/>
    <s v="1 Descuento (Despachador) "/>
    <n v="97893.883400000006"/>
    <x v="0"/>
    <n v="14097.2973"/>
    <x v="1435"/>
    <x v="0"/>
    <m/>
  </r>
  <r>
    <d v="2025-07-10T02:39:26"/>
    <x v="9"/>
    <x v="2"/>
    <s v="LONDOO LOPERA DUVAN ANDRES"/>
    <x v="6"/>
    <x v="0"/>
    <n v="176"/>
    <n v="22"/>
    <n v="175.33997155049801"/>
    <m/>
    <n v="97893.883400000006"/>
    <x v="1"/>
    <n v="14097.2973"/>
    <x v="1435"/>
    <x v="0"/>
    <m/>
  </r>
  <r>
    <d v="2025-07-10T02:39:26"/>
    <x v="1"/>
    <x v="3"/>
    <s v="LOPEZ PINEDA DANIEL ESTIVEN"/>
    <x v="0"/>
    <x v="0"/>
    <n v="201"/>
    <n v="22.3333333333333"/>
    <n v="197.25746799430999"/>
    <m/>
    <n v="110130.6188"/>
    <x v="0"/>
    <n v="14097.2973"/>
    <x v="1435"/>
    <x v="0"/>
    <m/>
  </r>
  <r>
    <d v="2025-07-10T02:39:26"/>
    <x v="9"/>
    <x v="4"/>
    <s v="GIRALDO GIRALDO YOVIN ANDRES"/>
    <x v="1"/>
    <x v="0"/>
    <n v="243"/>
    <n v="22.090909090909101"/>
    <n v="241.09246088193501"/>
    <s v="3 Descuentos (usuarios desubicados y monitoreo) "/>
    <n v="134604.08960000001"/>
    <x v="1"/>
    <n v="14097.2973"/>
    <x v="1435"/>
    <x v="0"/>
    <m/>
  </r>
  <r>
    <d v="2025-07-10T02:39:27"/>
    <x v="1"/>
    <x v="5"/>
    <s v="GONZALEZ PEREZ RAFAEL JOSE"/>
    <x v="3"/>
    <x v="0"/>
    <n v="196"/>
    <n v="19.600000000000001"/>
    <n v="219.174964438122"/>
    <m/>
    <n v="122367.3542"/>
    <x v="1"/>
    <n v="14097.2973"/>
    <x v="1435"/>
    <x v="0"/>
    <m/>
  </r>
  <r>
    <d v="2025-07-10T02:39:27"/>
    <x v="9"/>
    <x v="6"/>
    <s v="CARTAGENA RAMIREZ FREDY ALONSO"/>
    <x v="3"/>
    <x v="0"/>
    <n v="268"/>
    <n v="26.8"/>
    <n v="219.174964438122"/>
    <m/>
    <n v="122367.3542"/>
    <x v="0"/>
    <n v="14097.2973"/>
    <x v="1435"/>
    <x v="0"/>
    <m/>
  </r>
  <r>
    <d v="2025-07-10T02:39:27"/>
    <x v="1"/>
    <x v="7"/>
    <s v="MARIN ALZATE KEVIN ANDRES"/>
    <x v="0"/>
    <x v="0"/>
    <n v="167"/>
    <n v="18.5555555555556"/>
    <n v="197.25746799430999"/>
    <s v="1 Descuento (Conduct) "/>
    <n v="110130.6188"/>
    <x v="0"/>
    <n v="14097.2973"/>
    <x v="1435"/>
    <x v="0"/>
    <m/>
  </r>
  <r>
    <d v="2025-07-10T02:39:27"/>
    <x v="9"/>
    <x v="9"/>
    <s v="DAVID  HENRY GIOVANNY"/>
    <x v="0"/>
    <x v="0"/>
    <n v="158"/>
    <n v="17.5555555555556"/>
    <n v="197.25746799430999"/>
    <s v="1 Descuento (Despachador) "/>
    <n v="110130.6188"/>
    <x v="0"/>
    <n v="14097.2973"/>
    <x v="1435"/>
    <x v="0"/>
    <m/>
  </r>
  <r>
    <d v="2025-07-10T02:39:28"/>
    <x v="1"/>
    <x v="10"/>
    <s v="DURANGO PAEZ GILDARDO"/>
    <x v="8"/>
    <x v="3"/>
    <n v="92"/>
    <n v="18.399999999999999"/>
    <n v="109.587482219061"/>
    <m/>
    <n v="61183.677100000001"/>
    <x v="0"/>
    <n v="14097.2973"/>
    <x v="1435"/>
    <x v="0"/>
    <m/>
  </r>
  <r>
    <d v="2025-07-10T02:39:28"/>
    <x v="9"/>
    <x v="11"/>
    <s v="BERNAL RONDON KEVIN OSWALDO"/>
    <x v="0"/>
    <x v="0"/>
    <n v="186"/>
    <n v="20.6666666666667"/>
    <n v="197.25746799430999"/>
    <m/>
    <n v="110130.6188"/>
    <x v="1"/>
    <n v="14097.2973"/>
    <x v="1435"/>
    <x v="0"/>
    <m/>
  </r>
  <r>
    <d v="2025-07-10T02:39:28"/>
    <x v="1"/>
    <x v="12"/>
    <s v="VERENZUELA MARTINEZ ALEXANDER"/>
    <x v="3"/>
    <x v="0"/>
    <n v="262"/>
    <n v="26.2"/>
    <n v="219.174964438122"/>
    <m/>
    <n v="122367.3542"/>
    <x v="1"/>
    <n v="14097.2973"/>
    <x v="1435"/>
    <x v="0"/>
    <m/>
  </r>
  <r>
    <d v="2025-07-10T02:39:29"/>
    <x v="9"/>
    <x v="13"/>
    <s v="PEREZ GARCIA JUAN ESTEBAN"/>
    <x v="0"/>
    <x v="0"/>
    <n v="161"/>
    <n v="17.8888888888889"/>
    <n v="197.25746799430999"/>
    <m/>
    <n v="110130.6188"/>
    <x v="0"/>
    <n v="14097.2973"/>
    <x v="1435"/>
    <x v="0"/>
    <m/>
  </r>
  <r>
    <d v="2025-07-10T02:39:29"/>
    <x v="1"/>
    <x v="14"/>
    <s v="MURILLO  YORMAN ANDRES"/>
    <x v="3"/>
    <x v="0"/>
    <n v="224"/>
    <n v="22.4"/>
    <n v="219.174964438122"/>
    <m/>
    <n v="122367.3542"/>
    <x v="0"/>
    <n v="14097.2973"/>
    <x v="1435"/>
    <x v="0"/>
    <m/>
  </r>
  <r>
    <d v="2025-07-10T02:39:29"/>
    <x v="9"/>
    <x v="16"/>
    <s v="MACEA ARBELAEZ MATEO"/>
    <x v="9"/>
    <x v="3"/>
    <n v="263"/>
    <n v="21.9166666666667"/>
    <n v="263.009957325747"/>
    <m/>
    <n v="146840.82500000001"/>
    <x v="0"/>
    <n v="14097.2973"/>
    <x v="1435"/>
    <x v="0"/>
    <m/>
  </r>
  <r>
    <d v="2025-07-10T02:39:30"/>
    <x v="1"/>
    <x v="17"/>
    <s v="VALENCIA MENDOZA JHON"/>
    <x v="1"/>
    <x v="0"/>
    <n v="265"/>
    <n v="24.090909090909101"/>
    <n v="241.09246088193501"/>
    <m/>
    <n v="134604.08960000001"/>
    <x v="0"/>
    <n v="14097.2973"/>
    <x v="1435"/>
    <x v="0"/>
    <m/>
  </r>
  <r>
    <d v="2025-07-10T02:39:30"/>
    <x v="9"/>
    <x v="18"/>
    <s v="DURANGO DAVID JOSE"/>
    <x v="4"/>
    <x v="0"/>
    <n v="151"/>
    <n v="21.571428571428601"/>
    <n v="153.42247510668599"/>
    <s v="1 Descuento (Usuario desubicado) "/>
    <n v="85657.147899999996"/>
    <x v="0"/>
    <n v="14097.2973"/>
    <x v="1435"/>
    <x v="0"/>
    <m/>
  </r>
  <r>
    <d v="2025-07-10T02:39:30"/>
    <x v="1"/>
    <x v="19"/>
    <s v="QUIRAMA CASTAEDA JHON JADER"/>
    <x v="9"/>
    <x v="0"/>
    <n v="247"/>
    <n v="20.5833333333333"/>
    <n v="263.009957325747"/>
    <m/>
    <n v="146840.82500000001"/>
    <x v="1"/>
    <n v="14097.2973"/>
    <x v="1435"/>
    <x v="0"/>
    <m/>
  </r>
  <r>
    <d v="2025-07-10T02:39:30"/>
    <x v="9"/>
    <x v="21"/>
    <s v="HERRERA GIRALDO DAVINSON"/>
    <x v="0"/>
    <x v="0"/>
    <n v="188"/>
    <n v="20.8888888888889"/>
    <n v="197.25746799430999"/>
    <s v="1 Descuento (Monitoreo) "/>
    <n v="110130.6188"/>
    <x v="0"/>
    <n v="14097.2973"/>
    <x v="1435"/>
    <x v="0"/>
    <m/>
  </r>
  <r>
    <d v="2025-07-10T02:39:31"/>
    <x v="1"/>
    <x v="22"/>
    <s v="HERNANDEZ MACIAS GILBERTO"/>
    <x v="3"/>
    <x v="0"/>
    <n v="175"/>
    <n v="17.5"/>
    <n v="219.174964438122"/>
    <m/>
    <n v="122367.3542"/>
    <x v="0"/>
    <n v="14097.2973"/>
    <x v="1435"/>
    <x v="0"/>
    <m/>
  </r>
  <r>
    <d v="2025-07-10T02:39:31"/>
    <x v="9"/>
    <x v="23"/>
    <s v="FLORES RINCON JORGE ALBERTO"/>
    <x v="1"/>
    <x v="0"/>
    <n v="353"/>
    <n v="32.090909090909101"/>
    <n v="241.09246088193501"/>
    <m/>
    <n v="134604.08960000001"/>
    <x v="0"/>
    <n v="14097.2973"/>
    <x v="1435"/>
    <x v="0"/>
    <m/>
  </r>
  <r>
    <d v="2025-07-10T02:39:31"/>
    <x v="1"/>
    <x v="24"/>
    <s v="HENAO HOYOS SANTIAGO"/>
    <x v="0"/>
    <x v="0"/>
    <n v="164"/>
    <n v="18.2222222222222"/>
    <n v="197.25746799430999"/>
    <m/>
    <n v="110130.6188"/>
    <x v="0"/>
    <n v="14097.2973"/>
    <x v="1435"/>
    <x v="0"/>
    <m/>
  </r>
  <r>
    <d v="2025-07-10T02:39:31"/>
    <x v="9"/>
    <x v="25"/>
    <s v="JARAMILLO JARAMILLO FRANCISCO WBEIMAR "/>
    <x v="0"/>
    <x v="0"/>
    <n v="146"/>
    <n v="16.2222222222222"/>
    <n v="197.25746799430999"/>
    <m/>
    <n v="110130.6188"/>
    <x v="0"/>
    <n v="14097.2973"/>
    <x v="1435"/>
    <x v="0"/>
    <m/>
  </r>
  <r>
    <d v="2025-07-10T02:39:32"/>
    <x v="1"/>
    <x v="26"/>
    <s v="MARTINEZ  WILMAR"/>
    <x v="0"/>
    <x v="0"/>
    <n v="216"/>
    <n v="24"/>
    <n v="197.25746799430999"/>
    <m/>
    <n v="110130.6188"/>
    <x v="0"/>
    <n v="14097.2973"/>
    <x v="1435"/>
    <x v="0"/>
    <m/>
  </r>
  <r>
    <d v="2025-07-10T02:39:32"/>
    <x v="9"/>
    <x v="39"/>
    <s v="LEON PEREZ RAUL ENRIQUE"/>
    <x v="0"/>
    <x v="0"/>
    <n v="184"/>
    <n v="20.4444444444444"/>
    <n v="197.25746799430999"/>
    <s v="1 Descuento (Usuario desubicado) "/>
    <n v="110130.6188"/>
    <x v="0"/>
    <n v="14097.2973"/>
    <x v="1435"/>
    <x v="0"/>
    <m/>
  </r>
  <r>
    <d v="2025-07-10T02:39:32"/>
    <x v="1"/>
    <x v="27"/>
    <s v="AGUDELO GARCIA DENIN ANGELO"/>
    <x v="3"/>
    <x v="0"/>
    <n v="173"/>
    <n v="17.3"/>
    <n v="219.174964438122"/>
    <m/>
    <n v="122367.3542"/>
    <x v="0"/>
    <n v="14097.2973"/>
    <x v="1435"/>
    <x v="0"/>
    <m/>
  </r>
  <r>
    <d v="2025-07-10T02:39:32"/>
    <x v="9"/>
    <x v="28"/>
    <s v="MARULANDA JARAMILLO DAWER ANDRES"/>
    <x v="6"/>
    <x v="0"/>
    <n v="146"/>
    <n v="18.25"/>
    <n v="175.33997155049801"/>
    <s v="1 Descuento (Conduct) "/>
    <n v="97893.883400000006"/>
    <x v="0"/>
    <n v="14097.2973"/>
    <x v="1435"/>
    <x v="0"/>
    <m/>
  </r>
  <r>
    <d v="2025-07-10T02:39:33"/>
    <x v="1"/>
    <x v="29"/>
    <s v="MONTOYA OSPINA GILBERTO ANTONIO"/>
    <x v="12"/>
    <x v="0"/>
    <n v="337"/>
    <n v="25.923076923076898"/>
    <n v="284.92745376955901"/>
    <s v="2 Descuentos (Conducts) "/>
    <n v="159077.56049999999"/>
    <x v="0"/>
    <n v="14097.2973"/>
    <x v="1435"/>
    <x v="0"/>
    <m/>
  </r>
  <r>
    <d v="2025-07-10T02:39:33"/>
    <x v="9"/>
    <x v="30"/>
    <s v="GOMEZ VERGARA EDWIN"/>
    <x v="1"/>
    <x v="0"/>
    <n v="256"/>
    <n v="23.272727272727298"/>
    <n v="241.09246088193501"/>
    <s v="2 Descuentos (Conducts) "/>
    <n v="134604.08960000001"/>
    <x v="1"/>
    <n v="14097.2973"/>
    <x v="1435"/>
    <x v="0"/>
    <m/>
  </r>
  <r>
    <d v="2025-07-10T02:39:33"/>
    <x v="1"/>
    <x v="31"/>
    <s v="MARTINEZ CHAVERRA LUIS NORBERTO"/>
    <x v="1"/>
    <x v="0"/>
    <n v="247"/>
    <n v="22.454545454545499"/>
    <n v="241.09246088193501"/>
    <m/>
    <n v="134604.08960000001"/>
    <x v="0"/>
    <n v="14097.2973"/>
    <x v="1435"/>
    <x v="0"/>
    <m/>
  </r>
  <r>
    <d v="2025-07-10T02:39:33"/>
    <x v="9"/>
    <x v="32"/>
    <s v="TABORDA ROJAS DIEGO ALEJANDRO"/>
    <x v="3"/>
    <x v="0"/>
    <n v="259"/>
    <n v="25.9"/>
    <n v="219.174964438122"/>
    <m/>
    <n v="122367.3542"/>
    <x v="1"/>
    <n v="14097.2973"/>
    <x v="1435"/>
    <x v="0"/>
    <m/>
  </r>
  <r>
    <d v="2025-07-10T02:39:34"/>
    <x v="1"/>
    <x v="33"/>
    <s v="AGUIRRE GARCIA DEIMAR ANDRES"/>
    <x v="0"/>
    <x v="0"/>
    <n v="170"/>
    <n v="18.8888888888889"/>
    <n v="197.25746799430999"/>
    <m/>
    <n v="110130.6188"/>
    <x v="0"/>
    <n v="14097.2973"/>
    <x v="1435"/>
    <x v="0"/>
    <m/>
  </r>
  <r>
    <d v="2025-07-10T02:39:34"/>
    <x v="9"/>
    <x v="34"/>
    <s v="HENAO MUOZ FERNEY"/>
    <x v="3"/>
    <x v="0"/>
    <n v="213"/>
    <n v="21.3"/>
    <n v="219.174964438122"/>
    <s v="1 Descuento (asociado) "/>
    <n v="122367.3542"/>
    <x v="0"/>
    <n v="14097.2973"/>
    <x v="1435"/>
    <x v="0"/>
    <m/>
  </r>
  <r>
    <d v="2025-07-10T02:39:34"/>
    <x v="1"/>
    <x v="35"/>
    <s v="OCAMPO OCAMPO ANTONIO JOSE"/>
    <x v="1"/>
    <x v="0"/>
    <n v="241"/>
    <n v="21.909090909090899"/>
    <n v="241.09246088193501"/>
    <m/>
    <n v="134604.08960000001"/>
    <x v="0"/>
    <n v="14097.2973"/>
    <x v="1435"/>
    <x v="0"/>
    <m/>
  </r>
  <r>
    <d v="2025-07-10T02:39:35"/>
    <x v="9"/>
    <x v="41"/>
    <s v="GARCIA DAVID WILSON ALBERTO"/>
    <x v="3"/>
    <x v="0"/>
    <n v="245"/>
    <n v="24.5"/>
    <n v="219.174964438122"/>
    <m/>
    <n v="122367.3542"/>
    <x v="1"/>
    <n v="14097.2973"/>
    <x v="1435"/>
    <x v="0"/>
    <m/>
  </r>
  <r>
    <d v="2025-07-10T02:39:35"/>
    <x v="1"/>
    <x v="40"/>
    <s v="LOPERA ALVAREZ ESTIVEN"/>
    <x v="6"/>
    <x v="3"/>
    <n v="170"/>
    <n v="22.6666666666667"/>
    <n v="164.381223328592"/>
    <m/>
    <n v="91775.515599999999"/>
    <x v="1"/>
    <n v="14097.2973"/>
    <x v="1435"/>
    <x v="0"/>
    <m/>
  </r>
  <r>
    <d v="2025-07-11T01:42:16"/>
    <x v="9"/>
    <x v="0"/>
    <s v="LOPEZ CEBALLOS JONATHAN CAMILO"/>
    <x v="8"/>
    <x v="0"/>
    <n v="118"/>
    <n v="23.6"/>
    <n v="104.567375886525"/>
    <m/>
    <n v="58246.914900000003"/>
    <x v="0"/>
    <n v="12840.540499999999"/>
    <x v="1436"/>
    <x v="0"/>
    <m/>
  </r>
  <r>
    <d v="2025-07-11T01:42:17"/>
    <x v="1"/>
    <x v="36"/>
    <s v="PARIAS MURIEL JHON FREDY "/>
    <x v="0"/>
    <x v="0"/>
    <n v="165"/>
    <n v="18.3333333333333"/>
    <n v="188.221276595745"/>
    <m/>
    <n v="104844.44680000001"/>
    <x v="1"/>
    <n v="12840.540499999999"/>
    <x v="1436"/>
    <x v="0"/>
    <m/>
  </r>
  <r>
    <d v="2025-07-11T01:42:17"/>
    <x v="9"/>
    <x v="1"/>
    <s v="ESPINOZA CHAVARRIA GUILLERMO LEON"/>
    <x v="0"/>
    <x v="0"/>
    <n v="176"/>
    <n v="19.5555555555556"/>
    <n v="188.221276595745"/>
    <m/>
    <n v="104844.44680000001"/>
    <x v="0"/>
    <n v="12840.540499999999"/>
    <x v="1436"/>
    <x v="0"/>
    <m/>
  </r>
  <r>
    <d v="2025-07-11T01:42:17"/>
    <x v="1"/>
    <x v="37"/>
    <s v="SANCHEZ BETANCOURT FRANSCISCO"/>
    <x v="0"/>
    <x v="0"/>
    <n v="192"/>
    <n v="21.3333333333333"/>
    <n v="188.221276595745"/>
    <s v="1 Descuento (Usuario desubicado) "/>
    <n v="104844.44680000001"/>
    <x v="0"/>
    <n v="12840.540499999999"/>
    <x v="1436"/>
    <x v="0"/>
    <m/>
  </r>
  <r>
    <d v="2025-07-11T01:42:18"/>
    <x v="9"/>
    <x v="2"/>
    <s v="LONDOO LOPERA DUVAN ANDRES"/>
    <x v="0"/>
    <x v="0"/>
    <n v="244"/>
    <n v="27.1111111111111"/>
    <n v="188.221276595745"/>
    <s v="2 Descuento (Transbordo) "/>
    <n v="104844.44680000001"/>
    <x v="1"/>
    <n v="12840.540499999999"/>
    <x v="1436"/>
    <x v="0"/>
    <m/>
  </r>
  <r>
    <d v="2025-07-11T01:42:18"/>
    <x v="1"/>
    <x v="3"/>
    <s v="LOPEZ PINEDA DANIEL ESTIVEN"/>
    <x v="0"/>
    <x v="0"/>
    <n v="191"/>
    <n v="21.2222222222222"/>
    <n v="188.221276595745"/>
    <m/>
    <n v="104844.44680000001"/>
    <x v="0"/>
    <n v="12840.540499999999"/>
    <x v="1436"/>
    <x v="0"/>
    <m/>
  </r>
  <r>
    <d v="2025-07-11T01:42:18"/>
    <x v="9"/>
    <x v="4"/>
    <s v="GIRALDO GIRALDO YOVIN ANDRES"/>
    <x v="15"/>
    <x v="0"/>
    <n v="291"/>
    <n v="19.399999999999999"/>
    <n v="313.70212765957399"/>
    <m/>
    <n v="174740.74470000001"/>
    <x v="1"/>
    <n v="12840.540499999999"/>
    <x v="1436"/>
    <x v="0"/>
    <m/>
  </r>
  <r>
    <d v="2025-07-11T01:42:18"/>
    <x v="1"/>
    <x v="5"/>
    <s v="GONZALEZ PEREZ RAFAEL JOSE"/>
    <x v="3"/>
    <x v="0"/>
    <n v="210"/>
    <n v="21"/>
    <n v="209.13475177305"/>
    <m/>
    <n v="116493.82980000001"/>
    <x v="1"/>
    <n v="12840.540499999999"/>
    <x v="1436"/>
    <x v="0"/>
    <m/>
  </r>
  <r>
    <d v="2025-07-11T01:42:19"/>
    <x v="9"/>
    <x v="6"/>
    <s v="CARTAGENA RAMIREZ FREDY ALONSO"/>
    <x v="1"/>
    <x v="0"/>
    <n v="216"/>
    <n v="19.636363636363601"/>
    <n v="230.048226950355"/>
    <s v="3 Descuentos (conducts y usuarios desubicados) "/>
    <n v="128143.21279999999"/>
    <x v="0"/>
    <n v="12840.540499999999"/>
    <x v="1436"/>
    <x v="0"/>
    <m/>
  </r>
  <r>
    <d v="2025-07-11T01:42:19"/>
    <x v="1"/>
    <x v="9"/>
    <s v="MACIAS HERNANDEZ JULIAN DAVID"/>
    <x v="6"/>
    <x v="0"/>
    <n v="184"/>
    <n v="23"/>
    <n v="167.30780141843999"/>
    <m/>
    <n v="93195.063800000004"/>
    <x v="0"/>
    <n v="12840.540499999999"/>
    <x v="1436"/>
    <x v="0"/>
    <m/>
  </r>
  <r>
    <d v="2025-07-11T01:42:19"/>
    <x v="9"/>
    <x v="10"/>
    <s v="DURANGO PAEZ GILDARDO"/>
    <x v="1"/>
    <x v="0"/>
    <n v="211"/>
    <n v="19.181818181818201"/>
    <n v="230.048226950355"/>
    <m/>
    <n v="128143.21279999999"/>
    <x v="0"/>
    <n v="12840.540499999999"/>
    <x v="1436"/>
    <x v="0"/>
    <m/>
  </r>
  <r>
    <d v="2025-07-11T01:42:20"/>
    <x v="1"/>
    <x v="11"/>
    <s v="HINCAPIE LOPEZ DIDIER FABIAN"/>
    <x v="3"/>
    <x v="0"/>
    <n v="210"/>
    <n v="21"/>
    <n v="209.13475177305"/>
    <m/>
    <n v="116493.82980000001"/>
    <x v="1"/>
    <n v="12840.540499999999"/>
    <x v="1436"/>
    <x v="0"/>
    <m/>
  </r>
  <r>
    <d v="2025-07-11T01:42:20"/>
    <x v="9"/>
    <x v="12"/>
    <s v="VERENZUELA MARTINEZ ALEXANDER"/>
    <x v="1"/>
    <x v="0"/>
    <n v="229"/>
    <n v="20.818181818181799"/>
    <n v="230.048226950355"/>
    <m/>
    <n v="128143.21279999999"/>
    <x v="1"/>
    <n v="12840.540499999999"/>
    <x v="1436"/>
    <x v="0"/>
    <m/>
  </r>
  <r>
    <d v="2025-07-11T01:42:20"/>
    <x v="1"/>
    <x v="13"/>
    <s v="JARAMILLO JARAMILLO FRANCISCO WBEIMAR"/>
    <x v="0"/>
    <x v="0"/>
    <n v="150"/>
    <n v="16.6666666666667"/>
    <n v="188.221276595745"/>
    <s v="1 Descuento (Asociado) "/>
    <n v="104844.44680000001"/>
    <x v="0"/>
    <n v="12840.540499999999"/>
    <x v="1436"/>
    <x v="0"/>
    <m/>
  </r>
  <r>
    <d v="2025-07-11T01:42:20"/>
    <x v="9"/>
    <x v="14"/>
    <s v="MURILLO  YORMAN ANDRES"/>
    <x v="4"/>
    <x v="0"/>
    <n v="144"/>
    <n v="20.571428571428601"/>
    <n v="146.39432624113499"/>
    <s v="1 Descuento (Usuario desubicado) "/>
    <n v="81545.680900000007"/>
    <x v="0"/>
    <n v="12840.540499999999"/>
    <x v="1436"/>
    <x v="0"/>
    <m/>
  </r>
  <r>
    <d v="2025-07-11T01:42:21"/>
    <x v="1"/>
    <x v="16"/>
    <s v="MACEA ARBELAEZ MATEO"/>
    <x v="1"/>
    <x v="3"/>
    <n v="198"/>
    <n v="18"/>
    <n v="230.048226950355"/>
    <s v="2 Descuentos (Usuarios desubicados) "/>
    <n v="128143.21279999999"/>
    <x v="0"/>
    <n v="12840.540499999999"/>
    <x v="1436"/>
    <x v="0"/>
    <m/>
  </r>
  <r>
    <d v="2025-07-11T01:42:21"/>
    <x v="9"/>
    <x v="17"/>
    <s v="VALENCIA MENDOZA JHON"/>
    <x v="1"/>
    <x v="3"/>
    <n v="237"/>
    <n v="21.545454545454501"/>
    <n v="230.048226950355"/>
    <m/>
    <n v="128143.21279999999"/>
    <x v="0"/>
    <n v="12840.540499999999"/>
    <x v="1436"/>
    <x v="0"/>
    <m/>
  </r>
  <r>
    <d v="2025-07-11T01:42:21"/>
    <x v="1"/>
    <x v="18"/>
    <s v="DURANGO DAVID JOSE"/>
    <x v="9"/>
    <x v="0"/>
    <n v="245"/>
    <n v="20.4166666666667"/>
    <n v="250.96170212766"/>
    <s v="HENRY DAVID Realiz 6 viajes donde moviliz 124 Usuarios. 3 descuentos (Transbordo) "/>
    <n v="139792.59570000001"/>
    <x v="0"/>
    <n v="12840.540499999999"/>
    <x v="1436"/>
    <x v="0"/>
    <m/>
  </r>
  <r>
    <d v="2025-07-11T01:42:21"/>
    <x v="9"/>
    <x v="19"/>
    <s v="QUIRAMA CASTAEDA JHON JADER"/>
    <x v="13"/>
    <x v="0"/>
    <n v="239"/>
    <n v="17.071428571428601"/>
    <n v="292.78865248226901"/>
    <m/>
    <n v="163091.36170000001"/>
    <x v="1"/>
    <n v="12840.540499999999"/>
    <x v="1436"/>
    <x v="0"/>
    <m/>
  </r>
  <r>
    <d v="2025-07-11T01:42:22"/>
    <x v="1"/>
    <x v="21"/>
    <s v="AGUIRRE GARCIA DEIMAR ANDRES"/>
    <x v="0"/>
    <x v="0"/>
    <n v="196"/>
    <n v="21.7777777777778"/>
    <n v="188.221276595745"/>
    <m/>
    <n v="104844.44680000001"/>
    <x v="0"/>
    <n v="12840.540499999999"/>
    <x v="1436"/>
    <x v="0"/>
    <m/>
  </r>
  <r>
    <d v="2025-07-11T01:42:22"/>
    <x v="9"/>
    <x v="38"/>
    <s v="JIMENEZ HURTADO CARLOS ESTIVEN"/>
    <x v="6"/>
    <x v="0"/>
    <n v="207"/>
    <n v="25.875"/>
    <n v="167.30780141843999"/>
    <m/>
    <n v="93195.063800000004"/>
    <x v="1"/>
    <n v="12840.540499999999"/>
    <x v="1436"/>
    <x v="0"/>
    <m/>
  </r>
  <r>
    <d v="2025-07-11T01:42:22"/>
    <x v="1"/>
    <x v="22"/>
    <s v="HERNANDEZ MACIAS GILBERTO"/>
    <x v="0"/>
    <x v="0"/>
    <n v="173"/>
    <n v="19.2222222222222"/>
    <n v="188.221276595745"/>
    <m/>
    <n v="104844.44680000001"/>
    <x v="0"/>
    <n v="12840.540499999999"/>
    <x v="1436"/>
    <x v="0"/>
    <m/>
  </r>
  <r>
    <d v="2025-07-11T01:42:23"/>
    <x v="9"/>
    <x v="23"/>
    <s v="FLORES RINCON JORGE ALBERTO"/>
    <x v="14"/>
    <x v="0"/>
    <n v="32"/>
    <n v="64"/>
    <n v="10.4567375886525"/>
    <m/>
    <n v="5824.6914999999999"/>
    <x v="0"/>
    <n v="12840.540499999999"/>
    <x v="1436"/>
    <x v="0"/>
    <m/>
  </r>
  <r>
    <d v="2025-07-11T01:42:23"/>
    <x v="1"/>
    <x v="24"/>
    <s v="AGUDELO GARCIA LLORDIN ELIAS"/>
    <x v="6"/>
    <x v="0"/>
    <n v="147"/>
    <n v="18.375"/>
    <n v="167.30780141843999"/>
    <m/>
    <n v="93195.063800000004"/>
    <x v="0"/>
    <n v="12840.540499999999"/>
    <x v="1436"/>
    <x v="0"/>
    <m/>
  </r>
  <r>
    <d v="2025-07-11T01:42:23"/>
    <x v="9"/>
    <x v="25"/>
    <s v="HINCAPIE LONDOO JHONY ALEXANDER"/>
    <x v="4"/>
    <x v="0"/>
    <n v="198"/>
    <n v="28.285714285714299"/>
    <n v="146.39432624113499"/>
    <m/>
    <n v="81545.680900000007"/>
    <x v="0"/>
    <n v="12840.540499999999"/>
    <x v="1436"/>
    <x v="0"/>
    <m/>
  </r>
  <r>
    <d v="2025-07-11T01:42:23"/>
    <x v="1"/>
    <x v="26"/>
    <s v="LAYOS JIMENEZ JOHAN CAMILO"/>
    <x v="0"/>
    <x v="0"/>
    <n v="199"/>
    <n v="22.1111111111111"/>
    <n v="188.221276595745"/>
    <m/>
    <n v="104844.44680000001"/>
    <x v="0"/>
    <n v="12840.540499999999"/>
    <x v="1436"/>
    <x v="0"/>
    <m/>
  </r>
  <r>
    <d v="2025-07-11T01:42:24"/>
    <x v="9"/>
    <x v="39"/>
    <s v="LEON PEREZ RAUL ENRIQUE"/>
    <x v="0"/>
    <x v="0"/>
    <n v="156"/>
    <n v="17.3333333333333"/>
    <n v="188.221276595745"/>
    <m/>
    <n v="104844.44680000001"/>
    <x v="0"/>
    <n v="12840.540499999999"/>
    <x v="1436"/>
    <x v="0"/>
    <m/>
  </r>
  <r>
    <d v="2025-07-11T01:42:24"/>
    <x v="1"/>
    <x v="27"/>
    <s v="AGUDELO GARCIA DENIN ANGELO"/>
    <x v="3"/>
    <x v="0"/>
    <n v="191"/>
    <n v="19.100000000000001"/>
    <n v="209.13475177305"/>
    <s v="2 Descuentos (Despachador) "/>
    <n v="116493.82980000001"/>
    <x v="0"/>
    <n v="12840.540499999999"/>
    <x v="1436"/>
    <x v="0"/>
    <m/>
  </r>
  <r>
    <d v="2025-07-11T01:42:24"/>
    <x v="9"/>
    <x v="28"/>
    <s v="MARULANDA JARAMILLO DAWER ANDRES"/>
    <x v="4"/>
    <x v="0"/>
    <n v="125"/>
    <n v="17.8571428571429"/>
    <n v="146.39432624113499"/>
    <s v="Se descuenta 0.5 viaje de 7 14 pm ya que NO ingresa a la minorista. "/>
    <n v="75721.128400000001"/>
    <x v="0"/>
    <n v="12840.540499999999"/>
    <x v="1436"/>
    <x v="2"/>
    <n v="10.4565"/>
  </r>
  <r>
    <d v="2025-07-11T01:42:25"/>
    <x v="1"/>
    <x v="29"/>
    <s v="MONTOYA OSPINA GILBERTO ANTONIO"/>
    <x v="0"/>
    <x v="0"/>
    <n v="219"/>
    <n v="24.3333333333333"/>
    <n v="188.221276595745"/>
    <s v="2 Descuentos (Despachador) "/>
    <n v="104844.44680000001"/>
    <x v="0"/>
    <n v="12840.540499999999"/>
    <x v="1436"/>
    <x v="0"/>
    <m/>
  </r>
  <r>
    <d v="2025-07-11T01:42:25"/>
    <x v="9"/>
    <x v="30"/>
    <s v="GOMEZ VERGARA EDWIN"/>
    <x v="3"/>
    <x v="0"/>
    <n v="208"/>
    <n v="20.8"/>
    <n v="209.13475177305"/>
    <s v="4 Descuentos (conduct, despachador y usuarios desubicados) "/>
    <n v="116493.82980000001"/>
    <x v="1"/>
    <n v="12840.540499999999"/>
    <x v="1436"/>
    <x v="0"/>
    <m/>
  </r>
  <r>
    <d v="2025-07-11T01:42:25"/>
    <x v="1"/>
    <x v="31"/>
    <s v="MARTINEZ CHAVERRA LUIS NORBERTO"/>
    <x v="3"/>
    <x v="0"/>
    <n v="246"/>
    <n v="24.6"/>
    <n v="209.13475177305"/>
    <s v="2 Descuentos (Conducts) "/>
    <n v="116493.82980000001"/>
    <x v="0"/>
    <n v="12840.540499999999"/>
    <x v="1436"/>
    <x v="0"/>
    <m/>
  </r>
  <r>
    <d v="2025-07-11T01:42:25"/>
    <x v="9"/>
    <x v="32"/>
    <s v="TABORDA ROJAS DIEGO ALEJANDRO"/>
    <x v="6"/>
    <x v="0"/>
    <n v="206"/>
    <n v="25.75"/>
    <n v="167.30780141843999"/>
    <s v="1 Descuento (Despachador) "/>
    <n v="93195.063800000004"/>
    <x v="1"/>
    <n v="12840.540499999999"/>
    <x v="1436"/>
    <x v="0"/>
    <m/>
  </r>
  <r>
    <d v="2025-07-11T01:42:26"/>
    <x v="1"/>
    <x v="33"/>
    <s v="CALLE BOTERO JUAN RICARDO"/>
    <x v="3"/>
    <x v="0"/>
    <n v="216"/>
    <n v="21.6"/>
    <n v="209.13475177305"/>
    <s v="2 Descuentos (Conducts) "/>
    <n v="116493.82980000001"/>
    <x v="0"/>
    <n v="12840.540499999999"/>
    <x v="1436"/>
    <x v="0"/>
    <m/>
  </r>
  <r>
    <d v="2025-07-11T01:42:26"/>
    <x v="9"/>
    <x v="34"/>
    <s v="HENAO HOYOS SANTIAGO"/>
    <x v="0"/>
    <x v="0"/>
    <n v="168"/>
    <n v="18.6666666666667"/>
    <n v="188.221276595745"/>
    <m/>
    <n v="104844.44680000001"/>
    <x v="0"/>
    <n v="12840.540499999999"/>
    <x v="1436"/>
    <x v="0"/>
    <m/>
  </r>
  <r>
    <d v="2025-07-11T01:42:26"/>
    <x v="1"/>
    <x v="35"/>
    <s v="OCAMPO OCAMPO ANTONIO JOSE"/>
    <x v="1"/>
    <x v="0"/>
    <n v="223"/>
    <n v="20.272727272727298"/>
    <n v="230.048226950355"/>
    <m/>
    <n v="128143.21279999999"/>
    <x v="0"/>
    <n v="12840.540499999999"/>
    <x v="1436"/>
    <x v="0"/>
    <m/>
  </r>
  <r>
    <d v="2025-07-11T01:42:27"/>
    <x v="9"/>
    <x v="41"/>
    <s v="GARCIA DAVID WILSON ALBERTO"/>
    <x v="4"/>
    <x v="0"/>
    <n v="146"/>
    <n v="20.8571428571429"/>
    <n v="146.39432624113499"/>
    <m/>
    <n v="81545.680900000007"/>
    <x v="1"/>
    <n v="12840.540499999999"/>
    <x v="1436"/>
    <x v="0"/>
    <m/>
  </r>
  <r>
    <d v="2025-07-11T01:42:27"/>
    <x v="1"/>
    <x v="40"/>
    <s v="LOPERA ALVAREZ ESTIVEN"/>
    <x v="9"/>
    <x v="0"/>
    <n v="266"/>
    <n v="22.1666666666667"/>
    <n v="250.96170212766"/>
    <m/>
    <n v="139792.59570000001"/>
    <x v="1"/>
    <n v="12840.540499999999"/>
    <x v="1436"/>
    <x v="0"/>
    <m/>
  </r>
  <r>
    <d v="2025-07-12T01:45:44"/>
    <x v="1"/>
    <x v="0"/>
    <s v="LOPEZ CEBALLOS JONATHAN CAMILO"/>
    <x v="6"/>
    <x v="0"/>
    <n v="165"/>
    <n v="20.625"/>
    <n v="174.025824964132"/>
    <s v="2 Descuentos (Despachador) "/>
    <n v="97125.107600000003"/>
    <x v="0"/>
    <n v="14118.4211"/>
    <x v="1437"/>
    <x v="0"/>
    <m/>
  </r>
  <r>
    <d v="2025-07-12T01:45:45"/>
    <x v="9"/>
    <x v="36"/>
    <s v="PARIAS MURIEL JHON FREDY"/>
    <x v="0"/>
    <x v="0"/>
    <n v="208"/>
    <n v="23.1111111111111"/>
    <n v="195.77905308464801"/>
    <m/>
    <n v="109265.7461"/>
    <x v="1"/>
    <n v="14118.4211"/>
    <x v="1437"/>
    <x v="0"/>
    <m/>
  </r>
  <r>
    <d v="2025-07-12T01:45:45"/>
    <x v="1"/>
    <x v="1"/>
    <s v="ESPINOZA CHAVARRIA GUILLERMO LEON "/>
    <x v="0"/>
    <x v="0"/>
    <n v="221"/>
    <n v="24.5555555555556"/>
    <n v="195.77905308464801"/>
    <m/>
    <n v="109265.7461"/>
    <x v="0"/>
    <n v="14118.4211"/>
    <x v="1437"/>
    <x v="0"/>
    <m/>
  </r>
  <r>
    <d v="2025-07-12T01:45:46"/>
    <x v="9"/>
    <x v="37"/>
    <s v="SANCHEZ BETANCOURT FRANSCISCO"/>
    <x v="6"/>
    <x v="0"/>
    <n v="189"/>
    <n v="23.625"/>
    <n v="174.025824964132"/>
    <m/>
    <n v="97125.107600000003"/>
    <x v="0"/>
    <n v="14118.4211"/>
    <x v="1437"/>
    <x v="0"/>
    <m/>
  </r>
  <r>
    <d v="2025-07-12T01:45:46"/>
    <x v="1"/>
    <x v="2"/>
    <s v="LONDOO LOPERA DUVAN ANDRES"/>
    <x v="0"/>
    <x v="0"/>
    <n v="229"/>
    <n v="25.4444444444444"/>
    <n v="195.77905308464801"/>
    <m/>
    <n v="109265.7461"/>
    <x v="1"/>
    <n v="14118.4211"/>
    <x v="1437"/>
    <x v="0"/>
    <m/>
  </r>
  <r>
    <d v="2025-07-12T01:45:46"/>
    <x v="9"/>
    <x v="3"/>
    <s v="LOPEZ PINEDA DANIEL ESTIVEN"/>
    <x v="6"/>
    <x v="0"/>
    <n v="184"/>
    <n v="23"/>
    <n v="174.025824964132"/>
    <m/>
    <n v="97125.107600000003"/>
    <x v="0"/>
    <n v="14118.4211"/>
    <x v="1437"/>
    <x v="0"/>
    <m/>
  </r>
  <r>
    <d v="2025-07-12T01:45:47"/>
    <x v="1"/>
    <x v="4"/>
    <s v="GIRALDO GIRALDO YOVIN ANDRES"/>
    <x v="1"/>
    <x v="0"/>
    <n v="255"/>
    <n v="23.181818181818201"/>
    <n v="239.28550932568101"/>
    <m/>
    <n v="133547.02299999999"/>
    <x v="1"/>
    <n v="14118.4211"/>
    <x v="1437"/>
    <x v="0"/>
    <m/>
  </r>
  <r>
    <d v="2025-07-12T01:45:47"/>
    <x v="9"/>
    <x v="5"/>
    <s v="GONZALEZ PEREZ RAFAEL JOSE"/>
    <x v="3"/>
    <x v="0"/>
    <n v="180"/>
    <n v="18"/>
    <n v="217.53228120516499"/>
    <s v="1 Descuento (Despachador) "/>
    <n v="121406.3845"/>
    <x v="1"/>
    <n v="14118.4211"/>
    <x v="1437"/>
    <x v="0"/>
    <m/>
  </r>
  <r>
    <d v="2025-07-12T01:45:48"/>
    <x v="1"/>
    <x v="6"/>
    <s v="CARTAGENA RAMIREZ FREDY ALONSO"/>
    <x v="1"/>
    <x v="0"/>
    <n v="233"/>
    <n v="21.181818181818201"/>
    <n v="239.28550932568101"/>
    <m/>
    <n v="133547.02299999999"/>
    <x v="0"/>
    <n v="14118.4211"/>
    <x v="1437"/>
    <x v="0"/>
    <m/>
  </r>
  <r>
    <d v="2025-07-12T01:45:48"/>
    <x v="9"/>
    <x v="7"/>
    <s v="MARIN ALZATE KEVIN ANDRES"/>
    <x v="9"/>
    <x v="0"/>
    <n v="235"/>
    <n v="19.5833333333333"/>
    <n v="261.03873744619801"/>
    <m/>
    <n v="145687.66140000001"/>
    <x v="0"/>
    <n v="14118.4211"/>
    <x v="1437"/>
    <x v="0"/>
    <m/>
  </r>
  <r>
    <d v="2025-07-12T01:45:48"/>
    <x v="1"/>
    <x v="9"/>
    <s v="MACIAS HERNANDEZ JULIAN DAVID"/>
    <x v="1"/>
    <x v="0"/>
    <n v="260"/>
    <n v="23.636363636363601"/>
    <n v="239.28550932568101"/>
    <m/>
    <n v="133547.02299999999"/>
    <x v="0"/>
    <n v="14118.4211"/>
    <x v="1437"/>
    <x v="0"/>
    <m/>
  </r>
  <r>
    <d v="2025-07-12T01:45:49"/>
    <x v="9"/>
    <x v="10"/>
    <s v="ZAPATA MONSALVE ALEX DARIO"/>
    <x v="1"/>
    <x v="0"/>
    <n v="286"/>
    <n v="26"/>
    <n v="239.28550932568101"/>
    <m/>
    <n v="133547.02299999999"/>
    <x v="0"/>
    <n v="14118.4211"/>
    <x v="1437"/>
    <x v="0"/>
    <m/>
  </r>
  <r>
    <d v="2025-07-12T01:45:49"/>
    <x v="1"/>
    <x v="11"/>
    <s v="HINCAPIE LOPEZ DIDIER FABIAN"/>
    <x v="11"/>
    <x v="0"/>
    <n v="63"/>
    <n v="31.5"/>
    <n v="43.506456241033"/>
    <m/>
    <n v="24281.276900000001"/>
    <x v="1"/>
    <n v="14118.4211"/>
    <x v="1437"/>
    <x v="0"/>
    <m/>
  </r>
  <r>
    <d v="2025-07-12T01:45:49"/>
    <x v="9"/>
    <x v="12"/>
    <s v="VERENZUELA MARTINEZ ALEXANDER"/>
    <x v="3"/>
    <x v="0"/>
    <n v="203"/>
    <n v="20.3"/>
    <n v="217.53228120516499"/>
    <m/>
    <n v="121406.3845"/>
    <x v="1"/>
    <n v="14118.4211"/>
    <x v="1437"/>
    <x v="0"/>
    <m/>
  </r>
  <r>
    <d v="2025-07-12T01:45:49"/>
    <x v="1"/>
    <x v="13"/>
    <s v="PEREZ GARCIA JUAN ESTEBAN "/>
    <x v="4"/>
    <x v="0"/>
    <n v="149"/>
    <n v="21.285714285714299"/>
    <n v="152.27259684361599"/>
    <s v="3 Descuentos (Conduct y usuarios desubicados) "/>
    <n v="84984.469200000007"/>
    <x v="0"/>
    <n v="14118.4211"/>
    <x v="1437"/>
    <x v="0"/>
    <m/>
  </r>
  <r>
    <d v="2025-07-12T01:45:50"/>
    <x v="9"/>
    <x v="14"/>
    <s v="MURILLO  YORMAN ANDRES"/>
    <x v="12"/>
    <x v="0"/>
    <n v="291"/>
    <n v="22.384615384615401"/>
    <n v="282.79196556671502"/>
    <m/>
    <n v="157828.29990000001"/>
    <x v="0"/>
    <n v="14118.4211"/>
    <x v="1437"/>
    <x v="0"/>
    <m/>
  </r>
  <r>
    <d v="2025-07-12T01:45:50"/>
    <x v="1"/>
    <x v="16"/>
    <s v="MACEA ARBELAEZ MATEO"/>
    <x v="4"/>
    <x v="3"/>
    <n v="128"/>
    <n v="18.285714285714299"/>
    <n v="152.27259684361599"/>
    <s v="2 Descuentos (Usuarios desubicados) "/>
    <n v="84984.469200000007"/>
    <x v="0"/>
    <n v="14118.4211"/>
    <x v="1437"/>
    <x v="0"/>
    <m/>
  </r>
  <r>
    <d v="2025-07-12T01:45:50"/>
    <x v="9"/>
    <x v="17"/>
    <s v="VALENCIA MENDOZA JHON"/>
    <x v="9"/>
    <x v="0"/>
    <n v="242"/>
    <n v="20.1666666666667"/>
    <n v="261.03873744619801"/>
    <m/>
    <n v="145687.66140000001"/>
    <x v="0"/>
    <n v="14118.4211"/>
    <x v="1437"/>
    <x v="0"/>
    <m/>
  </r>
  <r>
    <d v="2025-07-12T01:45:51"/>
    <x v="1"/>
    <x v="18"/>
    <s v="DURANGO DAVID JOSE"/>
    <x v="0"/>
    <x v="0"/>
    <n v="189"/>
    <n v="21"/>
    <n v="195.77905308464801"/>
    <m/>
    <n v="109265.7461"/>
    <x v="0"/>
    <n v="14118.4211"/>
    <x v="1437"/>
    <x v="0"/>
    <m/>
  </r>
  <r>
    <d v="2025-07-12T01:45:51"/>
    <x v="9"/>
    <x v="19"/>
    <s v="QUIRAMA CASTAEDA JHON JADER"/>
    <x v="2"/>
    <x v="0"/>
    <n v="114"/>
    <n v="19"/>
    <n v="130.51936872309901"/>
    <m/>
    <n v="72843.830700000006"/>
    <x v="1"/>
    <n v="14118.4211"/>
    <x v="1437"/>
    <x v="0"/>
    <m/>
  </r>
  <r>
    <d v="2025-07-12T01:45:51"/>
    <x v="1"/>
    <x v="21"/>
    <s v="HERRERA GIRALDO DAVINSON"/>
    <x v="0"/>
    <x v="0"/>
    <n v="230"/>
    <n v="25.5555555555556"/>
    <n v="195.77905308464801"/>
    <m/>
    <n v="109265.7461"/>
    <x v="0"/>
    <n v="14118.4211"/>
    <x v="1437"/>
    <x v="0"/>
    <m/>
  </r>
  <r>
    <d v="2025-07-12T01:45:52"/>
    <x v="9"/>
    <x v="38"/>
    <s v="JIMENEZ HURTADO CARLOS ESTIVEN"/>
    <x v="2"/>
    <x v="0"/>
    <n v="121"/>
    <n v="18.615384615384599"/>
    <n v="141.395982783357"/>
    <m/>
    <n v="78914.149900000004"/>
    <x v="1"/>
    <n v="14118.4211"/>
    <x v="1437"/>
    <x v="0"/>
    <m/>
  </r>
  <r>
    <d v="2025-07-12T01:45:52"/>
    <x v="1"/>
    <x v="22"/>
    <s v="HERNANDEZ MACIAS GILBERTO"/>
    <x v="0"/>
    <x v="0"/>
    <n v="147"/>
    <n v="16.3333333333333"/>
    <n v="195.77905308464801"/>
    <s v="2 Descuentos (Usuarios desubicados) "/>
    <n v="109265.7461"/>
    <x v="0"/>
    <n v="14118.4211"/>
    <x v="1437"/>
    <x v="0"/>
    <m/>
  </r>
  <r>
    <d v="2025-07-12T01:45:52"/>
    <x v="9"/>
    <x v="23"/>
    <s v="FLORES RINCON JORGE ALBERTO"/>
    <x v="1"/>
    <x v="0"/>
    <n v="244"/>
    <n v="22.181818181818201"/>
    <n v="239.28550932568101"/>
    <m/>
    <n v="133547.02299999999"/>
    <x v="0"/>
    <n v="14118.4211"/>
    <x v="1437"/>
    <x v="0"/>
    <m/>
  </r>
  <r>
    <d v="2025-07-12T01:45:52"/>
    <x v="1"/>
    <x v="24"/>
    <s v="AGUDELO GARCIA LLORDIN ELIAS"/>
    <x v="0"/>
    <x v="0"/>
    <n v="172"/>
    <n v="19.1111111111111"/>
    <n v="195.77905308464801"/>
    <m/>
    <n v="109265.7461"/>
    <x v="0"/>
    <n v="14118.4211"/>
    <x v="1437"/>
    <x v="0"/>
    <m/>
  </r>
  <r>
    <d v="2025-07-12T01:45:53"/>
    <x v="9"/>
    <x v="25"/>
    <s v="HINCAPIE LONDOO JHONY ALEXANDER"/>
    <x v="4"/>
    <x v="0"/>
    <n v="151"/>
    <n v="21.571428571428601"/>
    <n v="152.27259684361599"/>
    <m/>
    <n v="84984.469200000007"/>
    <x v="0"/>
    <n v="14118.4211"/>
    <x v="1437"/>
    <x v="0"/>
    <m/>
  </r>
  <r>
    <d v="2025-07-12T01:45:53"/>
    <x v="1"/>
    <x v="26"/>
    <s v="LAYOS JIMENEZ JOHAN CAMILO"/>
    <x v="1"/>
    <x v="0"/>
    <n v="207"/>
    <n v="18.818181818181799"/>
    <n v="239.28550932568101"/>
    <s v="1 Descuento (Despachador) "/>
    <n v="133547.02299999999"/>
    <x v="0"/>
    <n v="14118.4211"/>
    <x v="1437"/>
    <x v="0"/>
    <m/>
  </r>
  <r>
    <d v="2025-07-12T01:45:53"/>
    <x v="9"/>
    <x v="39"/>
    <s v="LEON PEREZ RAUL ENRIQUE"/>
    <x v="6"/>
    <x v="0"/>
    <n v="167"/>
    <n v="20.875"/>
    <n v="174.025824964132"/>
    <s v="2 Descuentos (Usuarios desubicados) "/>
    <n v="97125.107600000003"/>
    <x v="0"/>
    <n v="14118.4211"/>
    <x v="1437"/>
    <x v="0"/>
    <m/>
  </r>
  <r>
    <d v="2025-07-12T01:45:54"/>
    <x v="1"/>
    <x v="27"/>
    <s v="AGUDELO GARCIA DENIN ANGELO"/>
    <x v="3"/>
    <x v="0"/>
    <n v="196"/>
    <n v="19.600000000000001"/>
    <n v="217.53228120516499"/>
    <s v="1 Descuento (Despachador) "/>
    <n v="121406.3845"/>
    <x v="0"/>
    <n v="14118.4211"/>
    <x v="1437"/>
    <x v="0"/>
    <m/>
  </r>
  <r>
    <d v="2025-07-12T01:45:54"/>
    <x v="9"/>
    <x v="29"/>
    <s v="MONTOYA OSPINA GILBERTO ANTONIO"/>
    <x v="9"/>
    <x v="0"/>
    <n v="293"/>
    <n v="24.4166666666667"/>
    <n v="261.03873744619801"/>
    <s v="3 Descuentos (Despachador) "/>
    <n v="145687.66140000001"/>
    <x v="0"/>
    <n v="14118.4211"/>
    <x v="1437"/>
    <x v="0"/>
    <m/>
  </r>
  <r>
    <d v="2025-07-12T01:45:54"/>
    <x v="1"/>
    <x v="30"/>
    <s v="GOMEZ VERGARA EDWIN"/>
    <x v="1"/>
    <x v="0"/>
    <n v="263"/>
    <n v="23.909090909090899"/>
    <n v="239.28550932568101"/>
    <s v="2 Descuentos (Usuarios desubicados) "/>
    <n v="133547.02299999999"/>
    <x v="1"/>
    <n v="14118.4211"/>
    <x v="1437"/>
    <x v="0"/>
    <m/>
  </r>
  <r>
    <d v="2025-07-12T01:45:55"/>
    <x v="9"/>
    <x v="31"/>
    <s v="JARAMILLO JARAMILLO FRANCISCO WBEIMAR"/>
    <x v="3"/>
    <x v="0"/>
    <n v="154"/>
    <n v="15.4"/>
    <n v="217.53228120516499"/>
    <m/>
    <n v="121406.3845"/>
    <x v="0"/>
    <n v="14118.4211"/>
    <x v="1437"/>
    <x v="0"/>
    <m/>
  </r>
  <r>
    <d v="2025-07-12T01:45:55"/>
    <x v="1"/>
    <x v="32"/>
    <s v="TABORDA ROJAS DIEGO ALEJANDRO"/>
    <x v="1"/>
    <x v="0"/>
    <n v="245"/>
    <n v="22.272727272727298"/>
    <n v="239.28550932568101"/>
    <m/>
    <n v="133547.02299999999"/>
    <x v="1"/>
    <n v="14118.4211"/>
    <x v="1437"/>
    <x v="0"/>
    <m/>
  </r>
  <r>
    <d v="2025-07-12T01:45:55"/>
    <x v="9"/>
    <x v="33"/>
    <s v="CALLE BOTERO JUAN RICARDO"/>
    <x v="0"/>
    <x v="0"/>
    <n v="213"/>
    <n v="23.6666666666667"/>
    <n v="195.77905308464801"/>
    <s v="2 Descuentos (Usuarios desubicados) "/>
    <n v="109265.7461"/>
    <x v="0"/>
    <n v="14118.4211"/>
    <x v="1437"/>
    <x v="0"/>
    <m/>
  </r>
  <r>
    <d v="2025-07-12T01:45:55"/>
    <x v="1"/>
    <x v="34"/>
    <s v="HENAO HOYOS SANTIAGO"/>
    <x v="4"/>
    <x v="0"/>
    <n v="145"/>
    <n v="20.714285714285701"/>
    <n v="152.27259684361599"/>
    <s v="FERNEY HENAO Realiz 3 viajes donde moviliz 68 Usuarios "/>
    <n v="84984.469200000007"/>
    <x v="0"/>
    <n v="14118.4211"/>
    <x v="1437"/>
    <x v="0"/>
    <m/>
  </r>
  <r>
    <d v="2025-07-12T01:45:56"/>
    <x v="9"/>
    <x v="35"/>
    <s v="AGUIRRE GARCIA DEIMAR ANDRES "/>
    <x v="9"/>
    <x v="0"/>
    <n v="274"/>
    <n v="22.8333333333333"/>
    <n v="261.03873744619801"/>
    <s v="4 Descuentos (Usuarios movilidad reducida y asociados) "/>
    <n v="145687.66140000001"/>
    <x v="0"/>
    <n v="14118.4211"/>
    <x v="1437"/>
    <x v="0"/>
    <m/>
  </r>
  <r>
    <d v="2025-07-12T01:45:56"/>
    <x v="1"/>
    <x v="41"/>
    <s v="GARCIA DAVID WILSON ALBERTO"/>
    <x v="8"/>
    <x v="0"/>
    <n v="128"/>
    <n v="25.6"/>
    <n v="108.766140602582"/>
    <m/>
    <n v="60703.192300000002"/>
    <x v="1"/>
    <n v="14118.4211"/>
    <x v="1437"/>
    <x v="0"/>
    <m/>
  </r>
  <r>
    <d v="2025-07-12T01:45:56"/>
    <x v="9"/>
    <x v="40"/>
    <s v="DAVID  HENRY GIOVANNY"/>
    <x v="6"/>
    <x v="0"/>
    <n v="207"/>
    <n v="25.875"/>
    <n v="174.025824964132"/>
    <s v="2 Descuentos (Usuarios desubicados) "/>
    <n v="97125.107600000003"/>
    <x v="1"/>
    <n v="14118.4211"/>
    <x v="1437"/>
    <x v="0"/>
    <m/>
  </r>
  <r>
    <d v="2025-07-13T01:23:08"/>
    <x v="9"/>
    <x v="0"/>
    <s v="LOPEZ CEBALLOS JONATHAN CAMILO"/>
    <x v="2"/>
    <x v="0"/>
    <n v="144"/>
    <n v="24"/>
    <n v="124.18383518224999"/>
    <s v="2 Descuentos (usuarios desubicados) "/>
    <n v="69137.543600000005"/>
    <x v="0"/>
    <n v="12005.5556"/>
    <x v="1438"/>
    <x v="0"/>
    <m/>
  </r>
  <r>
    <d v="2025-07-13T01:23:09"/>
    <x v="1"/>
    <x v="36"/>
    <s v="PARIAS MURIEL JHON FREDY"/>
    <x v="0"/>
    <x v="0"/>
    <n v="197"/>
    <n v="21.8888888888889"/>
    <n v="186.27575277337601"/>
    <m/>
    <n v="103706.31540000001"/>
    <x v="1"/>
    <n v="12005.5556"/>
    <x v="1438"/>
    <x v="0"/>
    <m/>
  </r>
  <r>
    <d v="2025-07-13T01:23:09"/>
    <x v="9"/>
    <x v="37"/>
    <s v="SANCHEZ BETANCOURT FRANSCISCO"/>
    <x v="0"/>
    <x v="0"/>
    <n v="212"/>
    <n v="23.5555555555556"/>
    <n v="186.27575277337601"/>
    <m/>
    <n v="103706.31540000001"/>
    <x v="0"/>
    <n v="12005.5556"/>
    <x v="1438"/>
    <x v="0"/>
    <m/>
  </r>
  <r>
    <d v="2025-07-13T01:23:10"/>
    <x v="1"/>
    <x v="2"/>
    <s v="LONDOO LOPERA DUVAN ANDRES"/>
    <x v="0"/>
    <x v="0"/>
    <n v="213"/>
    <n v="23.6666666666667"/>
    <n v="186.27575277337601"/>
    <s v="1 Descuento (Despachador) "/>
    <n v="103706.31540000001"/>
    <x v="1"/>
    <n v="12005.5556"/>
    <x v="1438"/>
    <x v="0"/>
    <m/>
  </r>
  <r>
    <d v="2025-07-13T01:23:10"/>
    <x v="9"/>
    <x v="3"/>
    <s v="LOPEZ PINEDA DANIEL ESTIVEN"/>
    <x v="0"/>
    <x v="0"/>
    <n v="186"/>
    <n v="20.6666666666667"/>
    <n v="186.27575277337601"/>
    <s v="4 Descuentos (Monitoreo y conducts) "/>
    <n v="103706.31540000001"/>
    <x v="0"/>
    <n v="12005.5556"/>
    <x v="1438"/>
    <x v="0"/>
    <m/>
  </r>
  <r>
    <d v="2025-07-13T01:23:10"/>
    <x v="1"/>
    <x v="4"/>
    <s v="ZAPATA MONSALVE ALEX DARIO"/>
    <x v="4"/>
    <x v="0"/>
    <n v="188"/>
    <n v="26.8571428571429"/>
    <n v="144.881141045959"/>
    <s v="2 Descuentos (Conducts) "/>
    <n v="80660.467499999999"/>
    <x v="1"/>
    <n v="12005.5556"/>
    <x v="1438"/>
    <x v="0"/>
    <m/>
  </r>
  <r>
    <d v="2025-07-13T01:23:11"/>
    <x v="9"/>
    <x v="5"/>
    <s v="BERNAL RONDON KEVIN OSWALDO"/>
    <x v="3"/>
    <x v="0"/>
    <n v="216"/>
    <n v="21.6"/>
    <n v="206.97305863708399"/>
    <s v="4 Descuentos (despachador y transbordo) "/>
    <n v="115229.2393"/>
    <x v="1"/>
    <n v="12005.5556"/>
    <x v="1438"/>
    <x v="0"/>
    <m/>
  </r>
  <r>
    <d v="2025-07-13T01:23:11"/>
    <x v="1"/>
    <x v="6"/>
    <s v="CARTAGENA RAMIREZ FREDY ALONSO"/>
    <x v="0"/>
    <x v="0"/>
    <n v="203"/>
    <n v="22.5555555555556"/>
    <n v="186.27575277337601"/>
    <m/>
    <n v="103706.31540000001"/>
    <x v="0"/>
    <n v="12005.5556"/>
    <x v="1438"/>
    <x v="0"/>
    <m/>
  </r>
  <r>
    <d v="2025-07-13T01:23:11"/>
    <x v="9"/>
    <x v="7"/>
    <s v="MARIN ALZATE KEVIN ANDRES "/>
    <x v="4"/>
    <x v="0"/>
    <n v="132"/>
    <n v="18.8571428571429"/>
    <n v="144.881141045959"/>
    <m/>
    <n v="80660.467499999999"/>
    <x v="0"/>
    <n v="12005.5556"/>
    <x v="1438"/>
    <x v="0"/>
    <m/>
  </r>
  <r>
    <d v="2025-07-13T01:23:11"/>
    <x v="1"/>
    <x v="9"/>
    <s v="DAVID  HENRY GIOVANNY"/>
    <x v="7"/>
    <x v="0"/>
    <n v="47"/>
    <n v="15.6666666666667"/>
    <n v="62.091917591125203"/>
    <m/>
    <n v="34568.771800000002"/>
    <x v="0"/>
    <n v="12005.5556"/>
    <x v="1438"/>
    <x v="0"/>
    <m/>
  </r>
  <r>
    <d v="2025-07-13T01:23:12"/>
    <x v="9"/>
    <x v="10"/>
    <s v="DURANGO PAEZ GILDARDO"/>
    <x v="3"/>
    <x v="3"/>
    <n v="181"/>
    <n v="19.052631578947398"/>
    <n v="196.62440570523"/>
    <m/>
    <n v="109467.7773"/>
    <x v="0"/>
    <n v="12005.5556"/>
    <x v="1438"/>
    <x v="0"/>
    <m/>
  </r>
  <r>
    <d v="2025-07-13T01:23:12"/>
    <x v="1"/>
    <x v="11"/>
    <s v="HINCAPIE LOPEZ DIDIER FABIAN"/>
    <x v="1"/>
    <x v="0"/>
    <n v="172"/>
    <n v="15.636363636363599"/>
    <n v="227.670364500792"/>
    <m/>
    <n v="126752.1632"/>
    <x v="1"/>
    <n v="12005.5556"/>
    <x v="1438"/>
    <x v="0"/>
    <m/>
  </r>
  <r>
    <d v="2025-07-13T01:23:12"/>
    <x v="9"/>
    <x v="12"/>
    <s v="VERENZUELA MARTINEZ ALEXANDER"/>
    <x v="4"/>
    <x v="0"/>
    <n v="145"/>
    <n v="20.714285714285701"/>
    <n v="144.881141045959"/>
    <s v="3 Descuentos (Conducts) "/>
    <n v="80660.467499999999"/>
    <x v="1"/>
    <n v="12005.5556"/>
    <x v="1438"/>
    <x v="0"/>
    <m/>
  </r>
  <r>
    <d v="2025-07-13T01:23:12"/>
    <x v="1"/>
    <x v="13"/>
    <s v="PEREZ GARCIA JUAN ESTEBAN"/>
    <x v="0"/>
    <x v="0"/>
    <n v="184"/>
    <n v="20.4444444444444"/>
    <n v="186.27575277337601"/>
    <s v="2 Descuentos (usuarios desubicados) "/>
    <n v="103706.31540000001"/>
    <x v="0"/>
    <n v="12005.5556"/>
    <x v="1438"/>
    <x v="0"/>
    <m/>
  </r>
  <r>
    <d v="2025-07-13T01:23:13"/>
    <x v="9"/>
    <x v="14"/>
    <s v="MURILLO  YORMAN ANDRES"/>
    <x v="1"/>
    <x v="0"/>
    <n v="178"/>
    <n v="16.181818181818201"/>
    <n v="227.670364500792"/>
    <m/>
    <n v="126752.1632"/>
    <x v="0"/>
    <n v="12005.5556"/>
    <x v="1438"/>
    <x v="0"/>
    <m/>
  </r>
  <r>
    <d v="2025-07-13T01:23:13"/>
    <x v="1"/>
    <x v="16"/>
    <s v="MACEA ARBELAEZ MATEO"/>
    <x v="12"/>
    <x v="0"/>
    <n v="277"/>
    <n v="21.307692307692299"/>
    <n v="269.06497622820899"/>
    <m/>
    <n v="149798.0111"/>
    <x v="0"/>
    <n v="12005.5556"/>
    <x v="1438"/>
    <x v="0"/>
    <m/>
  </r>
  <r>
    <d v="2025-07-13T01:23:13"/>
    <x v="9"/>
    <x v="17"/>
    <s v="VALENCIA MENDOZA JHON"/>
    <x v="0"/>
    <x v="0"/>
    <n v="213"/>
    <n v="23.6666666666667"/>
    <n v="186.27575277337601"/>
    <m/>
    <n v="103706.31540000001"/>
    <x v="0"/>
    <n v="12005.5556"/>
    <x v="1438"/>
    <x v="0"/>
    <m/>
  </r>
  <r>
    <d v="2025-07-13T01:23:13"/>
    <x v="1"/>
    <x v="18"/>
    <s v="MACIAS HERNANDEZ JULIAN DAVID"/>
    <x v="0"/>
    <x v="0"/>
    <n v="186"/>
    <n v="20.6666666666667"/>
    <n v="186.27575277337601"/>
    <s v="2 Descuentos (usuarios desubicados) "/>
    <n v="103706.31540000001"/>
    <x v="0"/>
    <n v="12005.5556"/>
    <x v="1438"/>
    <x v="0"/>
    <m/>
  </r>
  <r>
    <d v="2025-07-13T01:23:14"/>
    <x v="9"/>
    <x v="19"/>
    <s v="QUIRAMA CASTAEDA JHON JADER"/>
    <x v="1"/>
    <x v="0"/>
    <n v="212"/>
    <n v="19.272727272727298"/>
    <n v="227.670364500792"/>
    <m/>
    <n v="126752.1632"/>
    <x v="1"/>
    <n v="12005.5556"/>
    <x v="1438"/>
    <x v="0"/>
    <m/>
  </r>
  <r>
    <d v="2025-07-13T01:23:14"/>
    <x v="1"/>
    <x v="20"/>
    <s v="SALDARRIAGA PARRA LUIS ALBERTO"/>
    <x v="3"/>
    <x v="0"/>
    <n v="223"/>
    <n v="22.3"/>
    <n v="206.97305863708399"/>
    <m/>
    <n v="115229.2393"/>
    <x v="2"/>
    <n v="12005.5556"/>
    <x v="1438"/>
    <x v="0"/>
    <m/>
  </r>
  <r>
    <d v="2025-07-13T01:23:14"/>
    <x v="9"/>
    <x v="21"/>
    <s v="HERRERA GIRALDO DAVINSON"/>
    <x v="6"/>
    <x v="0"/>
    <n v="150"/>
    <n v="18.75"/>
    <n v="165.57844690966701"/>
    <m/>
    <n v="92183.391399999993"/>
    <x v="0"/>
    <n v="12005.5556"/>
    <x v="1438"/>
    <x v="0"/>
    <m/>
  </r>
  <r>
    <d v="2025-07-13T01:23:14"/>
    <x v="1"/>
    <x v="22"/>
    <s v="HERNANDEZ MACIAS GILBERTO"/>
    <x v="0"/>
    <x v="0"/>
    <n v="140"/>
    <n v="15.5555555555556"/>
    <n v="186.27575277337601"/>
    <s v="Se descuenta 0.5 viaje de 4 11 am ya que NO ingresa a san juan. "/>
    <n v="97944.942899999995"/>
    <x v="0"/>
    <n v="12005.5556"/>
    <x v="1438"/>
    <x v="2"/>
    <n v="10.3485"/>
  </r>
  <r>
    <d v="2025-07-13T01:23:15"/>
    <x v="9"/>
    <x v="23"/>
    <s v="RUA CHAVARRIA JEFERSON ANDREY"/>
    <x v="0"/>
    <x v="0"/>
    <n v="192"/>
    <n v="21.3333333333333"/>
    <n v="186.27575277337601"/>
    <s v="13 Descuentos (Transbordo) "/>
    <n v="103706.31540000001"/>
    <x v="0"/>
    <n v="12005.5556"/>
    <x v="1438"/>
    <x v="0"/>
    <m/>
  </r>
  <r>
    <d v="2025-07-13T01:23:15"/>
    <x v="1"/>
    <x v="24"/>
    <s v="AGUDELO GARCIA LLORDIN ELIAS"/>
    <x v="2"/>
    <x v="0"/>
    <n v="109"/>
    <n v="18.1666666666667"/>
    <n v="124.18383518224999"/>
    <m/>
    <n v="69137.543600000005"/>
    <x v="0"/>
    <n v="12005.5556"/>
    <x v="1438"/>
    <x v="0"/>
    <m/>
  </r>
  <r>
    <d v="2025-07-13T01:23:15"/>
    <x v="9"/>
    <x v="25"/>
    <s v="HINCAPIE LONDOO JHONY ALEXANDER"/>
    <x v="6"/>
    <x v="0"/>
    <n v="193"/>
    <n v="24.125"/>
    <n v="165.57844690966701"/>
    <s v="2 Descuentos (despachador y monitoreo) "/>
    <n v="92183.391399999993"/>
    <x v="0"/>
    <n v="12005.5556"/>
    <x v="1438"/>
    <x v="0"/>
    <m/>
  </r>
  <r>
    <d v="2025-07-13T01:23:15"/>
    <x v="1"/>
    <x v="26"/>
    <s v="GUTIERREZ ARICAPA DANIEL HUMBERTO"/>
    <x v="5"/>
    <x v="3"/>
    <n v="38"/>
    <n v="38"/>
    <n v="20.697305863708401"/>
    <m/>
    <n v="11522.9239"/>
    <x v="0"/>
    <n v="12005.5556"/>
    <x v="1438"/>
    <x v="0"/>
    <m/>
  </r>
  <r>
    <d v="2025-07-13T01:23:16"/>
    <x v="9"/>
    <x v="27"/>
    <s v="LAYOS JIMENEZ JOHAN CAMILO"/>
    <x v="3"/>
    <x v="0"/>
    <n v="187"/>
    <n v="18.7"/>
    <n v="206.97305863708399"/>
    <m/>
    <n v="115229.2393"/>
    <x v="0"/>
    <n v="12005.5556"/>
    <x v="1438"/>
    <x v="0"/>
    <m/>
  </r>
  <r>
    <d v="2025-07-13T01:23:16"/>
    <x v="1"/>
    <x v="28"/>
    <s v="AGUIRRE GARCIA DEIMAR ANDRES"/>
    <x v="0"/>
    <x v="0"/>
    <n v="211"/>
    <n v="23.4444444444444"/>
    <n v="186.27575277337601"/>
    <s v="13 Descuentos (Transbordo) "/>
    <n v="103706.31540000001"/>
    <x v="0"/>
    <n v="12005.5556"/>
    <x v="1438"/>
    <x v="0"/>
    <m/>
  </r>
  <r>
    <d v="2025-07-13T01:23:16"/>
    <x v="9"/>
    <x v="29"/>
    <s v="MONTOYA OSPINA GILBERTO ANTONIO"/>
    <x v="0"/>
    <x v="0"/>
    <n v="157"/>
    <n v="17.4444444444444"/>
    <n v="186.27575277337601"/>
    <s v="Se descuenta 0.5 viaje de 4 18 am ya que NO ingresa a san juan. ESTIVEN LOPERA Realiz 2 viajes donde moviliz 22 Usuarios. "/>
    <n v="97944.942899999995"/>
    <x v="0"/>
    <n v="12005.5556"/>
    <x v="1438"/>
    <x v="2"/>
    <n v="10.3485"/>
  </r>
  <r>
    <d v="2025-07-13T01:23:16"/>
    <x v="1"/>
    <x v="30"/>
    <s v="GOMEZ VERGARA EDWIN "/>
    <x v="1"/>
    <x v="0"/>
    <n v="282"/>
    <n v="25.636363636363601"/>
    <n v="227.670364500792"/>
    <m/>
    <n v="126752.1632"/>
    <x v="1"/>
    <n v="12005.5556"/>
    <x v="1438"/>
    <x v="0"/>
    <m/>
  </r>
  <r>
    <d v="2025-07-13T01:23:16"/>
    <x v="9"/>
    <x v="31"/>
    <s v="JARAMILLO JARAMILLO FRANCISCO WBEIMAR "/>
    <x v="3"/>
    <x v="0"/>
    <n v="175"/>
    <n v="17.5"/>
    <n v="206.97305863708399"/>
    <s v="Se descuenta 0.5 viaje de 11 30 am ya que NO ingresa a placita zea sin autorizacin. "/>
    <n v="109467.8668"/>
    <x v="0"/>
    <n v="12005.5556"/>
    <x v="1438"/>
    <x v="2"/>
    <n v="10.3485"/>
  </r>
  <r>
    <d v="2025-07-13T01:23:17"/>
    <x v="1"/>
    <x v="32"/>
    <s v="TABORDA ROJAS DIEGO ALEJANDRO "/>
    <x v="0"/>
    <x v="0"/>
    <n v="144"/>
    <n v="16"/>
    <n v="186.27575277337601"/>
    <s v="DANIEL GUTIERREZ Realiz 2 viajes donde moviliz 20 Usuarios "/>
    <n v="103706.31540000001"/>
    <x v="1"/>
    <n v="12005.5556"/>
    <x v="1438"/>
    <x v="0"/>
    <m/>
  </r>
  <r>
    <d v="2025-07-13T01:23:17"/>
    <x v="9"/>
    <x v="33"/>
    <s v="CALLE BOTERO JUAN RICARDO"/>
    <x v="6"/>
    <x v="0"/>
    <n v="214"/>
    <n v="26.75"/>
    <n v="165.57844690966701"/>
    <m/>
    <n v="92183.391399999993"/>
    <x v="0"/>
    <n v="12005.5556"/>
    <x v="1438"/>
    <x v="0"/>
    <m/>
  </r>
  <r>
    <d v="2025-07-13T01:23:17"/>
    <x v="1"/>
    <x v="34"/>
    <s v="HENAO MUOZ FERNEY "/>
    <x v="12"/>
    <x v="0"/>
    <n v="259"/>
    <n v="19.923076923076898"/>
    <n v="269.06497622820899"/>
    <s v="JORGE FLORES Realiz 7 viajes donde moviliz 142 Usuarios. 5 Descuentos (Asociados, despachadores y conduct) "/>
    <n v="149798.0111"/>
    <x v="0"/>
    <n v="12005.5556"/>
    <x v="1438"/>
    <x v="0"/>
    <m/>
  </r>
  <r>
    <d v="2025-07-13T01:23:17"/>
    <x v="9"/>
    <x v="35"/>
    <s v="OCAMPO OCAMPO ANTONIO JOSE"/>
    <x v="0"/>
    <x v="0"/>
    <n v="154"/>
    <n v="17.1111111111111"/>
    <n v="186.27575277337601"/>
    <m/>
    <n v="103706.31540000001"/>
    <x v="0"/>
    <n v="12005.5556"/>
    <x v="1438"/>
    <x v="0"/>
    <m/>
  </r>
  <r>
    <d v="2025-07-13T01:23:18"/>
    <x v="1"/>
    <x v="41"/>
    <s v="GARCIA DAVID WILSON ALBERTO"/>
    <x v="0"/>
    <x v="0"/>
    <n v="216"/>
    <n v="24"/>
    <n v="186.27575277337601"/>
    <m/>
    <n v="103706.31540000001"/>
    <x v="1"/>
    <n v="12005.5556"/>
    <x v="1438"/>
    <x v="0"/>
    <m/>
  </r>
  <r>
    <d v="2025-07-14T01:18:58"/>
    <x v="12"/>
    <x v="37"/>
    <s v="SANCHEZ BETANCOURT FRANSCISCO"/>
    <x v="4"/>
    <x v="0"/>
    <n v="101"/>
    <n v="14.4285714285714"/>
    <n v="125.453125"/>
    <s v="1 Descuento (Despachador) "/>
    <n v="69295.078099999999"/>
    <x v="0"/>
    <n v="12578.947399999999"/>
    <x v="1439"/>
    <x v="0"/>
    <m/>
  </r>
  <r>
    <d v="2025-07-14T01:18:59"/>
    <x v="12"/>
    <x v="3"/>
    <s v="LOPEZ PINEDA DANIEL ESTIVEN"/>
    <x v="3"/>
    <x v="0"/>
    <n v="185"/>
    <n v="18.5"/>
    <n v="179.21875"/>
    <m/>
    <n v="98992.968800000002"/>
    <x v="0"/>
    <n v="12578.947399999999"/>
    <x v="1439"/>
    <x v="0"/>
    <m/>
  </r>
  <r>
    <d v="2025-07-14T01:18:59"/>
    <x v="12"/>
    <x v="4"/>
    <s v="ZAPATA MONSALVE ALEX DARIO"/>
    <x v="6"/>
    <x v="0"/>
    <n v="140"/>
    <n v="17.5"/>
    <n v="143.375"/>
    <m/>
    <n v="79194.375"/>
    <x v="1"/>
    <n v="12578.947399999999"/>
    <x v="1439"/>
    <x v="0"/>
    <m/>
  </r>
  <r>
    <d v="2025-07-14T01:19:00"/>
    <x v="12"/>
    <x v="5"/>
    <s v="BERNAL RONDON KEVIN OSWALDO"/>
    <x v="9"/>
    <x v="0"/>
    <n v="183"/>
    <n v="15.25"/>
    <n v="215.0625"/>
    <m/>
    <n v="118791.5625"/>
    <x v="1"/>
    <n v="12578.947399999999"/>
    <x v="1439"/>
    <x v="0"/>
    <m/>
  </r>
  <r>
    <d v="2025-07-14T01:19:00"/>
    <x v="12"/>
    <x v="7"/>
    <s v="MARIN ALZATE KEVIN ANDRES"/>
    <x v="9"/>
    <x v="0"/>
    <n v="200"/>
    <n v="16.6666666666667"/>
    <n v="215.0625"/>
    <m/>
    <n v="118791.5625"/>
    <x v="0"/>
    <n v="12578.947399999999"/>
    <x v="1439"/>
    <x v="0"/>
    <m/>
  </r>
  <r>
    <d v="2025-07-14T01:19:00"/>
    <x v="12"/>
    <x v="11"/>
    <s v="HINCAPIE LOPEZ DIDIER FABIAN"/>
    <x v="3"/>
    <x v="0"/>
    <n v="153"/>
    <n v="15.3"/>
    <n v="179.21875"/>
    <m/>
    <n v="98992.968800000002"/>
    <x v="1"/>
    <n v="12578.947399999999"/>
    <x v="1439"/>
    <x v="0"/>
    <m/>
  </r>
  <r>
    <d v="2025-07-14T01:19:01"/>
    <x v="12"/>
    <x v="13"/>
    <s v="PEREZ GARCIA JUAN ESTEBAN"/>
    <x v="12"/>
    <x v="0"/>
    <n v="205"/>
    <n v="15.7692307692308"/>
    <n v="232.984375"/>
    <m/>
    <n v="128690.8594"/>
    <x v="0"/>
    <n v="12578.947399999999"/>
    <x v="1439"/>
    <x v="0"/>
    <m/>
  </r>
  <r>
    <d v="2025-07-14T01:19:01"/>
    <x v="12"/>
    <x v="17"/>
    <s v="VALENCIA MENDOZA JHON"/>
    <x v="0"/>
    <x v="0"/>
    <n v="178"/>
    <n v="19.7777777777778"/>
    <n v="161.296875"/>
    <m/>
    <n v="89093.671900000001"/>
    <x v="0"/>
    <n v="12578.947399999999"/>
    <x v="1439"/>
    <x v="0"/>
    <m/>
  </r>
  <r>
    <d v="2025-07-14T01:19:01"/>
    <x v="12"/>
    <x v="18"/>
    <s v="DURANGO DAVID JOSE"/>
    <x v="1"/>
    <x v="0"/>
    <n v="216"/>
    <n v="19.636363636363601"/>
    <n v="197.140625"/>
    <m/>
    <n v="108892.2656"/>
    <x v="0"/>
    <n v="12578.947399999999"/>
    <x v="1439"/>
    <x v="0"/>
    <m/>
  </r>
  <r>
    <d v="2025-07-14T01:19:01"/>
    <x v="12"/>
    <x v="19"/>
    <s v="QUIRAMA CASTAEDA JHON JADER"/>
    <x v="6"/>
    <x v="0"/>
    <n v="161"/>
    <n v="20.125"/>
    <n v="143.375"/>
    <m/>
    <n v="79194.375"/>
    <x v="1"/>
    <n v="12578.947399999999"/>
    <x v="1439"/>
    <x v="0"/>
    <m/>
  </r>
  <r>
    <d v="2025-07-14T01:19:02"/>
    <x v="12"/>
    <x v="21"/>
    <s v="HERRERA GIRALDO DAVINSON"/>
    <x v="3"/>
    <x v="0"/>
    <n v="162"/>
    <n v="16.2"/>
    <n v="179.21875"/>
    <m/>
    <n v="98992.968800000002"/>
    <x v="0"/>
    <n v="12578.947399999999"/>
    <x v="1439"/>
    <x v="0"/>
    <m/>
  </r>
  <r>
    <d v="2025-07-14T01:19:02"/>
    <x v="12"/>
    <x v="22"/>
    <s v="HERNANDEZ MACIAS GILBERTO"/>
    <x v="0"/>
    <x v="0"/>
    <n v="150"/>
    <n v="16.6666666666667"/>
    <n v="161.296875"/>
    <m/>
    <n v="89093.671900000001"/>
    <x v="0"/>
    <n v="12578.947399999999"/>
    <x v="1439"/>
    <x v="0"/>
    <m/>
  </r>
  <r>
    <d v="2025-07-14T01:19:02"/>
    <x v="12"/>
    <x v="24"/>
    <s v="AGUDELO GARCIA LLORDIN ELIAS"/>
    <x v="3"/>
    <x v="0"/>
    <n v="185"/>
    <n v="18.5"/>
    <n v="179.21875"/>
    <m/>
    <n v="98992.968800000002"/>
    <x v="0"/>
    <n v="12578.947399999999"/>
    <x v="1439"/>
    <x v="0"/>
    <m/>
  </r>
  <r>
    <d v="2025-07-14T01:19:03"/>
    <x v="12"/>
    <x v="27"/>
    <s v="AGUDELO GARCIA DENIN ANGELO"/>
    <x v="3"/>
    <x v="0"/>
    <n v="174"/>
    <n v="17.399999999999999"/>
    <n v="179.21875"/>
    <m/>
    <n v="98992.968800000002"/>
    <x v="0"/>
    <n v="12578.947399999999"/>
    <x v="1439"/>
    <x v="0"/>
    <m/>
  </r>
  <r>
    <d v="2025-07-14T01:19:03"/>
    <x v="12"/>
    <x v="31"/>
    <s v="MARTINEZ CHAVERRA LUIS NORBERTO"/>
    <x v="1"/>
    <x v="0"/>
    <n v="243"/>
    <n v="22.090909090909101"/>
    <n v="197.140625"/>
    <m/>
    <n v="108892.2656"/>
    <x v="0"/>
    <n v="12578.947399999999"/>
    <x v="1439"/>
    <x v="0"/>
    <m/>
  </r>
  <r>
    <d v="2025-07-14T01:19:03"/>
    <x v="12"/>
    <x v="32"/>
    <s v="GUTIERREZ ARICAPA DANIEL HUMBERTO"/>
    <x v="1"/>
    <x v="0"/>
    <n v="222"/>
    <n v="20.181818181818201"/>
    <n v="197.140625"/>
    <m/>
    <n v="108892.2656"/>
    <x v="1"/>
    <n v="12578.947399999999"/>
    <x v="1439"/>
    <x v="0"/>
    <m/>
  </r>
  <r>
    <d v="2025-07-14T01:19:03"/>
    <x v="12"/>
    <x v="33"/>
    <s v="CALLE BOTERO JUAN RICARDO"/>
    <x v="1"/>
    <x v="0"/>
    <n v="187"/>
    <n v="17"/>
    <n v="197.140625"/>
    <s v="3 Descuentos (despachador y usuarios desubicados) "/>
    <n v="108892.2656"/>
    <x v="0"/>
    <n v="12578.947399999999"/>
    <x v="1439"/>
    <x v="0"/>
    <m/>
  </r>
  <r>
    <d v="2025-07-14T01:19:04"/>
    <x v="12"/>
    <x v="35"/>
    <s v="OCAMPO OCAMPO ANTONIO JOSE"/>
    <x v="1"/>
    <x v="3"/>
    <n v="204"/>
    <n v="18.545454545454501"/>
    <n v="197.140625"/>
    <m/>
    <n v="108892.2656"/>
    <x v="0"/>
    <n v="12578.947399999999"/>
    <x v="1439"/>
    <x v="0"/>
    <m/>
  </r>
  <r>
    <d v="2025-07-14T01:19:04"/>
    <x v="12"/>
    <x v="40"/>
    <s v="LOPERA ALVAREZ ESTIVEN"/>
    <x v="0"/>
    <x v="0"/>
    <n v="192"/>
    <n v="21.3333333333333"/>
    <n v="161.296875"/>
    <s v="1 Descuento (Despachador) "/>
    <n v="89093.671900000001"/>
    <x v="1"/>
    <n v="12578.947399999999"/>
    <x v="1439"/>
    <x v="0"/>
    <m/>
  </r>
  <r>
    <d v="2025-07-15T01:08:30"/>
    <x v="9"/>
    <x v="0"/>
    <s v="LOPEZ CEBALLOS JONATHAN CAMILO"/>
    <x v="3"/>
    <x v="0"/>
    <n v="194"/>
    <n v="19.399999999999999"/>
    <n v="207.797101449275"/>
    <s v="2 Descuentos (Conducts) "/>
    <n v="115711.3043"/>
    <x v="0"/>
    <n v="12967.5676"/>
    <x v="1440"/>
    <x v="0"/>
    <m/>
  </r>
  <r>
    <d v="2025-07-15T01:08:31"/>
    <x v="1"/>
    <x v="36"/>
    <s v="PARIAS MURIEL JHON FREDY"/>
    <x v="0"/>
    <x v="0"/>
    <n v="209"/>
    <n v="23.2222222222222"/>
    <n v="187.017391304348"/>
    <m/>
    <n v="104140.17389999999"/>
    <x v="1"/>
    <n v="12967.5676"/>
    <x v="1440"/>
    <x v="0"/>
    <m/>
  </r>
  <r>
    <d v="2025-07-15T01:08:31"/>
    <x v="9"/>
    <x v="1"/>
    <s v="ESPINOZA CHAVARRIA GUILLERMO LEON"/>
    <x v="0"/>
    <x v="0"/>
    <n v="195"/>
    <n v="21.6666666666667"/>
    <n v="187.017391304348"/>
    <m/>
    <n v="104140.17389999999"/>
    <x v="0"/>
    <n v="12967.5676"/>
    <x v="1440"/>
    <x v="0"/>
    <m/>
  </r>
  <r>
    <d v="2025-07-15T01:08:31"/>
    <x v="1"/>
    <x v="37"/>
    <s v="SANCHEZ BETANCOURT FRANSCISCO"/>
    <x v="3"/>
    <x v="0"/>
    <n v="206"/>
    <n v="20.6"/>
    <n v="207.797101449275"/>
    <m/>
    <n v="115711.3043"/>
    <x v="0"/>
    <n v="12967.5676"/>
    <x v="1440"/>
    <x v="0"/>
    <m/>
  </r>
  <r>
    <d v="2025-07-15T01:08:32"/>
    <x v="9"/>
    <x v="2"/>
    <s v="LONDOO LOPERA DUVAN ANDRES"/>
    <x v="10"/>
    <x v="0"/>
    <n v="69"/>
    <n v="17.25"/>
    <n v="83.118840579710096"/>
    <m/>
    <n v="46284.521699999998"/>
    <x v="1"/>
    <n v="12967.5676"/>
    <x v="1440"/>
    <x v="0"/>
    <m/>
  </r>
  <r>
    <d v="2025-07-15T01:08:32"/>
    <x v="1"/>
    <x v="3"/>
    <s v="LAYOS JIMENEZ JOHAN CAMILO"/>
    <x v="0"/>
    <x v="0"/>
    <n v="181"/>
    <n v="20.1111111111111"/>
    <n v="187.017391304348"/>
    <m/>
    <n v="104140.17389999999"/>
    <x v="0"/>
    <n v="12967.5676"/>
    <x v="1440"/>
    <x v="0"/>
    <m/>
  </r>
  <r>
    <d v="2025-07-15T01:08:32"/>
    <x v="9"/>
    <x v="4"/>
    <s v="GIRALDO GIRALDO YOVIN ANDRES"/>
    <x v="12"/>
    <x v="0"/>
    <n v="328"/>
    <n v="25.230769230769202"/>
    <n v="270.13623188405802"/>
    <s v="3 Descuentos (Monitoreo y usuarios desubicados) "/>
    <n v="150424.69570000001"/>
    <x v="1"/>
    <n v="12967.5676"/>
    <x v="1440"/>
    <x v="0"/>
    <m/>
  </r>
  <r>
    <d v="2025-07-15T01:08:33"/>
    <x v="1"/>
    <x v="5"/>
    <s v="GONZALEZ PEREZ RAFAEL JOSE "/>
    <x v="3"/>
    <x v="0"/>
    <n v="191"/>
    <n v="19.100000000000001"/>
    <n v="207.797101449275"/>
    <s v="KEVIN BERNAL Realiz 4 viajes donde moviliz 64 Usuarios "/>
    <n v="115711.3043"/>
    <x v="1"/>
    <n v="12967.5676"/>
    <x v="1440"/>
    <x v="0"/>
    <m/>
  </r>
  <r>
    <d v="2025-07-15T01:08:33"/>
    <x v="9"/>
    <x v="6"/>
    <s v="CARTAGENA RAMIREZ FREDY ALONSO "/>
    <x v="3"/>
    <x v="0"/>
    <n v="224"/>
    <n v="22.4"/>
    <n v="207.797101449275"/>
    <m/>
    <n v="115711.3043"/>
    <x v="0"/>
    <n v="12967.5676"/>
    <x v="1440"/>
    <x v="0"/>
    <m/>
  </r>
  <r>
    <d v="2025-07-15T01:08:33"/>
    <x v="1"/>
    <x v="7"/>
    <s v="MARIN ALZATE KEVIN ANDRES"/>
    <x v="0"/>
    <x v="0"/>
    <n v="213"/>
    <n v="23.6666666666667"/>
    <n v="187.017391304348"/>
    <m/>
    <n v="104140.17389999999"/>
    <x v="0"/>
    <n v="12967.5676"/>
    <x v="1440"/>
    <x v="0"/>
    <m/>
  </r>
  <r>
    <d v="2025-07-15T01:08:33"/>
    <x v="9"/>
    <x v="10"/>
    <s v="DURANGO PAEZ GILDARDO "/>
    <x v="13"/>
    <x v="0"/>
    <n v="258"/>
    <n v="18.428571428571399"/>
    <n v="290.915942028985"/>
    <s v="Se descuenta 0.5 viaje de 4 18 am ya que sube por el 13 sin autorizacion "/>
    <n v="156210.17610000001"/>
    <x v="0"/>
    <n v="12967.5676"/>
    <x v="1440"/>
    <x v="2"/>
    <n v="10.39"/>
  </r>
  <r>
    <d v="2025-07-15T01:08:33"/>
    <x v="1"/>
    <x v="12"/>
    <s v="VERENZUELA MARTINEZ ALEXANDER "/>
    <x v="12"/>
    <x v="0"/>
    <n v="305"/>
    <n v="23.461538461538499"/>
    <n v="270.13623188405802"/>
    <m/>
    <n v="150424.69570000001"/>
    <x v="1"/>
    <n v="12967.5676"/>
    <x v="1440"/>
    <x v="0"/>
    <m/>
  </r>
  <r>
    <d v="2025-07-15T01:08:34"/>
    <x v="9"/>
    <x v="13"/>
    <s v="JARAMILLO JARAMILLO FRANCISCO WBEIMAR"/>
    <x v="0"/>
    <x v="0"/>
    <n v="157"/>
    <n v="17.4444444444444"/>
    <n v="187.017391304348"/>
    <m/>
    <n v="104140.17389999999"/>
    <x v="0"/>
    <n v="12967.5676"/>
    <x v="1440"/>
    <x v="0"/>
    <m/>
  </r>
  <r>
    <d v="2025-07-15T01:08:34"/>
    <x v="1"/>
    <x v="14"/>
    <s v="MURILLO  YORMAN ANDRES"/>
    <x v="0"/>
    <x v="0"/>
    <n v="161"/>
    <n v="17.8888888888889"/>
    <n v="187.017391304348"/>
    <m/>
    <n v="104140.17389999999"/>
    <x v="0"/>
    <n v="12967.5676"/>
    <x v="1440"/>
    <x v="0"/>
    <m/>
  </r>
  <r>
    <d v="2025-07-15T01:08:34"/>
    <x v="9"/>
    <x v="16"/>
    <s v="MACEA ARBELAEZ MATEO"/>
    <x v="0"/>
    <x v="0"/>
    <n v="185"/>
    <n v="20.5555555555556"/>
    <n v="187.017391304348"/>
    <m/>
    <n v="104140.17389999999"/>
    <x v="0"/>
    <n v="12967.5676"/>
    <x v="1440"/>
    <x v="0"/>
    <m/>
  </r>
  <r>
    <d v="2025-07-15T01:08:34"/>
    <x v="1"/>
    <x v="17"/>
    <s v="VALENCIA MENDOZA JHON"/>
    <x v="3"/>
    <x v="0"/>
    <n v="197"/>
    <n v="19.7"/>
    <n v="207.797101449275"/>
    <m/>
    <n v="115711.3043"/>
    <x v="0"/>
    <n v="12967.5676"/>
    <x v="1440"/>
    <x v="0"/>
    <m/>
  </r>
  <r>
    <d v="2025-07-15T01:08:34"/>
    <x v="9"/>
    <x v="18"/>
    <s v="MACIAS HERNANDEZ JULIAN DAVID"/>
    <x v="1"/>
    <x v="0"/>
    <n v="219"/>
    <n v="19.909090909090899"/>
    <n v="228.57681159420301"/>
    <s v="2 Descuentos (Usuarios desubicados) "/>
    <n v="127282.4348"/>
    <x v="0"/>
    <n v="12967.5676"/>
    <x v="1440"/>
    <x v="0"/>
    <m/>
  </r>
  <r>
    <d v="2025-07-15T01:08:35"/>
    <x v="1"/>
    <x v="19"/>
    <s v="QUIRAMA CASTAEDA JHON JADER "/>
    <x v="6"/>
    <x v="0"/>
    <n v="131"/>
    <n v="16.375"/>
    <n v="166.23768115941999"/>
    <s v="2 Descuentos (Usuarios desubicados) "/>
    <n v="92569.0435"/>
    <x v="1"/>
    <n v="12967.5676"/>
    <x v="1440"/>
    <x v="0"/>
    <m/>
  </r>
  <r>
    <d v="2025-07-15T01:08:35"/>
    <x v="9"/>
    <x v="20"/>
    <s v="SALDARRIAGA PARRA LUIS ALBERTO"/>
    <x v="3"/>
    <x v="0"/>
    <n v="201"/>
    <n v="20.100000000000001"/>
    <n v="207.797101449275"/>
    <s v="10 Descuentos (Jefe de ruta, conduct y transbordo) "/>
    <n v="115711.3043"/>
    <x v="2"/>
    <n v="12967.5676"/>
    <x v="1440"/>
    <x v="0"/>
    <m/>
  </r>
  <r>
    <d v="2025-07-15T01:08:35"/>
    <x v="1"/>
    <x v="21"/>
    <s v="HERRERA GIRALDO DAVINSON"/>
    <x v="1"/>
    <x v="0"/>
    <n v="201"/>
    <n v="18.272727272727298"/>
    <n v="228.57681159420301"/>
    <s v="3 Descuentos (Jefe de ruta y despachador) "/>
    <n v="127282.4348"/>
    <x v="0"/>
    <n v="12967.5676"/>
    <x v="1440"/>
    <x v="0"/>
    <m/>
  </r>
  <r>
    <d v="2025-07-15T01:08:35"/>
    <x v="9"/>
    <x v="38"/>
    <s v="JIMENEZ HURTADO CARLOS ESTIVEN"/>
    <x v="0"/>
    <x v="0"/>
    <n v="175"/>
    <n v="19.4444444444444"/>
    <n v="187.017391304348"/>
    <s v="2 Descuentos (monitoreo y asociado) "/>
    <n v="104140.17389999999"/>
    <x v="1"/>
    <n v="12967.5676"/>
    <x v="1440"/>
    <x v="0"/>
    <m/>
  </r>
  <r>
    <d v="2025-07-15T01:08:36"/>
    <x v="1"/>
    <x v="22"/>
    <s v="HERNANDEZ MACIAS GILBERTO "/>
    <x v="2"/>
    <x v="0"/>
    <n v="112"/>
    <n v="18.6666666666667"/>
    <n v="124.67826086956499"/>
    <s v="1 Descuento (Despachador) "/>
    <n v="69426.782600000006"/>
    <x v="0"/>
    <n v="12967.5676"/>
    <x v="1440"/>
    <x v="0"/>
    <m/>
  </r>
  <r>
    <d v="2025-07-15T01:08:36"/>
    <x v="9"/>
    <x v="23"/>
    <s v="FLORES RINCON JORGE ALBERTO"/>
    <x v="1"/>
    <x v="0"/>
    <n v="224"/>
    <n v="20.363636363636399"/>
    <n v="228.57681159420301"/>
    <m/>
    <n v="127282.4348"/>
    <x v="0"/>
    <n v="12967.5676"/>
    <x v="1440"/>
    <x v="0"/>
    <m/>
  </r>
  <r>
    <d v="2025-07-15T01:08:36"/>
    <x v="1"/>
    <x v="24"/>
    <s v="AGUDELO GARCIA LLORDIN ELIAS"/>
    <x v="6"/>
    <x v="0"/>
    <n v="128"/>
    <n v="16"/>
    <n v="166.23768115941999"/>
    <m/>
    <n v="92569.0435"/>
    <x v="0"/>
    <n v="12967.5676"/>
    <x v="1440"/>
    <x v="0"/>
    <m/>
  </r>
  <r>
    <d v="2025-07-15T01:08:36"/>
    <x v="9"/>
    <x v="25"/>
    <s v="BERNAL RONDON KEVIN OSWALDO"/>
    <x v="8"/>
    <x v="0"/>
    <n v="113"/>
    <n v="22.6"/>
    <n v="103.898550724638"/>
    <m/>
    <n v="57855.652199999997"/>
    <x v="0"/>
    <n v="12967.5676"/>
    <x v="1440"/>
    <x v="0"/>
    <m/>
  </r>
  <r>
    <d v="2025-07-15T01:08:36"/>
    <x v="1"/>
    <x v="26"/>
    <s v="MARTINEZ  WILMAR"/>
    <x v="2"/>
    <x v="3"/>
    <n v="137"/>
    <n v="22.8333333333333"/>
    <n v="124.67826086956499"/>
    <s v="2 Descuentos (Jefe de ruta) "/>
    <n v="69426.782600000006"/>
    <x v="0"/>
    <n v="12967.5676"/>
    <x v="1440"/>
    <x v="0"/>
    <m/>
  </r>
  <r>
    <d v="2025-07-15T01:08:37"/>
    <x v="9"/>
    <x v="27"/>
    <s v="AGUDELO GARCIA DENIN ANGELO"/>
    <x v="0"/>
    <x v="0"/>
    <n v="172"/>
    <n v="19.1111111111111"/>
    <n v="187.017391304348"/>
    <s v="1 Descuento (Conduct) "/>
    <n v="104140.17389999999"/>
    <x v="0"/>
    <n v="12967.5676"/>
    <x v="1440"/>
    <x v="0"/>
    <m/>
  </r>
  <r>
    <d v="2025-07-15T01:08:37"/>
    <x v="1"/>
    <x v="28"/>
    <s v="MARULANDA JARAMILLO DAWER ANDRES"/>
    <x v="3"/>
    <x v="0"/>
    <n v="260"/>
    <n v="26"/>
    <n v="207.797101449275"/>
    <m/>
    <n v="115711.3043"/>
    <x v="0"/>
    <n v="12967.5676"/>
    <x v="1440"/>
    <x v="0"/>
    <m/>
  </r>
  <r>
    <d v="2025-07-15T01:08:37"/>
    <x v="9"/>
    <x v="29"/>
    <s v="MONTOYA OSPINA GILBERTO ANTONIO"/>
    <x v="3"/>
    <x v="0"/>
    <n v="242"/>
    <n v="24.2"/>
    <n v="207.797101449275"/>
    <m/>
    <n v="115711.3043"/>
    <x v="0"/>
    <n v="12967.5676"/>
    <x v="1440"/>
    <x v="0"/>
    <m/>
  </r>
  <r>
    <d v="2025-07-15T01:08:37"/>
    <x v="1"/>
    <x v="30"/>
    <s v="GOMEZ VERGARA EDWIN"/>
    <x v="1"/>
    <x v="0"/>
    <n v="237"/>
    <n v="21.545454545454501"/>
    <n v="228.57681159420301"/>
    <s v="4 Descuentos (Usuarios desubicados, movilidad reducida y despachador)"/>
    <n v="127282.4348"/>
    <x v="1"/>
    <n v="12967.5676"/>
    <x v="1440"/>
    <x v="0"/>
    <m/>
  </r>
  <r>
    <d v="2025-07-15T01:08:37"/>
    <x v="9"/>
    <x v="31"/>
    <s v="MARTINEZ CHAVERRA LUIS NORBERTO"/>
    <x v="0"/>
    <x v="0"/>
    <n v="214"/>
    <n v="23.7777777777778"/>
    <n v="187.017391304348"/>
    <m/>
    <n v="104140.17389999999"/>
    <x v="0"/>
    <n v="12967.5676"/>
    <x v="1440"/>
    <x v="0"/>
    <m/>
  </r>
  <r>
    <d v="2025-07-15T01:08:38"/>
    <x v="1"/>
    <x v="32"/>
    <s v="TABORDA ROJAS DIEGO ALEJANDRO"/>
    <x v="4"/>
    <x v="0"/>
    <n v="171"/>
    <n v="24.428571428571399"/>
    <n v="145.45797101449301"/>
    <m/>
    <n v="80997.913"/>
    <x v="1"/>
    <n v="12967.5676"/>
    <x v="1440"/>
    <x v="0"/>
    <m/>
  </r>
  <r>
    <d v="2025-07-15T01:08:38"/>
    <x v="9"/>
    <x v="33"/>
    <s v="CALLE BOTERO JUAN RICARDO"/>
    <x v="0"/>
    <x v="0"/>
    <n v="161"/>
    <n v="17.8888888888889"/>
    <n v="187.017391304348"/>
    <s v="2 Descuentos (Conducts) "/>
    <n v="104140.17389999999"/>
    <x v="0"/>
    <n v="12967.5676"/>
    <x v="1440"/>
    <x v="0"/>
    <m/>
  </r>
  <r>
    <d v="2025-07-15T01:08:38"/>
    <x v="1"/>
    <x v="34"/>
    <s v="HENAO MUOZ FERNEY"/>
    <x v="12"/>
    <x v="0"/>
    <n v="262"/>
    <n v="20.153846153846199"/>
    <n v="270.13623188405802"/>
    <s v="SANTIAGO HENAO Realiz 7 viajes donde moviliz 135 Usuarios "/>
    <n v="150424.69570000001"/>
    <x v="0"/>
    <n v="12967.5676"/>
    <x v="1440"/>
    <x v="0"/>
    <m/>
  </r>
  <r>
    <d v="2025-07-15T01:08:38"/>
    <x v="9"/>
    <x v="35"/>
    <s v="OCAMPO OCAMPO ANTONIO JOSE"/>
    <x v="0"/>
    <x v="0"/>
    <n v="182"/>
    <n v="20.2222222222222"/>
    <n v="187.017391304348"/>
    <s v="2 Descuentos (Conducts) "/>
    <n v="104140.17389999999"/>
    <x v="0"/>
    <n v="12967.5676"/>
    <x v="1440"/>
    <x v="0"/>
    <m/>
  </r>
  <r>
    <d v="2025-07-15T01:08:38"/>
    <x v="1"/>
    <x v="41"/>
    <s v="ZAPATA MONSALVE ALEX DARIO"/>
    <x v="0"/>
    <x v="0"/>
    <n v="194"/>
    <n v="21.5555555555556"/>
    <n v="187.017391304348"/>
    <m/>
    <n v="104140.17389999999"/>
    <x v="1"/>
    <n v="12967.5676"/>
    <x v="1440"/>
    <x v="0"/>
    <m/>
  </r>
  <r>
    <d v="2025-07-15T01:08:39"/>
    <x v="9"/>
    <x v="40"/>
    <s v="GUTIERREZ ARICAPA DANIEL HUMBERTO"/>
    <x v="4"/>
    <x v="0"/>
    <n v="160"/>
    <n v="22.8571428571429"/>
    <n v="145.45797101449301"/>
    <s v="4 Descuentos (Usuarios desubicados, movilidad reducida y asociado)"/>
    <n v="80997.913"/>
    <x v="1"/>
    <n v="12967.5676"/>
    <x v="1440"/>
    <x v="0"/>
    <m/>
  </r>
  <r>
    <d v="2025-07-16T02:59:45"/>
    <x v="1"/>
    <x v="0"/>
    <s v="LOPEZ CEBALLOS JONATHAN CAMILO"/>
    <x v="6"/>
    <x v="0"/>
    <n v="160"/>
    <n v="20"/>
    <n v="173.50764951321301"/>
    <m/>
    <n v="96821.975000000006"/>
    <x v="0"/>
    <n v="14286.1111"/>
    <x v="1441"/>
    <x v="0"/>
    <m/>
  </r>
  <r>
    <d v="2025-07-16T02:59:45"/>
    <x v="9"/>
    <x v="36"/>
    <s v="PARIAS MURIEL JHON FREDY"/>
    <x v="4"/>
    <x v="0"/>
    <n v="159"/>
    <n v="22.714285714285701"/>
    <n v="151.81919332406099"/>
    <m/>
    <n v="84719.228099999993"/>
    <x v="1"/>
    <n v="14286.1111"/>
    <x v="1441"/>
    <x v="0"/>
    <m/>
  </r>
  <r>
    <d v="2025-07-16T02:59:46"/>
    <x v="1"/>
    <x v="1"/>
    <s v="ESPINOZA CHAVARRIA GUILLERMO LEON"/>
    <x v="10"/>
    <x v="0"/>
    <n v="84"/>
    <n v="21"/>
    <n v="86.753824756606406"/>
    <m/>
    <n v="48410.987500000003"/>
    <x v="0"/>
    <n v="14286.1111"/>
    <x v="1441"/>
    <x v="0"/>
    <m/>
  </r>
  <r>
    <d v="2025-07-16T02:59:46"/>
    <x v="9"/>
    <x v="37"/>
    <s v="LAYOS JIMENEZ JOHAN CAMILO"/>
    <x v="4"/>
    <x v="0"/>
    <n v="145"/>
    <n v="20.714285714285701"/>
    <n v="151.81919332406099"/>
    <s v="1 Descuento (Jefe de ruta) "/>
    <n v="84719.228099999993"/>
    <x v="0"/>
    <n v="14286.1111"/>
    <x v="1441"/>
    <x v="0"/>
    <m/>
  </r>
  <r>
    <d v="2025-07-16T02:59:46"/>
    <x v="1"/>
    <x v="2"/>
    <s v="LONDOO LOPERA DUVAN ANDRES"/>
    <x v="0"/>
    <x v="0"/>
    <n v="215"/>
    <n v="23.8888888888889"/>
    <n v="195.19610570236401"/>
    <m/>
    <n v="108924.7218"/>
    <x v="1"/>
    <n v="14286.1111"/>
    <x v="1441"/>
    <x v="0"/>
    <m/>
  </r>
  <r>
    <d v="2025-07-16T02:59:47"/>
    <x v="9"/>
    <x v="3"/>
    <s v="LOPEZ PINEDA DANIEL ESTIVEN"/>
    <x v="2"/>
    <x v="0"/>
    <n v="140"/>
    <n v="25.454545454545499"/>
    <n v="119.286509040334"/>
    <m/>
    <n v="66565.107799999998"/>
    <x v="0"/>
    <n v="14286.1111"/>
    <x v="1441"/>
    <x v="0"/>
    <m/>
  </r>
  <r>
    <d v="2025-07-16T02:59:47"/>
    <x v="1"/>
    <x v="4"/>
    <s v="GIRALDO GIRALDO YOVIN ANDRES"/>
    <x v="3"/>
    <x v="0"/>
    <n v="217"/>
    <n v="21.7"/>
    <n v="216.884561891516"/>
    <m/>
    <n v="121027.4687"/>
    <x v="1"/>
    <n v="14286.1111"/>
    <x v="1441"/>
    <x v="0"/>
    <m/>
  </r>
  <r>
    <d v="2025-07-16T02:59:47"/>
    <x v="9"/>
    <x v="5"/>
    <s v="GONZALEZ PEREZ RAFAEL JOSE"/>
    <x v="3"/>
    <x v="0"/>
    <n v="222"/>
    <n v="22.2"/>
    <n v="216.884561891516"/>
    <m/>
    <n v="121027.4687"/>
    <x v="1"/>
    <n v="14286.1111"/>
    <x v="1441"/>
    <x v="0"/>
    <m/>
  </r>
  <r>
    <d v="2025-07-16T02:59:48"/>
    <x v="1"/>
    <x v="6"/>
    <s v="CARTAGENA RAMIREZ FREDY ALONSO"/>
    <x v="0"/>
    <x v="0"/>
    <n v="199"/>
    <n v="22.1111111111111"/>
    <n v="195.19610570236401"/>
    <m/>
    <n v="108924.7218"/>
    <x v="0"/>
    <n v="14286.1111"/>
    <x v="1441"/>
    <x v="0"/>
    <m/>
  </r>
  <r>
    <d v="2025-07-16T02:59:48"/>
    <x v="9"/>
    <x v="7"/>
    <s v="MARIN ALZATE KEVIN ANDRES"/>
    <x v="8"/>
    <x v="0"/>
    <n v="88"/>
    <n v="17.600000000000001"/>
    <n v="108.442280945758"/>
    <m/>
    <n v="60513.734400000001"/>
    <x v="0"/>
    <n v="14286.1111"/>
    <x v="1441"/>
    <x v="0"/>
    <m/>
  </r>
  <r>
    <d v="2025-07-16T02:59:48"/>
    <x v="1"/>
    <x v="9"/>
    <s v="DAVID  HENRY GIOVANNY"/>
    <x v="3"/>
    <x v="0"/>
    <n v="238"/>
    <n v="23.8"/>
    <n v="216.884561891516"/>
    <m/>
    <n v="121027.4687"/>
    <x v="0"/>
    <n v="14286.1111"/>
    <x v="1441"/>
    <x v="0"/>
    <m/>
  </r>
  <r>
    <d v="2025-07-16T02:59:49"/>
    <x v="9"/>
    <x v="10"/>
    <s v="DURANGO PAEZ GILDARDO"/>
    <x v="1"/>
    <x v="0"/>
    <n v="269"/>
    <n v="24.454545454545499"/>
    <n v="238.57301808066799"/>
    <m/>
    <n v="133130.2156"/>
    <x v="0"/>
    <n v="14286.1111"/>
    <x v="1441"/>
    <x v="0"/>
    <m/>
  </r>
  <r>
    <d v="2025-07-16T02:59:49"/>
    <x v="1"/>
    <x v="11"/>
    <s v="HINCAPIE LOPEZ DIDIER FABIAN"/>
    <x v="2"/>
    <x v="0"/>
    <n v="155"/>
    <n v="25.8333333333333"/>
    <n v="130.13073713490999"/>
    <s v="Se descuenta 0.5 viaje de 3 15 pm ya que NO ingresa al 13 sin autorizacin. "/>
    <n v="66565.241200000004"/>
    <x v="1"/>
    <n v="14286.1111"/>
    <x v="1441"/>
    <x v="2"/>
    <n v="10.843999999999999"/>
  </r>
  <r>
    <d v="2025-07-16T02:59:49"/>
    <x v="9"/>
    <x v="12"/>
    <s v="VERENZUELA MARTINEZ ALEXANDER"/>
    <x v="1"/>
    <x v="0"/>
    <n v="280"/>
    <n v="25.454545454545499"/>
    <n v="238.57301808066799"/>
    <m/>
    <n v="133130.2156"/>
    <x v="1"/>
    <n v="14286.1111"/>
    <x v="1441"/>
    <x v="0"/>
    <m/>
  </r>
  <r>
    <d v="2025-07-16T02:59:49"/>
    <x v="1"/>
    <x v="13"/>
    <s v="PEREZ GARCIA JUAN ESTEBAN"/>
    <x v="3"/>
    <x v="0"/>
    <n v="225"/>
    <n v="22.5"/>
    <n v="216.884561891516"/>
    <m/>
    <n v="121027.4687"/>
    <x v="0"/>
    <n v="14286.1111"/>
    <x v="1441"/>
    <x v="0"/>
    <m/>
  </r>
  <r>
    <d v="2025-07-16T02:59:50"/>
    <x v="9"/>
    <x v="14"/>
    <s v="MURILLO  YORMAN ANDRES"/>
    <x v="0"/>
    <x v="0"/>
    <n v="187"/>
    <n v="20.7777777777778"/>
    <n v="195.19610570236401"/>
    <m/>
    <n v="108924.7218"/>
    <x v="0"/>
    <n v="14286.1111"/>
    <x v="1441"/>
    <x v="0"/>
    <m/>
  </r>
  <r>
    <d v="2025-07-16T02:59:50"/>
    <x v="1"/>
    <x v="15"/>
    <s v="GUTIERREZ ARICAPA DANIEL HUMBERTO"/>
    <x v="8"/>
    <x v="0"/>
    <n v="108"/>
    <n v="21.6"/>
    <n v="108.442280945758"/>
    <s v="2 Descuentos (tecnico radios y conduct) "/>
    <n v="60513.734400000001"/>
    <x v="0"/>
    <n v="14286.1111"/>
    <x v="1441"/>
    <x v="0"/>
    <m/>
  </r>
  <r>
    <d v="2025-07-16T02:59:50"/>
    <x v="9"/>
    <x v="16"/>
    <s v="MACEA ARBELAEZ MATEO"/>
    <x v="0"/>
    <x v="0"/>
    <n v="147"/>
    <n v="16.3333333333333"/>
    <n v="195.19610570236401"/>
    <s v="3 Descuentos (Jefe de ruta y monitoreo) "/>
    <n v="108924.7218"/>
    <x v="0"/>
    <n v="14286.1111"/>
    <x v="1441"/>
    <x v="0"/>
    <m/>
  </r>
  <r>
    <d v="2025-07-16T02:59:50"/>
    <x v="1"/>
    <x v="17"/>
    <s v="VALENCIA MENDOZA JHON"/>
    <x v="0"/>
    <x v="0"/>
    <n v="196"/>
    <n v="21.7777777777778"/>
    <n v="195.19610570236401"/>
    <m/>
    <n v="108924.7218"/>
    <x v="0"/>
    <n v="14286.1111"/>
    <x v="1441"/>
    <x v="0"/>
    <m/>
  </r>
  <r>
    <d v="2025-07-16T02:59:51"/>
    <x v="9"/>
    <x v="18"/>
    <s v="MACIAS HERNANDEZ JULIAN DAVID "/>
    <x v="1"/>
    <x v="0"/>
    <n v="231"/>
    <n v="21"/>
    <n v="238.57301808066799"/>
    <s v="JOSE DURANGO Realiz 2 viajes donde moviliz 52 Usuarios. 1 Descuento (Despachador) "/>
    <n v="133130.2156"/>
    <x v="0"/>
    <n v="14286.1111"/>
    <x v="1441"/>
    <x v="0"/>
    <m/>
  </r>
  <r>
    <d v="2025-07-16T02:59:51"/>
    <x v="1"/>
    <x v="19"/>
    <s v="QUIRAMA CASTAEDA JHON JADER"/>
    <x v="3"/>
    <x v="0"/>
    <n v="167"/>
    <n v="16.7"/>
    <n v="216.884561891516"/>
    <m/>
    <n v="121027.4687"/>
    <x v="1"/>
    <n v="14286.1111"/>
    <x v="1441"/>
    <x v="0"/>
    <m/>
  </r>
  <r>
    <d v="2025-07-16T02:59:51"/>
    <x v="9"/>
    <x v="20"/>
    <s v="SALDARRIAGA PARRA LUIS ALBERTO"/>
    <x v="6"/>
    <x v="0"/>
    <n v="151"/>
    <n v="18.875"/>
    <n v="173.50764951321301"/>
    <m/>
    <n v="96821.975000000006"/>
    <x v="2"/>
    <n v="14286.1111"/>
    <x v="1441"/>
    <x v="0"/>
    <m/>
  </r>
  <r>
    <d v="2025-07-16T02:59:51"/>
    <x v="1"/>
    <x v="21"/>
    <s v="AGUIRRE GARCIA DEIMAR ANDRES"/>
    <x v="0"/>
    <x v="0"/>
    <n v="206"/>
    <n v="22.8888888888889"/>
    <n v="195.19610570236401"/>
    <s v="1 Descuento (Usuario desubicado) "/>
    <n v="108924.7218"/>
    <x v="0"/>
    <n v="14286.1111"/>
    <x v="1441"/>
    <x v="0"/>
    <m/>
  </r>
  <r>
    <d v="2025-07-16T02:59:52"/>
    <x v="9"/>
    <x v="38"/>
    <s v="JIMENEZ HURTADO CARLOS ESTIVEN"/>
    <x v="4"/>
    <x v="0"/>
    <n v="164"/>
    <n v="23.428571428571399"/>
    <n v="151.81919332406099"/>
    <m/>
    <n v="84719.228099999993"/>
    <x v="1"/>
    <n v="14286.1111"/>
    <x v="1441"/>
    <x v="0"/>
    <m/>
  </r>
  <r>
    <d v="2025-07-16T02:59:52"/>
    <x v="1"/>
    <x v="22"/>
    <s v="HERNANDEZ MACIAS GILBERTO"/>
    <x v="4"/>
    <x v="0"/>
    <n v="153"/>
    <n v="21.8571428571429"/>
    <n v="151.81919332406099"/>
    <m/>
    <n v="84719.228099999993"/>
    <x v="0"/>
    <n v="14286.1111"/>
    <x v="1441"/>
    <x v="0"/>
    <m/>
  </r>
  <r>
    <d v="2025-07-16T02:59:52"/>
    <x v="9"/>
    <x v="23"/>
    <s v="HENAO MUOZ FERNEY"/>
    <x v="13"/>
    <x v="0"/>
    <n v="309"/>
    <n v="22.071428571428601"/>
    <n v="303.63838664812198"/>
    <s v="JORGE FLORES Realiz 9 viajes donde moviliz 193 Usuarios. 3 Descuentos (Usuarios desubicados y despachador) "/>
    <n v="169438.45619999999"/>
    <x v="0"/>
    <n v="14286.1111"/>
    <x v="1441"/>
    <x v="0"/>
    <m/>
  </r>
  <r>
    <d v="2025-07-16T02:59:52"/>
    <x v="1"/>
    <x v="24"/>
    <s v="AGUDELO GARCIA LLORDIN ELIAS"/>
    <x v="6"/>
    <x v="0"/>
    <n v="158"/>
    <n v="19.75"/>
    <n v="173.50764951321301"/>
    <m/>
    <n v="96821.975000000006"/>
    <x v="0"/>
    <n v="14286.1111"/>
    <x v="1441"/>
    <x v="0"/>
    <m/>
  </r>
  <r>
    <d v="2025-07-16T02:59:53"/>
    <x v="9"/>
    <x v="25"/>
    <s v="HENAO HOYOS SANTIAGO"/>
    <x v="6"/>
    <x v="0"/>
    <n v="118"/>
    <n v="14.75"/>
    <n v="173.50764951321301"/>
    <m/>
    <n v="96821.975000000006"/>
    <x v="0"/>
    <n v="14286.1111"/>
    <x v="1441"/>
    <x v="0"/>
    <m/>
  </r>
  <r>
    <d v="2025-07-16T02:59:53"/>
    <x v="1"/>
    <x v="26"/>
    <s v="MARTINEZ  WILMAR"/>
    <x v="3"/>
    <x v="0"/>
    <n v="219"/>
    <n v="21.9"/>
    <n v="216.884561891516"/>
    <m/>
    <n v="121027.4687"/>
    <x v="0"/>
    <n v="14286.1111"/>
    <x v="1441"/>
    <x v="0"/>
    <m/>
  </r>
  <r>
    <d v="2025-07-16T02:59:53"/>
    <x v="9"/>
    <x v="27"/>
    <s v="AGUDELO GARCIA DENIN ANGELO"/>
    <x v="1"/>
    <x v="0"/>
    <n v="200"/>
    <n v="18.181818181818201"/>
    <n v="238.57301808066799"/>
    <m/>
    <n v="133130.2156"/>
    <x v="0"/>
    <n v="14286.1111"/>
    <x v="1441"/>
    <x v="0"/>
    <m/>
  </r>
  <r>
    <d v="2025-07-16T02:59:53"/>
    <x v="1"/>
    <x v="28"/>
    <s v="MARULANDA JARAMILLO DAWER ANDRES"/>
    <x v="3"/>
    <x v="0"/>
    <n v="203"/>
    <n v="20.3"/>
    <n v="216.884561891516"/>
    <s v="Se descuenta 0.5 viaje de 7 40 am ya que NO ingresa a san juan. 2 Descuentos (Usuarios desubicados) "/>
    <n v="114976.22870000001"/>
    <x v="0"/>
    <n v="14286.1111"/>
    <x v="1441"/>
    <x v="2"/>
    <n v="10.843999999999999"/>
  </r>
  <r>
    <d v="2025-07-16T02:59:54"/>
    <x v="9"/>
    <x v="29"/>
    <s v="MONTOYA OSPINA GILBERTO ANTONIO"/>
    <x v="3"/>
    <x v="0"/>
    <n v="235"/>
    <n v="23.5"/>
    <n v="216.884561891516"/>
    <m/>
    <n v="121027.4687"/>
    <x v="0"/>
    <n v="14286.1111"/>
    <x v="1441"/>
    <x v="0"/>
    <m/>
  </r>
  <r>
    <d v="2025-07-16T02:59:54"/>
    <x v="1"/>
    <x v="30"/>
    <s v="GOMEZ VERGARA EDWIN"/>
    <x v="0"/>
    <x v="0"/>
    <n v="205"/>
    <n v="22.7777777777778"/>
    <n v="195.19610570236401"/>
    <m/>
    <n v="108924.7218"/>
    <x v="1"/>
    <n v="14286.1111"/>
    <x v="1441"/>
    <x v="0"/>
    <m/>
  </r>
  <r>
    <d v="2025-07-16T02:59:54"/>
    <x v="9"/>
    <x v="31"/>
    <s v="MARTINEZ CHAVERRA LUIS NORBERTO"/>
    <x v="1"/>
    <x v="0"/>
    <n v="245"/>
    <n v="22.272727272727298"/>
    <n v="238.57301808066799"/>
    <s v="2 Descuentos (Conducts) "/>
    <n v="133130.2156"/>
    <x v="0"/>
    <n v="14286.1111"/>
    <x v="1441"/>
    <x v="0"/>
    <m/>
  </r>
  <r>
    <d v="2025-07-16T02:59:55"/>
    <x v="1"/>
    <x v="32"/>
    <s v="TABORDA ROJAS DIEGO ALEJANDRO"/>
    <x v="1"/>
    <x v="0"/>
    <n v="252"/>
    <n v="22.909090909090899"/>
    <n v="238.57301808066799"/>
    <m/>
    <n v="133130.2156"/>
    <x v="1"/>
    <n v="14286.1111"/>
    <x v="1441"/>
    <x v="0"/>
    <m/>
  </r>
  <r>
    <d v="2025-07-16T02:59:55"/>
    <x v="9"/>
    <x v="33"/>
    <s v="CALLE BOTERO JUAN RICARDO"/>
    <x v="0"/>
    <x v="0"/>
    <n v="186"/>
    <n v="20.6666666666667"/>
    <n v="195.19610570236401"/>
    <s v="1 Descuento (Jefe de ruta) "/>
    <n v="108924.7218"/>
    <x v="0"/>
    <n v="14286.1111"/>
    <x v="1441"/>
    <x v="0"/>
    <m/>
  </r>
  <r>
    <d v="2025-07-16T02:59:55"/>
    <x v="1"/>
    <x v="34"/>
    <s v="PALMAR PANA EDIXON JOSUE"/>
    <x v="9"/>
    <x v="0"/>
    <n v="247"/>
    <n v="20.5833333333333"/>
    <n v="260.26147426981902"/>
    <m/>
    <n v="145232.96239999999"/>
    <x v="0"/>
    <n v="14286.1111"/>
    <x v="1441"/>
    <x v="0"/>
    <m/>
  </r>
  <r>
    <d v="2025-07-16T02:59:55"/>
    <x v="9"/>
    <x v="35"/>
    <s v="OCAMPO OCAMPO ANTONIO JOSE"/>
    <x v="3"/>
    <x v="0"/>
    <n v="247"/>
    <n v="24.7"/>
    <n v="216.884561891516"/>
    <m/>
    <n v="121027.4687"/>
    <x v="0"/>
    <n v="14286.1111"/>
    <x v="1441"/>
    <x v="0"/>
    <m/>
  </r>
  <r>
    <d v="2025-07-16T02:59:55"/>
    <x v="1"/>
    <x v="41"/>
    <s v="GARCIA DAVID WILSON ALBERTO"/>
    <x v="3"/>
    <x v="0"/>
    <n v="231"/>
    <n v="23.1"/>
    <n v="216.884561891516"/>
    <s v="3 Descuentos (Usuarios desubicados y despachador) "/>
    <n v="121027.4687"/>
    <x v="1"/>
    <n v="14286.1111"/>
    <x v="1441"/>
    <x v="0"/>
    <m/>
  </r>
  <r>
    <d v="2025-07-16T02:59:56"/>
    <x v="9"/>
    <x v="40"/>
    <s v="LOPERA ALVAREZ ESTIVEN"/>
    <x v="3"/>
    <x v="0"/>
    <n v="236"/>
    <n v="23.6"/>
    <n v="216.884561891516"/>
    <m/>
    <n v="121027.4687"/>
    <x v="1"/>
    <n v="14286.1111"/>
    <x v="1441"/>
    <x v="0"/>
    <m/>
  </r>
  <r>
    <d v="2025-07-17T02:32:36"/>
    <x v="9"/>
    <x v="0"/>
    <s v="LOPEZ CEBALLOS JONATHAN CAMILO"/>
    <x v="8"/>
    <x v="0"/>
    <n v="100"/>
    <n v="20"/>
    <n v="109.57004160887701"/>
    <s v="1 Descuento (Conduct) "/>
    <n v="61173.474300000002"/>
    <x v="0"/>
    <n v="14072.973"/>
    <x v="1442"/>
    <x v="0"/>
    <m/>
  </r>
  <r>
    <d v="2025-07-17T02:32:36"/>
    <x v="1"/>
    <x v="36"/>
    <s v="PARIAS MURIEL JHON FREDY"/>
    <x v="0"/>
    <x v="0"/>
    <n v="199"/>
    <n v="22.1111111111111"/>
    <n v="197.226074895978"/>
    <m/>
    <n v="110112.25380000001"/>
    <x v="1"/>
    <n v="14072.973"/>
    <x v="1442"/>
    <x v="0"/>
    <m/>
  </r>
  <r>
    <d v="2025-07-17T02:32:36"/>
    <x v="9"/>
    <x v="1"/>
    <s v="ESPINOZA CHAVARRIA GUILLERMO LEON"/>
    <x v="0"/>
    <x v="0"/>
    <n v="208"/>
    <n v="23.1111111111111"/>
    <n v="197.226074895978"/>
    <s v="Se descuenta 0.5 viaje 4 24 am no ingresa a San juan. 1 Descuento (Despachador) "/>
    <n v="103994.9088"/>
    <x v="0"/>
    <n v="14072.973"/>
    <x v="1442"/>
    <x v="2"/>
    <n v="10.957000000000001"/>
  </r>
  <r>
    <d v="2025-07-17T02:32:37"/>
    <x v="1"/>
    <x v="37"/>
    <s v="SANCHEZ BETANCOURT FRANSCISCO"/>
    <x v="6"/>
    <x v="0"/>
    <n v="200"/>
    <n v="25"/>
    <n v="175.31206657420299"/>
    <m/>
    <n v="97877.558900000004"/>
    <x v="0"/>
    <n v="14072.973"/>
    <x v="1442"/>
    <x v="0"/>
    <m/>
  </r>
  <r>
    <d v="2025-07-17T02:32:37"/>
    <x v="9"/>
    <x v="2"/>
    <s v="LONDOO LOPERA DUVAN ANDRES"/>
    <x v="0"/>
    <x v="0"/>
    <n v="241"/>
    <n v="26.7777777777778"/>
    <n v="197.226074895978"/>
    <m/>
    <n v="110112.25380000001"/>
    <x v="1"/>
    <n v="14072.973"/>
    <x v="1442"/>
    <x v="0"/>
    <m/>
  </r>
  <r>
    <d v="2025-07-17T02:32:37"/>
    <x v="1"/>
    <x v="3"/>
    <s v="LOPEZ PINEDA DANIEL ESTIVEN"/>
    <x v="1"/>
    <x v="0"/>
    <n v="226"/>
    <n v="20.545454545454501"/>
    <n v="241.054091539528"/>
    <s v="4 Descuentos (Transbordo) "/>
    <n v="134581.64360000001"/>
    <x v="0"/>
    <n v="14072.973"/>
    <x v="1442"/>
    <x v="0"/>
    <m/>
  </r>
  <r>
    <d v="2025-07-17T02:32:38"/>
    <x v="9"/>
    <x v="4"/>
    <s v="GIRALDO GIRALDO YOVIN ANDRES"/>
    <x v="1"/>
    <x v="0"/>
    <n v="259"/>
    <n v="23.545454545454501"/>
    <n v="241.054091539528"/>
    <m/>
    <n v="134581.64360000001"/>
    <x v="1"/>
    <n v="14072.973"/>
    <x v="1442"/>
    <x v="0"/>
    <m/>
  </r>
  <r>
    <d v="2025-07-17T02:32:38"/>
    <x v="1"/>
    <x v="5"/>
    <s v="GONZALEZ PEREZ RAFAEL JOSE"/>
    <x v="0"/>
    <x v="0"/>
    <n v="226"/>
    <n v="25.1111111111111"/>
    <n v="197.226074895978"/>
    <m/>
    <n v="110112.25380000001"/>
    <x v="1"/>
    <n v="14072.973"/>
    <x v="1442"/>
    <x v="0"/>
    <m/>
  </r>
  <r>
    <d v="2025-07-17T02:32:39"/>
    <x v="9"/>
    <x v="6"/>
    <s v="CARTAGENA RAMIREZ FREDY ALONSO"/>
    <x v="3"/>
    <x v="0"/>
    <n v="229"/>
    <n v="22.9"/>
    <n v="219.14008321775299"/>
    <m/>
    <n v="122346.94869999999"/>
    <x v="0"/>
    <n v="14072.973"/>
    <x v="1442"/>
    <x v="0"/>
    <m/>
  </r>
  <r>
    <d v="2025-07-17T02:32:39"/>
    <x v="1"/>
    <x v="7"/>
    <s v="GUTIERREZ ARICAPA DANIEL HUMBERTO"/>
    <x v="0"/>
    <x v="0"/>
    <n v="193"/>
    <n v="21.4444444444444"/>
    <n v="197.226074895978"/>
    <m/>
    <n v="110112.25380000001"/>
    <x v="0"/>
    <n v="14072.973"/>
    <x v="1442"/>
    <x v="0"/>
    <m/>
  </r>
  <r>
    <d v="2025-07-17T02:32:39"/>
    <x v="9"/>
    <x v="9"/>
    <s v="MACIAS HERNANDEZ JULIAN DAVID"/>
    <x v="3"/>
    <x v="0"/>
    <n v="217"/>
    <n v="21.7"/>
    <n v="219.14008321775299"/>
    <s v="3 Descuentos (Usuarios desubicados y despachador) "/>
    <n v="122346.94869999999"/>
    <x v="0"/>
    <n v="14072.973"/>
    <x v="1442"/>
    <x v="0"/>
    <m/>
  </r>
  <r>
    <d v="2025-07-17T02:32:40"/>
    <x v="1"/>
    <x v="10"/>
    <s v="DURANGO PAEZ GILDARDO"/>
    <x v="4"/>
    <x v="0"/>
    <n v="189"/>
    <n v="27"/>
    <n v="153.39805825242701"/>
    <m/>
    <n v="85642.864100000006"/>
    <x v="0"/>
    <n v="14072.973"/>
    <x v="1442"/>
    <x v="0"/>
    <m/>
  </r>
  <r>
    <d v="2025-07-17T02:32:40"/>
    <x v="9"/>
    <x v="11"/>
    <s v="HINCAPIE LOPEZ DIDIER FABIAN"/>
    <x v="0"/>
    <x v="0"/>
    <n v="188"/>
    <n v="20.8888888888889"/>
    <n v="197.226074895978"/>
    <m/>
    <n v="110112.25380000001"/>
    <x v="1"/>
    <n v="14072.973"/>
    <x v="1442"/>
    <x v="0"/>
    <m/>
  </r>
  <r>
    <d v="2025-07-17T02:32:40"/>
    <x v="1"/>
    <x v="12"/>
    <s v="VERENZUELA MARTINEZ ALEXANDER"/>
    <x v="1"/>
    <x v="0"/>
    <n v="220"/>
    <n v="20"/>
    <n v="241.054091539528"/>
    <s v="3 Descuentos (Usuarios desubicados y despachador) "/>
    <n v="134581.64360000001"/>
    <x v="1"/>
    <n v="14072.973"/>
    <x v="1442"/>
    <x v="0"/>
    <m/>
  </r>
  <r>
    <d v="2025-07-17T02:32:41"/>
    <x v="9"/>
    <x v="13"/>
    <s v="PEREZ GARCIA JUAN ESTEBAN"/>
    <x v="1"/>
    <x v="0"/>
    <n v="212"/>
    <n v="19.272727272727298"/>
    <n v="241.054091539528"/>
    <m/>
    <n v="134581.64360000001"/>
    <x v="0"/>
    <n v="14072.973"/>
    <x v="1442"/>
    <x v="0"/>
    <m/>
  </r>
  <r>
    <d v="2025-07-17T02:32:41"/>
    <x v="1"/>
    <x v="14"/>
    <s v="MURILLO  YORMAN ANDRES"/>
    <x v="0"/>
    <x v="0"/>
    <n v="150"/>
    <n v="16.6666666666667"/>
    <n v="197.226074895978"/>
    <m/>
    <n v="110112.25380000001"/>
    <x v="0"/>
    <n v="14072.973"/>
    <x v="1442"/>
    <x v="0"/>
    <m/>
  </r>
  <r>
    <d v="2025-07-17T02:32:41"/>
    <x v="9"/>
    <x v="16"/>
    <s v="MACEA ARBELAEZ MATEO"/>
    <x v="0"/>
    <x v="0"/>
    <n v="205"/>
    <n v="22.7777777777778"/>
    <n v="197.226074895978"/>
    <m/>
    <n v="110112.25380000001"/>
    <x v="0"/>
    <n v="14072.973"/>
    <x v="1442"/>
    <x v="0"/>
    <m/>
  </r>
  <r>
    <d v="2025-07-17T02:32:42"/>
    <x v="1"/>
    <x v="17"/>
    <s v="VALENCIA MENDOZA JHON"/>
    <x v="3"/>
    <x v="0"/>
    <n v="201"/>
    <n v="20.100000000000001"/>
    <n v="219.14008321775299"/>
    <m/>
    <n v="122346.94869999999"/>
    <x v="0"/>
    <n v="14072.973"/>
    <x v="1442"/>
    <x v="0"/>
    <m/>
  </r>
  <r>
    <d v="2025-07-17T02:32:42"/>
    <x v="9"/>
    <x v="18"/>
    <s v="DURANGO DAVID JOSE"/>
    <x v="3"/>
    <x v="0"/>
    <n v="242"/>
    <n v="24.2"/>
    <n v="219.14008321775299"/>
    <s v="HENRY DAVID Realiz 5 viajes donde moviliz 135 Usuarios "/>
    <n v="122346.94869999999"/>
    <x v="0"/>
    <n v="14072.973"/>
    <x v="1442"/>
    <x v="0"/>
    <m/>
  </r>
  <r>
    <d v="2025-07-17T02:32:42"/>
    <x v="1"/>
    <x v="19"/>
    <s v="QUIRAMA CASTAEDA JHON JADER"/>
    <x v="3"/>
    <x v="0"/>
    <n v="188"/>
    <n v="18.8"/>
    <n v="219.14008321775299"/>
    <m/>
    <n v="122346.94869999999"/>
    <x v="1"/>
    <n v="14072.973"/>
    <x v="1442"/>
    <x v="0"/>
    <m/>
  </r>
  <r>
    <d v="2025-07-17T02:32:42"/>
    <x v="9"/>
    <x v="20"/>
    <s v="SALDARRIAGA PARRA LUIS ALBERTO"/>
    <x v="4"/>
    <x v="0"/>
    <n v="165"/>
    <n v="23.571428571428601"/>
    <n v="153.39805825242701"/>
    <s v="1 Descuento (Usuario desubicado) "/>
    <n v="85642.864100000006"/>
    <x v="2"/>
    <n v="14072.973"/>
    <x v="1442"/>
    <x v="0"/>
    <m/>
  </r>
  <r>
    <d v="2025-07-17T02:32:43"/>
    <x v="1"/>
    <x v="21"/>
    <s v="AGUIRRE GARCIA DEIMAR ANDRES"/>
    <x v="0"/>
    <x v="0"/>
    <n v="173"/>
    <n v="19.2222222222222"/>
    <n v="197.226074895978"/>
    <s v="1 Descuento (Usuario desubicado) "/>
    <n v="110112.25380000001"/>
    <x v="0"/>
    <n v="14072.973"/>
    <x v="1442"/>
    <x v="0"/>
    <m/>
  </r>
  <r>
    <d v="2025-07-17T02:32:43"/>
    <x v="9"/>
    <x v="38"/>
    <s v="JIMENEZ HURTADO CARLOS ESTIVEN"/>
    <x v="6"/>
    <x v="0"/>
    <n v="170"/>
    <n v="21.25"/>
    <n v="175.31206657420299"/>
    <m/>
    <n v="97877.558900000004"/>
    <x v="1"/>
    <n v="14072.973"/>
    <x v="1442"/>
    <x v="0"/>
    <m/>
  </r>
  <r>
    <d v="2025-07-17T02:32:43"/>
    <x v="1"/>
    <x v="22"/>
    <s v="HERNANDEZ MACIAS GILBERTO"/>
    <x v="3"/>
    <x v="0"/>
    <n v="214"/>
    <n v="21.4"/>
    <n v="219.14008321775299"/>
    <m/>
    <n v="122346.94869999999"/>
    <x v="0"/>
    <n v="14072.973"/>
    <x v="1442"/>
    <x v="0"/>
    <m/>
  </r>
  <r>
    <d v="2025-07-17T02:32:44"/>
    <x v="9"/>
    <x v="23"/>
    <s v="HENAO HOYOS SANTIAGO"/>
    <x v="3"/>
    <x v="0"/>
    <n v="170"/>
    <n v="17"/>
    <n v="219.14008321775299"/>
    <s v="SANTIAGO HENAO Realiz 6 viajes donde moviliz 106 Usuarios "/>
    <n v="122346.94869999999"/>
    <x v="0"/>
    <n v="14072.973"/>
    <x v="1442"/>
    <x v="0"/>
    <m/>
  </r>
  <r>
    <d v="2025-07-17T02:32:44"/>
    <x v="1"/>
    <x v="24"/>
    <s v="LAYOS JIMENEZ JOHAN CAMILO"/>
    <x v="3"/>
    <x v="0"/>
    <n v="198"/>
    <n v="19.8"/>
    <n v="219.14008321775299"/>
    <m/>
    <n v="122346.94869999999"/>
    <x v="0"/>
    <n v="14072.973"/>
    <x v="1442"/>
    <x v="0"/>
    <m/>
  </r>
  <r>
    <d v="2025-07-17T02:32:44"/>
    <x v="9"/>
    <x v="25"/>
    <s v="LEON PEREZ RAUL ENRIQUE"/>
    <x v="3"/>
    <x v="0"/>
    <n v="227"/>
    <n v="22.7"/>
    <n v="219.14008321775299"/>
    <m/>
    <n v="122346.94869999999"/>
    <x v="0"/>
    <n v="14072.973"/>
    <x v="1442"/>
    <x v="0"/>
    <m/>
  </r>
  <r>
    <d v="2025-07-17T02:32:45"/>
    <x v="1"/>
    <x v="26"/>
    <s v="MARTINEZ  WILMAR"/>
    <x v="0"/>
    <x v="0"/>
    <n v="184"/>
    <n v="20.4444444444444"/>
    <n v="197.226074895978"/>
    <m/>
    <n v="110112.25380000001"/>
    <x v="0"/>
    <n v="14072.973"/>
    <x v="1442"/>
    <x v="0"/>
    <m/>
  </r>
  <r>
    <d v="2025-07-17T02:32:45"/>
    <x v="9"/>
    <x v="27"/>
    <s v="AGUDELO GARCIA DENIN ANGELO"/>
    <x v="0"/>
    <x v="0"/>
    <n v="187"/>
    <n v="20.7777777777778"/>
    <n v="197.226074895978"/>
    <m/>
    <n v="110112.25380000001"/>
    <x v="0"/>
    <n v="14072.973"/>
    <x v="1442"/>
    <x v="0"/>
    <m/>
  </r>
  <r>
    <d v="2025-07-17T02:32:45"/>
    <x v="1"/>
    <x v="28"/>
    <s v="MARULANDA JARAMILLO DAWER ANDRES"/>
    <x v="6"/>
    <x v="0"/>
    <n v="180"/>
    <n v="22.5"/>
    <n v="175.31206657420299"/>
    <m/>
    <n v="97877.558900000004"/>
    <x v="0"/>
    <n v="14072.973"/>
    <x v="1442"/>
    <x v="0"/>
    <m/>
  </r>
  <r>
    <d v="2025-07-17T02:32:46"/>
    <x v="9"/>
    <x v="29"/>
    <s v="MONTOYA OSPINA GILBERTO ANTONIO "/>
    <x v="6"/>
    <x v="0"/>
    <n v="179"/>
    <n v="21.0588235294118"/>
    <n v="186.26907073509"/>
    <m/>
    <n v="103994.90640000001"/>
    <x v="0"/>
    <n v="14072.973"/>
    <x v="1442"/>
    <x v="0"/>
    <m/>
  </r>
  <r>
    <d v="2025-07-17T02:32:46"/>
    <x v="1"/>
    <x v="30"/>
    <s v="GOMEZ VERGARA EDWIN"/>
    <x v="9"/>
    <x v="0"/>
    <n v="298"/>
    <n v="24.8333333333333"/>
    <n v="262.96809986130398"/>
    <s v="3 Descuentos (Usuarios desubicados y transbordo) "/>
    <n v="146816.33840000001"/>
    <x v="1"/>
    <n v="14072.973"/>
    <x v="1442"/>
    <x v="0"/>
    <m/>
  </r>
  <r>
    <d v="2025-07-17T02:32:46"/>
    <x v="9"/>
    <x v="31"/>
    <s v="MARTINEZ CHAVERRA LUIS NORBERTO"/>
    <x v="1"/>
    <x v="0"/>
    <n v="276"/>
    <n v="25.090909090909101"/>
    <n v="241.054091539528"/>
    <m/>
    <n v="134581.64360000001"/>
    <x v="0"/>
    <n v="14072.973"/>
    <x v="1442"/>
    <x v="0"/>
    <m/>
  </r>
  <r>
    <d v="2025-07-17T02:32:47"/>
    <x v="1"/>
    <x v="32"/>
    <s v="TABORDA ROJAS DIEGO ALEJANDRO"/>
    <x v="4"/>
    <x v="0"/>
    <n v="152"/>
    <n v="21.714285714285701"/>
    <n v="153.39805825242701"/>
    <m/>
    <n v="85642.864100000006"/>
    <x v="1"/>
    <n v="14072.973"/>
    <x v="1442"/>
    <x v="0"/>
    <m/>
  </r>
  <r>
    <d v="2025-07-17T02:32:47"/>
    <x v="9"/>
    <x v="33"/>
    <s v="ZAPATA MONSALVE ALEX DARIO"/>
    <x v="6"/>
    <x v="0"/>
    <n v="177"/>
    <n v="22.125"/>
    <n v="175.31206657420299"/>
    <s v="1 Descuento (Usuario desubicado) "/>
    <n v="97877.558900000004"/>
    <x v="0"/>
    <n v="14072.973"/>
    <x v="1442"/>
    <x v="0"/>
    <m/>
  </r>
  <r>
    <d v="2025-07-17T02:32:47"/>
    <x v="1"/>
    <x v="34"/>
    <s v="PALMAR PANA EDIXON JOSUE"/>
    <x v="13"/>
    <x v="0"/>
    <n v="245"/>
    <n v="17.5"/>
    <n v="306.79611650485401"/>
    <m/>
    <n v="171285.72820000001"/>
    <x v="0"/>
    <n v="14072.973"/>
    <x v="1442"/>
    <x v="0"/>
    <m/>
  </r>
  <r>
    <d v="2025-07-17T02:32:48"/>
    <x v="9"/>
    <x v="35"/>
    <s v="OCAMPO OCAMPO ANTONIO JOSE"/>
    <x v="6"/>
    <x v="0"/>
    <n v="225"/>
    <n v="28.125"/>
    <n v="175.31206657420299"/>
    <s v="2 Descuentos (conduct y usuario movilidad reducida) "/>
    <n v="97877.558900000004"/>
    <x v="0"/>
    <n v="14072.973"/>
    <x v="1442"/>
    <x v="0"/>
    <m/>
  </r>
  <r>
    <d v="2025-07-17T02:32:48"/>
    <x v="1"/>
    <x v="41"/>
    <s v="GARCIA DAVID WILSON ALBERTO"/>
    <x v="3"/>
    <x v="0"/>
    <n v="250"/>
    <n v="25"/>
    <n v="219.14008321775299"/>
    <s v="1 Descuento (Conduct) "/>
    <n v="122346.94869999999"/>
    <x v="1"/>
    <n v="14072.973"/>
    <x v="1442"/>
    <x v="0"/>
    <m/>
  </r>
  <r>
    <d v="2025-07-17T02:32:48"/>
    <x v="9"/>
    <x v="40"/>
    <s v="LOPERA ALVAREZ ESTIVEN"/>
    <x v="2"/>
    <x v="0"/>
    <n v="137"/>
    <n v="22.8333333333333"/>
    <n v="131.48404993065199"/>
    <m/>
    <n v="73408.169200000004"/>
    <x v="1"/>
    <n v="14072.973"/>
    <x v="1442"/>
    <x v="0"/>
    <m/>
  </r>
  <r>
    <d v="2025-07-18T02:38:18"/>
    <x v="1"/>
    <x v="0"/>
    <s v="LOPEZ CEBALLOS JONATHAN CAMILO"/>
    <x v="0"/>
    <x v="0"/>
    <n v="172"/>
    <n v="19.1111111111111"/>
    <n v="192.36699857752501"/>
    <s v="Se descuenta 0.5 viaje de 4 05 am ya que NO ingresa a san juan. 3 Descuentos (Usuarios desubicados y jefe de ruta) "/>
    <n v="101310.29919999999"/>
    <x v="0"/>
    <n v="13111.428599999999"/>
    <x v="1443"/>
    <x v="2"/>
    <n v="10.686999999999999"/>
  </r>
  <r>
    <d v="2025-07-18T02:38:18"/>
    <x v="9"/>
    <x v="36"/>
    <s v="PARIAS MURIEL JHON FREDY"/>
    <x v="0"/>
    <x v="0"/>
    <n v="201"/>
    <n v="22.3333333333333"/>
    <n v="192.36699857752501"/>
    <m/>
    <n v="107269.6942"/>
    <x v="1"/>
    <n v="13111.428599999999"/>
    <x v="1443"/>
    <x v="0"/>
    <m/>
  </r>
  <r>
    <d v="2025-07-18T02:38:19"/>
    <x v="1"/>
    <x v="1"/>
    <s v="HENAO HOYOS SANTIAGO"/>
    <x v="1"/>
    <x v="0"/>
    <n v="214"/>
    <n v="19.454545454545499"/>
    <n v="235.11522048364199"/>
    <m/>
    <n v="131107.40400000001"/>
    <x v="0"/>
    <n v="13111.428599999999"/>
    <x v="1443"/>
    <x v="0"/>
    <m/>
  </r>
  <r>
    <d v="2025-07-18T02:38:20"/>
    <x v="9"/>
    <x v="37"/>
    <s v="SANCHEZ BETANCOURT FRANSCISCO"/>
    <x v="0"/>
    <x v="0"/>
    <n v="217"/>
    <n v="24.1111111111111"/>
    <n v="192.36699857752501"/>
    <m/>
    <n v="107269.6942"/>
    <x v="0"/>
    <n v="13111.428599999999"/>
    <x v="1443"/>
    <x v="0"/>
    <m/>
  </r>
  <r>
    <d v="2025-07-18T02:38:20"/>
    <x v="1"/>
    <x v="2"/>
    <s v="LONDOO LOPERA DUVAN ANDRES"/>
    <x v="0"/>
    <x v="0"/>
    <n v="150"/>
    <n v="16.6666666666667"/>
    <n v="192.36699857752501"/>
    <m/>
    <n v="107269.6942"/>
    <x v="1"/>
    <n v="13111.428599999999"/>
    <x v="1443"/>
    <x v="0"/>
    <m/>
  </r>
  <r>
    <d v="2025-07-18T02:38:20"/>
    <x v="9"/>
    <x v="3"/>
    <s v="LOPEZ PINEDA DANIEL ESTIVEN"/>
    <x v="6"/>
    <x v="0"/>
    <n v="161"/>
    <n v="20.125"/>
    <n v="170.99288762446699"/>
    <m/>
    <n v="95350.839300000007"/>
    <x v="0"/>
    <n v="13111.428599999999"/>
    <x v="1443"/>
    <x v="0"/>
    <m/>
  </r>
  <r>
    <d v="2025-07-18T02:38:21"/>
    <x v="1"/>
    <x v="4"/>
    <s v="GIRALDO GIRALDO YOVIN ANDRES"/>
    <x v="1"/>
    <x v="0"/>
    <n v="277"/>
    <n v="25.181818181818201"/>
    <n v="235.11522048364199"/>
    <s v="2 Descuentos (Usuarios desubicados) "/>
    <n v="131107.40400000001"/>
    <x v="1"/>
    <n v="13111.428599999999"/>
    <x v="1443"/>
    <x v="0"/>
    <m/>
  </r>
  <r>
    <d v="2025-07-18T02:38:21"/>
    <x v="9"/>
    <x v="5"/>
    <s v="GONZALEZ PEREZ RAFAEL JOSE"/>
    <x v="3"/>
    <x v="0"/>
    <n v="255"/>
    <n v="25.5"/>
    <n v="213.741109530583"/>
    <s v="2 Descuentos (Jefe de ruta) "/>
    <n v="119188.5491"/>
    <x v="1"/>
    <n v="13111.428599999999"/>
    <x v="1443"/>
    <x v="0"/>
    <m/>
  </r>
  <r>
    <d v="2025-07-18T02:38:21"/>
    <x v="1"/>
    <x v="6"/>
    <s v="LAYOS JIMENEZ JOHAN CAMILO"/>
    <x v="4"/>
    <x v="0"/>
    <n v="134"/>
    <n v="19.1428571428571"/>
    <n v="149.618776671408"/>
    <m/>
    <n v="83431.984400000001"/>
    <x v="0"/>
    <n v="13111.428599999999"/>
    <x v="1443"/>
    <x v="0"/>
    <m/>
  </r>
  <r>
    <d v="2025-07-18T02:38:22"/>
    <x v="9"/>
    <x v="7"/>
    <s v="MARIN ALZATE KEVIN ANDRES"/>
    <x v="1"/>
    <x v="0"/>
    <n v="203"/>
    <n v="18.454545454545499"/>
    <n v="235.11522048364199"/>
    <m/>
    <n v="131107.40400000001"/>
    <x v="0"/>
    <n v="13111.428599999999"/>
    <x v="1443"/>
    <x v="0"/>
    <m/>
  </r>
  <r>
    <d v="2025-07-18T02:38:22"/>
    <x v="1"/>
    <x v="9"/>
    <s v="MACIAS HERNANDEZ JULIAN DAVID"/>
    <x v="0"/>
    <x v="0"/>
    <n v="175"/>
    <n v="19.4444444444444"/>
    <n v="192.36699857752501"/>
    <m/>
    <n v="107269.6942"/>
    <x v="0"/>
    <n v="13111.428599999999"/>
    <x v="1443"/>
    <x v="0"/>
    <m/>
  </r>
  <r>
    <d v="2025-07-18T02:38:22"/>
    <x v="9"/>
    <x v="11"/>
    <s v="HINCAPIE LOPEZ DIDIER FABIAN"/>
    <x v="3"/>
    <x v="0"/>
    <n v="227"/>
    <n v="22.7"/>
    <n v="213.741109530583"/>
    <m/>
    <n v="119188.5491"/>
    <x v="1"/>
    <n v="13111.428599999999"/>
    <x v="1443"/>
    <x v="0"/>
    <m/>
  </r>
  <r>
    <d v="2025-07-18T02:38:22"/>
    <x v="1"/>
    <x v="12"/>
    <s v="VERENZUELA MARTINEZ ALEXANDER"/>
    <x v="3"/>
    <x v="0"/>
    <n v="269"/>
    <n v="26.9"/>
    <n v="213.741109530583"/>
    <m/>
    <n v="119188.5491"/>
    <x v="1"/>
    <n v="13111.428599999999"/>
    <x v="1443"/>
    <x v="0"/>
    <m/>
  </r>
  <r>
    <d v="2025-07-18T02:38:23"/>
    <x v="9"/>
    <x v="13"/>
    <s v="JARAMILLO JARAMILLO FRANCISCO WBEIMAR"/>
    <x v="0"/>
    <x v="0"/>
    <n v="121"/>
    <n v="13.4444444444444"/>
    <n v="192.36699857752501"/>
    <m/>
    <n v="107269.6942"/>
    <x v="0"/>
    <n v="13111.428599999999"/>
    <x v="1443"/>
    <x v="0"/>
    <m/>
  </r>
  <r>
    <d v="2025-07-18T02:38:23"/>
    <x v="1"/>
    <x v="16"/>
    <s v="MACEA ARBELAEZ MATEO"/>
    <x v="13"/>
    <x v="0"/>
    <n v="287"/>
    <n v="20.5"/>
    <n v="299.237553342816"/>
    <m/>
    <n v="166863.9687"/>
    <x v="0"/>
    <n v="13111.428599999999"/>
    <x v="1443"/>
    <x v="0"/>
    <m/>
  </r>
  <r>
    <d v="2025-07-18T02:38:23"/>
    <x v="9"/>
    <x v="17"/>
    <s v="VALENCIA MENDOZA JHON"/>
    <x v="1"/>
    <x v="0"/>
    <n v="236"/>
    <n v="21.454545454545499"/>
    <n v="235.11522048364199"/>
    <m/>
    <n v="131107.40400000001"/>
    <x v="0"/>
    <n v="13111.428599999999"/>
    <x v="1443"/>
    <x v="0"/>
    <m/>
  </r>
  <r>
    <d v="2025-07-18T02:38:24"/>
    <x v="1"/>
    <x v="18"/>
    <s v="DAVID  HENRY GIOVANNY "/>
    <x v="3"/>
    <x v="0"/>
    <n v="258"/>
    <n v="25.8"/>
    <n v="213.741109530583"/>
    <s v="2 Descuentos (Usuarios desubicados) "/>
    <n v="119188.5491"/>
    <x v="0"/>
    <n v="13111.428599999999"/>
    <x v="1443"/>
    <x v="0"/>
    <m/>
  </r>
  <r>
    <d v="2025-07-18T02:38:24"/>
    <x v="9"/>
    <x v="19"/>
    <s v="QUIRAMA CASTAEDA JHON JADER"/>
    <x v="1"/>
    <x v="0"/>
    <n v="194"/>
    <n v="17.636363636363601"/>
    <n v="235.11522048364199"/>
    <m/>
    <n v="131107.40400000001"/>
    <x v="1"/>
    <n v="13111.428599999999"/>
    <x v="1443"/>
    <x v="0"/>
    <m/>
  </r>
  <r>
    <d v="2025-07-18T02:38:24"/>
    <x v="1"/>
    <x v="20"/>
    <s v="SALDARRIAGA PARRA LUIS ALBERTO"/>
    <x v="3"/>
    <x v="0"/>
    <n v="223"/>
    <n v="22.3"/>
    <n v="213.741109530583"/>
    <s v="2 Descuentos (Usuarios desubicados) "/>
    <n v="119188.5491"/>
    <x v="2"/>
    <n v="13111.428599999999"/>
    <x v="1443"/>
    <x v="0"/>
    <m/>
  </r>
  <r>
    <d v="2025-07-18T02:38:25"/>
    <x v="9"/>
    <x v="21"/>
    <s v="HERRERA GIRALDO DAVINSON"/>
    <x v="1"/>
    <x v="0"/>
    <n v="242"/>
    <n v="22"/>
    <n v="235.11522048364199"/>
    <m/>
    <n v="131107.40400000001"/>
    <x v="0"/>
    <n v="13111.428599999999"/>
    <x v="1443"/>
    <x v="0"/>
    <m/>
  </r>
  <r>
    <d v="2025-07-18T02:38:25"/>
    <x v="1"/>
    <x v="38"/>
    <s v="JIMENEZ HURTADO CARLOS ESTIVEN"/>
    <x v="0"/>
    <x v="0"/>
    <n v="177"/>
    <n v="19.6666666666667"/>
    <n v="192.36699857752501"/>
    <m/>
    <n v="107269.6942"/>
    <x v="1"/>
    <n v="13111.428599999999"/>
    <x v="1443"/>
    <x v="0"/>
    <m/>
  </r>
  <r>
    <d v="2025-07-18T02:38:25"/>
    <x v="9"/>
    <x v="22"/>
    <s v="HERNANDEZ MACIAS GILBERTO"/>
    <x v="6"/>
    <x v="0"/>
    <n v="158"/>
    <n v="19.75"/>
    <n v="170.99288762446699"/>
    <m/>
    <n v="95350.839300000007"/>
    <x v="0"/>
    <n v="13111.428599999999"/>
    <x v="1443"/>
    <x v="0"/>
    <m/>
  </r>
  <r>
    <d v="2025-07-18T02:38:26"/>
    <x v="1"/>
    <x v="23"/>
    <s v="FLORES RINCON JORGE ALBERTO"/>
    <x v="2"/>
    <x v="0"/>
    <n v="151"/>
    <n v="25.1666666666667"/>
    <n v="128.24466571835001"/>
    <m/>
    <n v="71513.129400000005"/>
    <x v="0"/>
    <n v="13111.428599999999"/>
    <x v="1443"/>
    <x v="0"/>
    <m/>
  </r>
  <r>
    <d v="2025-07-18T02:38:26"/>
    <x v="9"/>
    <x v="24"/>
    <s v="AGUDELO GARCIA LLORDIN ELIAS"/>
    <x v="0"/>
    <x v="0"/>
    <n v="127"/>
    <n v="14.1111111111111"/>
    <n v="192.36699857752501"/>
    <m/>
    <n v="107269.6942"/>
    <x v="0"/>
    <n v="13111.428599999999"/>
    <x v="1443"/>
    <x v="0"/>
    <m/>
  </r>
  <r>
    <d v="2025-07-18T02:38:26"/>
    <x v="1"/>
    <x v="25"/>
    <s v="LEON PEREZ RAUL ENRIQUE"/>
    <x v="3"/>
    <x v="0"/>
    <n v="214"/>
    <n v="21.4"/>
    <n v="213.741109530583"/>
    <m/>
    <n v="119188.5491"/>
    <x v="0"/>
    <n v="13111.428599999999"/>
    <x v="1443"/>
    <x v="0"/>
    <m/>
  </r>
  <r>
    <d v="2025-07-18T02:38:26"/>
    <x v="9"/>
    <x v="26"/>
    <s v="MARTINEZ  WILMAR"/>
    <x v="3"/>
    <x v="0"/>
    <n v="251"/>
    <n v="25.1"/>
    <n v="213.741109530583"/>
    <m/>
    <n v="119188.5491"/>
    <x v="0"/>
    <n v="13111.428599999999"/>
    <x v="1443"/>
    <x v="0"/>
    <m/>
  </r>
  <r>
    <d v="2025-07-18T02:38:27"/>
    <x v="1"/>
    <x v="27"/>
    <s v="AGUDELO GARCIA DENIN ANGELO"/>
    <x v="3"/>
    <x v="0"/>
    <n v="231"/>
    <n v="23.1"/>
    <n v="213.741109530583"/>
    <s v="1 Descuento (Usuario desubicado) "/>
    <n v="119188.5491"/>
    <x v="0"/>
    <n v="13111.428599999999"/>
    <x v="1443"/>
    <x v="0"/>
    <m/>
  </r>
  <r>
    <d v="2025-07-18T02:38:27"/>
    <x v="9"/>
    <x v="28"/>
    <s v="MARULANDA JARAMILLO DAWER ANDRES"/>
    <x v="3"/>
    <x v="0"/>
    <n v="164"/>
    <n v="16.399999999999999"/>
    <n v="213.741109530583"/>
    <m/>
    <n v="119188.5491"/>
    <x v="0"/>
    <n v="13111.428599999999"/>
    <x v="1443"/>
    <x v="0"/>
    <m/>
  </r>
  <r>
    <d v="2025-07-18T02:38:27"/>
    <x v="1"/>
    <x v="29"/>
    <s v="MONTOYA OSPINA GILBERTO ANTONIO"/>
    <x v="10"/>
    <x v="0"/>
    <n v="123"/>
    <n v="27.3333333333333"/>
    <n v="96.183499288762405"/>
    <m/>
    <n v="53634.847099999999"/>
    <x v="0"/>
    <n v="13111.428599999999"/>
    <x v="1443"/>
    <x v="0"/>
    <m/>
  </r>
  <r>
    <d v="2025-07-18T02:38:27"/>
    <x v="1"/>
    <x v="30"/>
    <s v="GOMEZ VERGARA EDWIN"/>
    <x v="0"/>
    <x v="0"/>
    <n v="215"/>
    <n v="23.8888888888889"/>
    <n v="192.36699857752501"/>
    <m/>
    <n v="107269.6942"/>
    <x v="1"/>
    <n v="13111.428599999999"/>
    <x v="1443"/>
    <x v="0"/>
    <m/>
  </r>
  <r>
    <d v="2025-07-18T02:38:28"/>
    <x v="9"/>
    <x v="31"/>
    <s v="BERNAL RONDON KEVIN OSWALDO"/>
    <x v="0"/>
    <x v="0"/>
    <n v="186"/>
    <n v="20.6666666666667"/>
    <n v="192.36699857752501"/>
    <m/>
    <n v="107269.6942"/>
    <x v="0"/>
    <n v="13111.428599999999"/>
    <x v="1443"/>
    <x v="0"/>
    <m/>
  </r>
  <r>
    <d v="2025-07-18T02:38:28"/>
    <x v="1"/>
    <x v="32"/>
    <s v="TABORDA ROJAS DIEGO ALEJANDRO"/>
    <x v="1"/>
    <x v="0"/>
    <n v="253"/>
    <n v="23"/>
    <n v="235.11522048364199"/>
    <s v="1 Descuento (Conduct) "/>
    <n v="131107.40400000001"/>
    <x v="1"/>
    <n v="13111.428599999999"/>
    <x v="1443"/>
    <x v="0"/>
    <m/>
  </r>
  <r>
    <d v="2025-07-18T02:38:28"/>
    <x v="9"/>
    <x v="33"/>
    <s v="CALLE BOTERO JUAN RICARDO"/>
    <x v="3"/>
    <x v="0"/>
    <n v="204"/>
    <n v="20.399999999999999"/>
    <n v="213.741109530583"/>
    <m/>
    <n v="119188.5491"/>
    <x v="0"/>
    <n v="13111.428599999999"/>
    <x v="1443"/>
    <x v="0"/>
    <m/>
  </r>
  <r>
    <d v="2025-07-18T02:38:29"/>
    <x v="1"/>
    <x v="34"/>
    <s v="PALMAR PANA EDIXON JOSUE"/>
    <x v="8"/>
    <x v="0"/>
    <n v="138"/>
    <n v="27.6"/>
    <n v="106.870554765292"/>
    <m/>
    <n v="59594.2745"/>
    <x v="0"/>
    <n v="13111.428599999999"/>
    <x v="1443"/>
    <x v="0"/>
    <m/>
  </r>
  <r>
    <d v="2025-07-18T02:38:29"/>
    <x v="9"/>
    <x v="35"/>
    <s v="OCAMPO OCAMPO ANTONIO JOSE"/>
    <x v="3"/>
    <x v="0"/>
    <n v="222"/>
    <n v="22.2"/>
    <n v="213.741109530583"/>
    <m/>
    <n v="119188.5491"/>
    <x v="0"/>
    <n v="13111.428599999999"/>
    <x v="1443"/>
    <x v="0"/>
    <m/>
  </r>
  <r>
    <d v="2025-07-18T02:38:29"/>
    <x v="1"/>
    <x v="41"/>
    <s v="ZAPATA MONSALVE ALEX DARIO"/>
    <x v="1"/>
    <x v="0"/>
    <n v="294"/>
    <n v="26.727272727272702"/>
    <n v="235.11522048364199"/>
    <m/>
    <n v="131107.40400000001"/>
    <x v="1"/>
    <n v="13111.428599999999"/>
    <x v="1443"/>
    <x v="0"/>
    <m/>
  </r>
  <r>
    <d v="2025-07-18T02:38:29"/>
    <x v="9"/>
    <x v="40"/>
    <s v="LOPERA ALVAREZ ESTIVEN"/>
    <x v="1"/>
    <x v="0"/>
    <n v="189"/>
    <n v="17.181818181818201"/>
    <n v="235.11522048364199"/>
    <s v="1 Descuento (Monitoreo) "/>
    <n v="131107.40400000001"/>
    <x v="1"/>
    <n v="13111.428599999999"/>
    <x v="1443"/>
    <x v="0"/>
    <m/>
  </r>
  <r>
    <d v="2025-07-19T02:37:49"/>
    <x v="9"/>
    <x v="0"/>
    <s v="LOPEZ CEBALLOS JONATHAN CAMILO"/>
    <x v="2"/>
    <x v="0"/>
    <n v="145"/>
    <n v="24.1666666666667"/>
    <n v="131.186440677966"/>
    <s v="1 Descuento (Monitoreo) "/>
    <n v="73234.067800000004"/>
    <x v="0"/>
    <n v="13100"/>
    <x v="1444"/>
    <x v="0"/>
    <m/>
  </r>
  <r>
    <d v="2025-07-19T02:37:50"/>
    <x v="1"/>
    <x v="36"/>
    <s v="PARIAS MURIEL JHON FREDY"/>
    <x v="0"/>
    <x v="0"/>
    <n v="223"/>
    <n v="24.7777777777778"/>
    <n v="196.77966101694901"/>
    <m/>
    <n v="109851.1017"/>
    <x v="1"/>
    <n v="13100"/>
    <x v="1444"/>
    <x v="0"/>
    <m/>
  </r>
  <r>
    <d v="2025-07-19T02:37:50"/>
    <x v="9"/>
    <x v="1"/>
    <s v="ESPINOZA CHAVARRIA GUILLERMO LEON"/>
    <x v="0"/>
    <x v="0"/>
    <n v="209"/>
    <n v="23.2222222222222"/>
    <n v="196.77966101694901"/>
    <m/>
    <n v="109851.1017"/>
    <x v="0"/>
    <n v="13100"/>
    <x v="1444"/>
    <x v="0"/>
    <m/>
  </r>
  <r>
    <d v="2025-07-19T02:37:50"/>
    <x v="1"/>
    <x v="37"/>
    <s v="SANCHEZ BETANCOURT FRANSCISCO"/>
    <x v="6"/>
    <x v="0"/>
    <n v="185"/>
    <n v="23.125"/>
    <n v="174.915254237288"/>
    <m/>
    <n v="97645.423699999999"/>
    <x v="0"/>
    <n v="13100"/>
    <x v="1444"/>
    <x v="0"/>
    <m/>
  </r>
  <r>
    <d v="2025-07-19T02:37:51"/>
    <x v="9"/>
    <x v="2"/>
    <s v="HENAO HOYOS SANTIAGO"/>
    <x v="0"/>
    <x v="0"/>
    <n v="170"/>
    <n v="18.8888888888889"/>
    <n v="196.77966101694901"/>
    <m/>
    <n v="109851.1017"/>
    <x v="1"/>
    <n v="13100"/>
    <x v="1444"/>
    <x v="0"/>
    <m/>
  </r>
  <r>
    <d v="2025-07-19T02:37:51"/>
    <x v="1"/>
    <x v="3"/>
    <s v="LOPEZ PINEDA DANIEL ESTIVEN"/>
    <x v="3"/>
    <x v="0"/>
    <n v="198"/>
    <n v="19.8"/>
    <n v="218.64406779660999"/>
    <m/>
    <n v="122056.7797"/>
    <x v="0"/>
    <n v="13100"/>
    <x v="1444"/>
    <x v="0"/>
    <m/>
  </r>
  <r>
    <d v="2025-07-19T02:37:52"/>
    <x v="9"/>
    <x v="4"/>
    <s v="GIRALDO GIRALDO YOVIN ANDRES"/>
    <x v="1"/>
    <x v="0"/>
    <n v="299"/>
    <n v="27.181818181818201"/>
    <n v="240.508474576271"/>
    <s v="3 Descuentos (Usuarios desubicados y conduct) "/>
    <n v="134262.45759999999"/>
    <x v="1"/>
    <n v="13100"/>
    <x v="1444"/>
    <x v="0"/>
    <m/>
  </r>
  <r>
    <d v="2025-07-19T02:37:52"/>
    <x v="1"/>
    <x v="5"/>
    <s v="GONZALEZ PEREZ RAFAEL JOSE"/>
    <x v="3"/>
    <x v="0"/>
    <n v="212"/>
    <n v="21.2"/>
    <n v="218.64406779660999"/>
    <m/>
    <n v="122056.7797"/>
    <x v="1"/>
    <n v="13100"/>
    <x v="1444"/>
    <x v="0"/>
    <m/>
  </r>
  <r>
    <d v="2025-07-19T02:37:52"/>
    <x v="9"/>
    <x v="6"/>
    <s v="CARTAGENA RAMIREZ FREDY ALONSO"/>
    <x v="0"/>
    <x v="0"/>
    <n v="168"/>
    <n v="18.6666666666667"/>
    <n v="196.77966101694901"/>
    <m/>
    <n v="109851.1017"/>
    <x v="0"/>
    <n v="13100"/>
    <x v="1444"/>
    <x v="0"/>
    <m/>
  </r>
  <r>
    <d v="2025-07-19T02:37:53"/>
    <x v="1"/>
    <x v="7"/>
    <s v="MARIN ALZATE KEVIN ANDRES"/>
    <x v="6"/>
    <x v="0"/>
    <n v="156"/>
    <n v="19.5"/>
    <n v="174.915254237288"/>
    <m/>
    <n v="97645.423699999999"/>
    <x v="0"/>
    <n v="13100"/>
    <x v="1444"/>
    <x v="0"/>
    <m/>
  </r>
  <r>
    <d v="2025-07-19T02:37:53"/>
    <x v="9"/>
    <x v="9"/>
    <s v="DAVID  HENRY GIOVANNY"/>
    <x v="3"/>
    <x v="0"/>
    <n v="211"/>
    <n v="21.1"/>
    <n v="218.64406779660999"/>
    <m/>
    <n v="122056.7797"/>
    <x v="0"/>
    <n v="13100"/>
    <x v="1444"/>
    <x v="0"/>
    <m/>
  </r>
  <r>
    <d v="2025-07-19T02:37:54"/>
    <x v="1"/>
    <x v="11"/>
    <s v="HINCAPIE LOPEZ DIDIER FABIAN"/>
    <x v="3"/>
    <x v="0"/>
    <n v="246"/>
    <n v="24.6"/>
    <n v="218.64406779660999"/>
    <m/>
    <n v="122056.7797"/>
    <x v="1"/>
    <n v="13100"/>
    <x v="1444"/>
    <x v="0"/>
    <m/>
  </r>
  <r>
    <d v="2025-07-19T02:37:54"/>
    <x v="9"/>
    <x v="12"/>
    <s v="VERENZUELA MARTINEZ ALEXANDER"/>
    <x v="12"/>
    <x v="0"/>
    <n v="346"/>
    <n v="26.615384615384599"/>
    <n v="284.23728813559302"/>
    <s v="3 Descuentos (Transbordo) "/>
    <n v="158673.81359999999"/>
    <x v="1"/>
    <n v="13100"/>
    <x v="1444"/>
    <x v="0"/>
    <m/>
  </r>
  <r>
    <d v="2025-07-19T02:37:54"/>
    <x v="1"/>
    <x v="13"/>
    <s v="PEREZ GARCIA JUAN ESTEBAN"/>
    <x v="3"/>
    <x v="0"/>
    <n v="242"/>
    <n v="24.2"/>
    <n v="218.64406779660999"/>
    <m/>
    <n v="122056.7797"/>
    <x v="0"/>
    <n v="13100"/>
    <x v="1444"/>
    <x v="0"/>
    <m/>
  </r>
  <r>
    <d v="2025-07-19T02:37:54"/>
    <x v="9"/>
    <x v="14"/>
    <s v="MURILLO  YORMAN ANDRES"/>
    <x v="0"/>
    <x v="3"/>
    <n v="152"/>
    <n v="16.8888888888889"/>
    <n v="196.77966101694901"/>
    <s v="1 Descuento (Despachador) "/>
    <n v="109851.1017"/>
    <x v="0"/>
    <n v="13100"/>
    <x v="1444"/>
    <x v="0"/>
    <m/>
  </r>
  <r>
    <d v="2025-07-19T02:37:55"/>
    <x v="1"/>
    <x v="16"/>
    <s v="GUTIERREZ ARICAPA DANIEL HUMBERTO"/>
    <x v="1"/>
    <x v="0"/>
    <n v="203"/>
    <n v="18.454545454545499"/>
    <n v="240.508474576271"/>
    <s v="2 Descuentos (Usuarios desubicados) "/>
    <n v="134262.45759999999"/>
    <x v="0"/>
    <n v="13100"/>
    <x v="1444"/>
    <x v="0"/>
    <m/>
  </r>
  <r>
    <d v="2025-07-19T02:37:55"/>
    <x v="9"/>
    <x v="17"/>
    <s v="VALENCIA MENDOZA JHON"/>
    <x v="4"/>
    <x v="0"/>
    <n v="157"/>
    <n v="22.428571428571399"/>
    <n v="153.05084745762699"/>
    <s v="1 Descuento (Despachador) "/>
    <n v="85439.745800000004"/>
    <x v="0"/>
    <n v="13100"/>
    <x v="1444"/>
    <x v="0"/>
    <m/>
  </r>
  <r>
    <d v="2025-07-19T02:37:55"/>
    <x v="1"/>
    <x v="18"/>
    <s v="DURANGO DAVID JOSE"/>
    <x v="4"/>
    <x v="0"/>
    <n v="181"/>
    <n v="25.8571428571429"/>
    <n v="153.05084745762699"/>
    <s v="1 Descuento (Usuario desubicado) "/>
    <n v="85439.745800000004"/>
    <x v="0"/>
    <n v="13100"/>
    <x v="1444"/>
    <x v="0"/>
    <m/>
  </r>
  <r>
    <d v="2025-07-19T02:37:56"/>
    <x v="9"/>
    <x v="19"/>
    <s v="ZAPATA MONSALVE ALEX DARIO"/>
    <x v="8"/>
    <x v="0"/>
    <n v="101"/>
    <n v="20.2"/>
    <n v="109.32203389830499"/>
    <m/>
    <n v="61028.389799999997"/>
    <x v="1"/>
    <n v="13100"/>
    <x v="1444"/>
    <x v="0"/>
    <m/>
  </r>
  <r>
    <d v="2025-07-19T02:37:56"/>
    <x v="1"/>
    <x v="20"/>
    <s v="SALDARRIAGA PARRA LUIS ALBERTO"/>
    <x v="2"/>
    <x v="0"/>
    <n v="157"/>
    <n v="24.153846153846199"/>
    <n v="142.11864406779699"/>
    <s v="2 Descuentos (Conduct)"/>
    <n v="79336.906799999997"/>
    <x v="2"/>
    <n v="13100"/>
    <x v="1444"/>
    <x v="0"/>
    <m/>
  </r>
  <r>
    <d v="2025-07-19T02:37:56"/>
    <x v="9"/>
    <x v="21"/>
    <s v="HERRERA GIRALDO DAVINSON"/>
    <x v="1"/>
    <x v="0"/>
    <n v="226"/>
    <n v="20.545454545454501"/>
    <n v="240.508474576271"/>
    <s v="1 Descuento (Usuario desubicado) "/>
    <n v="134262.45759999999"/>
    <x v="0"/>
    <n v="13100"/>
    <x v="1444"/>
    <x v="0"/>
    <m/>
  </r>
  <r>
    <d v="2025-07-19T02:37:56"/>
    <x v="1"/>
    <x v="38"/>
    <s v="JIMENEZ HURTADO CARLOS ESTIVEN"/>
    <x v="0"/>
    <x v="0"/>
    <n v="185"/>
    <n v="20.5555555555556"/>
    <n v="196.77966101694901"/>
    <m/>
    <n v="109851.1017"/>
    <x v="1"/>
    <n v="13100"/>
    <x v="1444"/>
    <x v="0"/>
    <m/>
  </r>
  <r>
    <d v="2025-07-19T02:37:57"/>
    <x v="9"/>
    <x v="22"/>
    <s v="CIRO MARIN RODRIGO ALBERTO"/>
    <x v="2"/>
    <x v="0"/>
    <n v="131"/>
    <n v="23.818181818181799"/>
    <n v="120.254237288136"/>
    <m/>
    <n v="67131.228799999997"/>
    <x v="0"/>
    <n v="13100"/>
    <x v="1444"/>
    <x v="0"/>
    <m/>
  </r>
  <r>
    <d v="2025-07-19T02:37:57"/>
    <x v="1"/>
    <x v="23"/>
    <s v="FLORES RINCON JORGE ALBERTO"/>
    <x v="0"/>
    <x v="0"/>
    <n v="186"/>
    <n v="20.6666666666667"/>
    <n v="196.77966101694901"/>
    <m/>
    <n v="109851.1017"/>
    <x v="0"/>
    <n v="13100"/>
    <x v="1444"/>
    <x v="0"/>
    <m/>
  </r>
  <r>
    <d v="2025-07-19T02:37:57"/>
    <x v="9"/>
    <x v="24"/>
    <s v="AGUDELO GARCIA LLORDIN ELIAS"/>
    <x v="0"/>
    <x v="0"/>
    <n v="156"/>
    <n v="17.3333333333333"/>
    <n v="196.77966101694901"/>
    <s v="1 Descuento (Usuario desubicado) "/>
    <n v="109851.1017"/>
    <x v="0"/>
    <n v="13100"/>
    <x v="1444"/>
    <x v="0"/>
    <m/>
  </r>
  <r>
    <d v="2025-07-19T02:37:58"/>
    <x v="1"/>
    <x v="25"/>
    <s v="LEON PEREZ RAUL ENRIQUE"/>
    <x v="3"/>
    <x v="0"/>
    <n v="226"/>
    <n v="22.6"/>
    <n v="218.64406779660999"/>
    <m/>
    <n v="122056.7797"/>
    <x v="0"/>
    <n v="13100"/>
    <x v="1444"/>
    <x v="0"/>
    <m/>
  </r>
  <r>
    <d v="2025-07-19T02:37:58"/>
    <x v="9"/>
    <x v="26"/>
    <s v="MARTINEZ  WILMAR"/>
    <x v="0"/>
    <x v="0"/>
    <n v="190"/>
    <n v="21.1111111111111"/>
    <n v="196.77966101694901"/>
    <m/>
    <n v="109851.1017"/>
    <x v="0"/>
    <n v="13100"/>
    <x v="1444"/>
    <x v="0"/>
    <m/>
  </r>
  <r>
    <d v="2025-07-19T02:37:58"/>
    <x v="1"/>
    <x v="39"/>
    <s v="DURANGO PAEZ GILDARDO"/>
    <x v="0"/>
    <x v="0"/>
    <n v="197"/>
    <n v="21.8888888888889"/>
    <n v="196.77966101694901"/>
    <m/>
    <n v="109851.1017"/>
    <x v="0"/>
    <n v="13100"/>
    <x v="1444"/>
    <x v="0"/>
    <m/>
  </r>
  <r>
    <d v="2025-07-19T02:37:59"/>
    <x v="9"/>
    <x v="27"/>
    <s v="AGUDELO GARCIA DENIN ANGELO"/>
    <x v="0"/>
    <x v="0"/>
    <n v="194"/>
    <n v="21.5555555555556"/>
    <n v="196.77966101694901"/>
    <m/>
    <n v="109851.1017"/>
    <x v="0"/>
    <n v="13100"/>
    <x v="1444"/>
    <x v="0"/>
    <m/>
  </r>
  <r>
    <d v="2025-07-19T02:37:59"/>
    <x v="1"/>
    <x v="28"/>
    <s v="JARAMILLO JARAMILLO FRANCISCO WBEIMAR"/>
    <x v="3"/>
    <x v="0"/>
    <n v="157"/>
    <n v="15.7"/>
    <n v="218.64406779660999"/>
    <m/>
    <n v="122056.7797"/>
    <x v="0"/>
    <n v="13100"/>
    <x v="1444"/>
    <x v="0"/>
    <m/>
  </r>
  <r>
    <d v="2025-07-19T02:37:59"/>
    <x v="9"/>
    <x v="29"/>
    <s v="MONTOYA OSPINA GILBERTO ANTONIO "/>
    <x v="1"/>
    <x v="0"/>
    <n v="226"/>
    <n v="20.545454545454501"/>
    <n v="240.508474576271"/>
    <s v="3 Descuentos (Conducts)"/>
    <n v="134262.45759999999"/>
    <x v="0"/>
    <n v="13100"/>
    <x v="1444"/>
    <x v="0"/>
    <m/>
  </r>
  <r>
    <d v="2025-07-19T02:37:59"/>
    <x v="1"/>
    <x v="30"/>
    <s v="GOMEZ VERGARA EDWIN"/>
    <x v="0"/>
    <x v="0"/>
    <n v="197"/>
    <n v="21.8888888888889"/>
    <n v="196.77966101694901"/>
    <m/>
    <n v="109851.1017"/>
    <x v="1"/>
    <n v="13100"/>
    <x v="1444"/>
    <x v="0"/>
    <m/>
  </r>
  <r>
    <d v="2025-07-19T02:38:00"/>
    <x v="9"/>
    <x v="31"/>
    <s v="BERNAL RONDON KEVIN OSWALDO"/>
    <x v="0"/>
    <x v="0"/>
    <n v="181"/>
    <n v="20.1111111111111"/>
    <n v="196.77966101694901"/>
    <s v="1 Descuento (Usuario desubicado) "/>
    <n v="109851.1017"/>
    <x v="0"/>
    <n v="13100"/>
    <x v="1444"/>
    <x v="0"/>
    <m/>
  </r>
  <r>
    <d v="2025-07-19T02:38:00"/>
    <x v="1"/>
    <x v="32"/>
    <s v="TABORDA ROJAS DIEGO ALEJANDRO"/>
    <x v="10"/>
    <x v="0"/>
    <n v="94"/>
    <n v="23.5"/>
    <n v="87.457627118644098"/>
    <m/>
    <n v="48822.711900000002"/>
    <x v="1"/>
    <n v="13100"/>
    <x v="1444"/>
    <x v="0"/>
    <m/>
  </r>
  <r>
    <d v="2025-07-19T02:38:00"/>
    <x v="9"/>
    <x v="33"/>
    <s v="CALLE BOTERO JUAN RICARDO"/>
    <x v="1"/>
    <x v="0"/>
    <n v="244"/>
    <n v="22.181818181818201"/>
    <n v="240.508474576271"/>
    <m/>
    <n v="134262.45759999999"/>
    <x v="0"/>
    <n v="13100"/>
    <x v="1444"/>
    <x v="0"/>
    <m/>
  </r>
  <r>
    <d v="2025-07-19T02:38:00"/>
    <x v="1"/>
    <x v="34"/>
    <s v="PALMAR PANA EDIXON JOSUE "/>
    <x v="1"/>
    <x v="0"/>
    <n v="212"/>
    <n v="19.272727272727298"/>
    <n v="240.508474576271"/>
    <s v="6 Descuentos (Incidente con Usuarios) "/>
    <n v="134262.45759999999"/>
    <x v="0"/>
    <n v="13100"/>
    <x v="1444"/>
    <x v="0"/>
    <m/>
  </r>
  <r>
    <d v="2025-07-19T02:38:01"/>
    <x v="9"/>
    <x v="35"/>
    <s v="OCAMPO OCAMPO ANTONIO JOSE"/>
    <x v="3"/>
    <x v="0"/>
    <n v="245"/>
    <n v="24.5"/>
    <n v="218.64406779660999"/>
    <m/>
    <n v="122056.7797"/>
    <x v="0"/>
    <n v="13100"/>
    <x v="1444"/>
    <x v="0"/>
    <m/>
  </r>
  <r>
    <d v="2025-07-19T02:38:01"/>
    <x v="1"/>
    <x v="41"/>
    <s v="GARCIA DAVID WILSON ALBERTO"/>
    <x v="9"/>
    <x v="0"/>
    <n v="283"/>
    <n v="23.5833333333333"/>
    <n v="262.37288135593201"/>
    <s v="ALEX ZAPATA Realiz 2 viajes donde moviliz 66 Usuarios. 2 Descuentos (Conducts) "/>
    <n v="146468.13560000001"/>
    <x v="1"/>
    <n v="13100"/>
    <x v="1444"/>
    <x v="0"/>
    <m/>
  </r>
  <r>
    <d v="2025-07-19T02:38:01"/>
    <x v="9"/>
    <x v="40"/>
    <s v="LOPERA ALVAREZ ESTIVEN"/>
    <x v="0"/>
    <x v="0"/>
    <n v="249"/>
    <n v="27.6666666666667"/>
    <n v="196.77966101694901"/>
    <m/>
    <n v="109851.1017"/>
    <x v="1"/>
    <n v="13100"/>
    <x v="1444"/>
    <x v="0"/>
    <m/>
  </r>
  <r>
    <d v="2025-07-20T01:41:54"/>
    <x v="9"/>
    <x v="36"/>
    <s v="PARIAS MURIEL JHON FREDY"/>
    <x v="6"/>
    <x v="0"/>
    <n v="172"/>
    <n v="21.5"/>
    <n v="171.741538461538"/>
    <s v="1 Descuento (Usuario desubicado) "/>
    <n v="95788.800000000003"/>
    <x v="1"/>
    <n v="13288.8889"/>
    <x v="1445"/>
    <x v="0"/>
    <m/>
  </r>
  <r>
    <d v="2025-07-20T01:41:54"/>
    <x v="1"/>
    <x v="37"/>
    <s v="SANCHEZ BETANCOURT FRANSCISCO"/>
    <x v="3"/>
    <x v="0"/>
    <n v="179"/>
    <n v="17.899999999999999"/>
    <n v="214.676923076923"/>
    <m/>
    <n v="119736"/>
    <x v="0"/>
    <n v="13288.8889"/>
    <x v="1445"/>
    <x v="0"/>
    <m/>
  </r>
  <r>
    <d v="2025-07-20T01:41:55"/>
    <x v="9"/>
    <x v="2"/>
    <s v="LONDOO LOPERA DUVAN ANDRES"/>
    <x v="6"/>
    <x v="0"/>
    <n v="187"/>
    <n v="23.375"/>
    <n v="171.741538461538"/>
    <m/>
    <n v="95788.800000000003"/>
    <x v="1"/>
    <n v="13288.8889"/>
    <x v="1445"/>
    <x v="0"/>
    <m/>
  </r>
  <r>
    <d v="2025-07-20T01:41:55"/>
    <x v="1"/>
    <x v="3"/>
    <s v="LOPEZ PINEDA DANIEL ESTIVEN"/>
    <x v="0"/>
    <x v="0"/>
    <n v="181"/>
    <n v="20.1111111111111"/>
    <n v="193.209230769231"/>
    <s v="1 Descuento (Usuario desubicado) "/>
    <n v="107762.4"/>
    <x v="0"/>
    <n v="13288.8889"/>
    <x v="1445"/>
    <x v="0"/>
    <m/>
  </r>
  <r>
    <d v="2025-07-20T01:41:55"/>
    <x v="9"/>
    <x v="4"/>
    <s v="GIRALDO GIRALDO YOVIN ANDRES"/>
    <x v="4"/>
    <x v="0"/>
    <n v="155"/>
    <n v="22.1428571428571"/>
    <n v="150.27384615384599"/>
    <s v="2 Descuentos (Monitoreo y usuario) "/>
    <n v="83815.199999999997"/>
    <x v="1"/>
    <n v="13288.8889"/>
    <x v="1445"/>
    <x v="0"/>
    <m/>
  </r>
  <r>
    <d v="2025-07-20T01:41:56"/>
    <x v="1"/>
    <x v="5"/>
    <s v="GONZALEZ PEREZ RAFAEL JOSE"/>
    <x v="6"/>
    <x v="0"/>
    <n v="183"/>
    <n v="22.875"/>
    <n v="171.741538461538"/>
    <m/>
    <n v="95788.800000000003"/>
    <x v="1"/>
    <n v="13288.8889"/>
    <x v="1445"/>
    <x v="0"/>
    <m/>
  </r>
  <r>
    <d v="2025-07-20T01:41:56"/>
    <x v="9"/>
    <x v="6"/>
    <s v="CARTAGENA RAMIREZ FREDY ALONSO"/>
    <x v="3"/>
    <x v="0"/>
    <n v="208"/>
    <n v="20.8"/>
    <n v="214.676923076923"/>
    <m/>
    <n v="119736"/>
    <x v="0"/>
    <n v="13288.8889"/>
    <x v="1445"/>
    <x v="0"/>
    <m/>
  </r>
  <r>
    <d v="2025-07-20T01:41:56"/>
    <x v="1"/>
    <x v="7"/>
    <s v="MARIN ALZATE KEVIN ANDRES"/>
    <x v="1"/>
    <x v="0"/>
    <n v="267"/>
    <n v="24.272727272727298"/>
    <n v="236.14461538461501"/>
    <m/>
    <n v="131709.6"/>
    <x v="0"/>
    <n v="13288.8889"/>
    <x v="1445"/>
    <x v="0"/>
    <m/>
  </r>
  <r>
    <d v="2025-07-20T01:41:56"/>
    <x v="9"/>
    <x v="9"/>
    <s v="DAVID  HENRY GIOVANNY"/>
    <x v="0"/>
    <x v="0"/>
    <n v="200"/>
    <n v="22.2222222222222"/>
    <n v="193.209230769231"/>
    <m/>
    <n v="107762.4"/>
    <x v="0"/>
    <n v="13288.8889"/>
    <x v="1445"/>
    <x v="0"/>
    <m/>
  </r>
  <r>
    <d v="2025-07-20T01:41:57"/>
    <x v="1"/>
    <x v="10"/>
    <s v="ZAPATA MONSALVE ALEX DARIO"/>
    <x v="6"/>
    <x v="0"/>
    <n v="199"/>
    <n v="24.875"/>
    <n v="171.741538461538"/>
    <m/>
    <n v="95788.800000000003"/>
    <x v="0"/>
    <n v="13288.8889"/>
    <x v="1445"/>
    <x v="0"/>
    <m/>
  </r>
  <r>
    <d v="2025-07-20T01:41:57"/>
    <x v="9"/>
    <x v="11"/>
    <s v="HINCAPIE LOPEZ DIDIER FABIAN"/>
    <x v="3"/>
    <x v="0"/>
    <n v="238"/>
    <n v="23.8"/>
    <n v="214.676923076923"/>
    <m/>
    <n v="119736"/>
    <x v="1"/>
    <n v="13288.8889"/>
    <x v="1445"/>
    <x v="0"/>
    <m/>
  </r>
  <r>
    <d v="2025-07-20T01:41:57"/>
    <x v="1"/>
    <x v="12"/>
    <s v="VERENZUELA MARTINEZ ALEXANDER"/>
    <x v="3"/>
    <x v="0"/>
    <n v="217"/>
    <n v="21.7"/>
    <n v="214.676923076923"/>
    <m/>
    <n v="119736"/>
    <x v="1"/>
    <n v="13288.8889"/>
    <x v="1445"/>
    <x v="0"/>
    <m/>
  </r>
  <r>
    <d v="2025-07-20T01:41:57"/>
    <x v="9"/>
    <x v="13"/>
    <s v="PEREZ GARCIA JUAN ESTEBAN"/>
    <x v="3"/>
    <x v="0"/>
    <n v="214"/>
    <n v="21.4"/>
    <n v="214.676923076923"/>
    <m/>
    <n v="119736"/>
    <x v="0"/>
    <n v="13288.8889"/>
    <x v="1445"/>
    <x v="0"/>
    <m/>
  </r>
  <r>
    <d v="2025-07-20T01:41:58"/>
    <x v="1"/>
    <x v="14"/>
    <s v="MURILLO  YORMAN ANDRES"/>
    <x v="3"/>
    <x v="0"/>
    <n v="210"/>
    <n v="21"/>
    <n v="214.676923076923"/>
    <m/>
    <n v="119736"/>
    <x v="0"/>
    <n v="13288.8889"/>
    <x v="1445"/>
    <x v="0"/>
    <m/>
  </r>
  <r>
    <d v="2025-07-20T01:41:58"/>
    <x v="9"/>
    <x v="17"/>
    <s v="VALENCIA MENDOZA JHON"/>
    <x v="0"/>
    <x v="0"/>
    <n v="265"/>
    <n v="29.4444444444444"/>
    <n v="193.209230769231"/>
    <m/>
    <n v="107762.4"/>
    <x v="0"/>
    <n v="13288.8889"/>
    <x v="1445"/>
    <x v="0"/>
    <m/>
  </r>
  <r>
    <d v="2025-07-20T01:41:58"/>
    <x v="1"/>
    <x v="18"/>
    <s v="MACIAS HERNANDEZ JULIAN DAVID"/>
    <x v="0"/>
    <x v="0"/>
    <n v="178"/>
    <n v="19.7777777777778"/>
    <n v="193.209230769231"/>
    <m/>
    <n v="107762.4"/>
    <x v="0"/>
    <n v="13288.8889"/>
    <x v="1445"/>
    <x v="0"/>
    <m/>
  </r>
  <r>
    <d v="2025-07-20T01:41:58"/>
    <x v="9"/>
    <x v="19"/>
    <s v="QUIRAMA CASTAEDA JHON JADER"/>
    <x v="6"/>
    <x v="0"/>
    <n v="161"/>
    <n v="18.9411764705882"/>
    <n v="182.475384615385"/>
    <m/>
    <n v="101775.6"/>
    <x v="1"/>
    <n v="13288.8889"/>
    <x v="1445"/>
    <x v="0"/>
    <m/>
  </r>
  <r>
    <d v="2025-07-20T01:41:59"/>
    <x v="1"/>
    <x v="20"/>
    <s v="SALDARRIAGA PARRA LUIS ALBERTO"/>
    <x v="2"/>
    <x v="0"/>
    <n v="136"/>
    <n v="20.923076923076898"/>
    <n v="139.54"/>
    <m/>
    <n v="77828.399999999994"/>
    <x v="2"/>
    <n v="13288.8889"/>
    <x v="1445"/>
    <x v="0"/>
    <m/>
  </r>
  <r>
    <d v="2025-07-20T01:41:59"/>
    <x v="9"/>
    <x v="21"/>
    <s v="HERRERA GIRALDO DAVINSON"/>
    <x v="3"/>
    <x v="0"/>
    <n v="221"/>
    <n v="22.1"/>
    <n v="214.676923076923"/>
    <m/>
    <n v="119736"/>
    <x v="0"/>
    <n v="13288.8889"/>
    <x v="1445"/>
    <x v="0"/>
    <m/>
  </r>
  <r>
    <d v="2025-07-20T01:41:59"/>
    <x v="1"/>
    <x v="22"/>
    <s v="CIRO MARIN RODRIGO ALBERTO"/>
    <x v="3"/>
    <x v="0"/>
    <n v="207"/>
    <n v="20.7"/>
    <n v="214.676923076923"/>
    <s v="3 Descuentos (Usuario movilidad reducida y conducts) "/>
    <n v="119736"/>
    <x v="0"/>
    <n v="13288.8889"/>
    <x v="1445"/>
    <x v="0"/>
    <m/>
  </r>
  <r>
    <d v="2025-07-20T01:41:59"/>
    <x v="9"/>
    <x v="23"/>
    <s v="FLORES RINCON JORGE ALBERTO"/>
    <x v="0"/>
    <x v="0"/>
    <n v="181"/>
    <n v="20.1111111111111"/>
    <n v="193.209230769231"/>
    <m/>
    <n v="107762.4"/>
    <x v="0"/>
    <n v="13288.8889"/>
    <x v="1445"/>
    <x v="0"/>
    <m/>
  </r>
  <r>
    <d v="2025-07-20T01:42:00"/>
    <x v="1"/>
    <x v="24"/>
    <s v="AGUDELO GARCIA LLORDIN ELIAS"/>
    <x v="2"/>
    <x v="0"/>
    <n v="106"/>
    <n v="17.6666666666667"/>
    <n v="128.80615384615399"/>
    <m/>
    <n v="71841.600000000006"/>
    <x v="0"/>
    <n v="13288.8889"/>
    <x v="1445"/>
    <x v="0"/>
    <m/>
  </r>
  <r>
    <d v="2025-07-20T01:42:00"/>
    <x v="9"/>
    <x v="25"/>
    <s v="LEON PEREZ RAUL ENRIQUE"/>
    <x v="3"/>
    <x v="0"/>
    <n v="219"/>
    <n v="21.9"/>
    <n v="214.676923076923"/>
    <s v="4 Descuentos (Usuarios desubicados y transbordo) "/>
    <n v="119736"/>
    <x v="0"/>
    <n v="13288.8889"/>
    <x v="1445"/>
    <x v="0"/>
    <m/>
  </r>
  <r>
    <d v="2025-07-20T01:42:00"/>
    <x v="1"/>
    <x v="26"/>
    <s v="LAYOS JIMENEZ JOHAN CAMILO"/>
    <x v="0"/>
    <x v="0"/>
    <n v="192"/>
    <n v="21.3333333333333"/>
    <n v="193.209230769231"/>
    <m/>
    <n v="107762.4"/>
    <x v="0"/>
    <n v="13288.8889"/>
    <x v="1445"/>
    <x v="0"/>
    <m/>
  </r>
  <r>
    <d v="2025-07-20T01:42:00"/>
    <x v="9"/>
    <x v="39"/>
    <s v="DURANGO PAEZ GILDARDO"/>
    <x v="6"/>
    <x v="0"/>
    <n v="146"/>
    <n v="18.25"/>
    <n v="171.741538461538"/>
    <m/>
    <n v="95788.800000000003"/>
    <x v="0"/>
    <n v="13288.8889"/>
    <x v="1445"/>
    <x v="0"/>
    <m/>
  </r>
  <r>
    <d v="2025-07-20T01:42:01"/>
    <x v="1"/>
    <x v="27"/>
    <s v="AGUDELO GARCIA DENIN ANGELO"/>
    <x v="1"/>
    <x v="0"/>
    <n v="235"/>
    <n v="21.363636363636399"/>
    <n v="236.14461538461501"/>
    <m/>
    <n v="131709.6"/>
    <x v="0"/>
    <n v="13288.8889"/>
    <x v="1445"/>
    <x v="0"/>
    <m/>
  </r>
  <r>
    <d v="2025-07-20T01:42:01"/>
    <x v="9"/>
    <x v="28"/>
    <s v="MARULANDA JARAMILLO DAWER ANDRES"/>
    <x v="0"/>
    <x v="0"/>
    <n v="180"/>
    <n v="20"/>
    <n v="193.209230769231"/>
    <s v="7 Descuentos (Transbordo) "/>
    <n v="107762.4"/>
    <x v="0"/>
    <n v="13288.8889"/>
    <x v="1445"/>
    <x v="0"/>
    <m/>
  </r>
  <r>
    <d v="2025-07-20T01:42:01"/>
    <x v="1"/>
    <x v="29"/>
    <s v="AGUDELO GARCIA DENIN ANGELO"/>
    <x v="3"/>
    <x v="0"/>
    <n v="232"/>
    <n v="23.2"/>
    <n v="214.676923076923"/>
    <m/>
    <n v="119736"/>
    <x v="0"/>
    <n v="13288.8889"/>
    <x v="1445"/>
    <x v="0"/>
    <m/>
  </r>
  <r>
    <d v="2025-07-20T01:42:01"/>
    <x v="9"/>
    <x v="30"/>
    <s v="GOMEZ VERGARA EDWIN"/>
    <x v="3"/>
    <x v="0"/>
    <n v="201"/>
    <n v="20.100000000000001"/>
    <n v="214.676923076923"/>
    <s v="3 Descuentos (Usuarios desubicados y conduct) "/>
    <n v="119736"/>
    <x v="1"/>
    <n v="13288.8889"/>
    <x v="1445"/>
    <x v="0"/>
    <m/>
  </r>
  <r>
    <d v="2025-07-20T01:42:02"/>
    <x v="1"/>
    <x v="31"/>
    <s v="JARAMILLO JARAMILLO FRANCISCO WBEIMAR"/>
    <x v="0"/>
    <x v="0"/>
    <n v="149"/>
    <n v="16.5555555555556"/>
    <n v="193.209230769231"/>
    <m/>
    <n v="107762.4"/>
    <x v="0"/>
    <n v="13288.8889"/>
    <x v="1445"/>
    <x v="0"/>
    <m/>
  </r>
  <r>
    <d v="2025-07-20T01:42:02"/>
    <x v="9"/>
    <x v="32"/>
    <s v="GUTIERREZ ARICAPA DANIEL HUMBERTO"/>
    <x v="0"/>
    <x v="0"/>
    <n v="184"/>
    <n v="20.4444444444444"/>
    <n v="193.209230769231"/>
    <m/>
    <n v="107762.4"/>
    <x v="1"/>
    <n v="13288.8889"/>
    <x v="1445"/>
    <x v="0"/>
    <m/>
  </r>
  <r>
    <d v="2025-07-20T01:42:02"/>
    <x v="1"/>
    <x v="33"/>
    <s v="CALLE BOTERO JUAN RICARDO"/>
    <x v="0"/>
    <x v="0"/>
    <n v="190"/>
    <n v="21.1111111111111"/>
    <n v="193.209230769231"/>
    <s v="2 Descuentos (Usuarios desubicados) "/>
    <n v="107762.4"/>
    <x v="0"/>
    <n v="13288.8889"/>
    <x v="1445"/>
    <x v="0"/>
    <m/>
  </r>
  <r>
    <d v="2025-07-20T01:42:02"/>
    <x v="9"/>
    <x v="34"/>
    <s v="PALMAR PANA EDIXON JOSUE"/>
    <x v="0"/>
    <x v="0"/>
    <n v="153"/>
    <n v="17"/>
    <n v="193.209230769231"/>
    <m/>
    <n v="107762.4"/>
    <x v="0"/>
    <n v="13288.8889"/>
    <x v="1445"/>
    <x v="0"/>
    <m/>
  </r>
  <r>
    <d v="2025-07-20T01:42:03"/>
    <x v="1"/>
    <x v="35"/>
    <s v="OCAMPO OCAMPO ANTONIO JOSE"/>
    <x v="1"/>
    <x v="0"/>
    <n v="272"/>
    <n v="24.727272727272702"/>
    <n v="236.14461538461501"/>
    <s v="2 Descuentos (Usuarios desubicados) "/>
    <n v="131709.6"/>
    <x v="0"/>
    <n v="13288.8889"/>
    <x v="1445"/>
    <x v="0"/>
    <m/>
  </r>
  <r>
    <d v="2025-07-20T01:42:03"/>
    <x v="9"/>
    <x v="41"/>
    <s v="GARCIA DAVID WILSON ALBERTO"/>
    <x v="2"/>
    <x v="0"/>
    <n v="169"/>
    <n v="28.1666666666667"/>
    <n v="128.80615384615399"/>
    <m/>
    <n v="71841.600000000006"/>
    <x v="1"/>
    <n v="13288.8889"/>
    <x v="1445"/>
    <x v="0"/>
    <m/>
  </r>
  <r>
    <d v="2025-07-20T01:42:03"/>
    <x v="1"/>
    <x v="40"/>
    <s v="LOPERA ALVAREZ ESTIVEN"/>
    <x v="0"/>
    <x v="0"/>
    <n v="190"/>
    <n v="21.1111111111111"/>
    <n v="193.209230769231"/>
    <m/>
    <n v="107762.4"/>
    <x v="1"/>
    <n v="13288.8889"/>
    <x v="1445"/>
    <x v="0"/>
    <m/>
  </r>
  <r>
    <d v="2025-07-21T00:51:12"/>
    <x v="12"/>
    <x v="0"/>
    <s v="GUTIERREZ ARICAPA DANIEL HUMBERTO"/>
    <x v="3"/>
    <x v="0"/>
    <n v="203"/>
    <n v="20.3"/>
    <n v="191.043956043956"/>
    <s v="JONATHAN LOPEZ Realiz 6 viajes donde moviliz 131 Usuarios "/>
    <n v="105910.71430000001"/>
    <x v="0"/>
    <n v="11715.789500000001"/>
    <x v="1446"/>
    <x v="0"/>
    <m/>
  </r>
  <r>
    <d v="2025-07-21T00:51:12"/>
    <x v="12"/>
    <x v="1"/>
    <s v="ESPINOZA CHAVARRIA GUILLERMO LEON"/>
    <x v="10"/>
    <x v="0"/>
    <n v="94"/>
    <n v="23.5"/>
    <n v="76.417582417582395"/>
    <m/>
    <n v="42364.2857"/>
    <x v="0"/>
    <n v="11715.789500000001"/>
    <x v="1446"/>
    <x v="0"/>
    <m/>
  </r>
  <r>
    <d v="2025-07-21T00:51:13"/>
    <x v="12"/>
    <x v="2"/>
    <s v="LONDOO LOPERA DUVAN ANDRES"/>
    <x v="9"/>
    <x v="0"/>
    <n v="236"/>
    <n v="19.6666666666667"/>
    <n v="229.25274725274701"/>
    <s v="1 Descuento (Despachador) "/>
    <n v="127092.85709999999"/>
    <x v="1"/>
    <n v="11715.789500000001"/>
    <x v="1446"/>
    <x v="0"/>
    <m/>
  </r>
  <r>
    <d v="2025-07-21T00:51:13"/>
    <x v="12"/>
    <x v="4"/>
    <s v="GIRALDO GIRALDO YOVIN ANDRES"/>
    <x v="9"/>
    <x v="0"/>
    <n v="279"/>
    <n v="23.25"/>
    <n v="229.25274725274701"/>
    <s v="4 Descuentos (Transbordo y usuario desubicado) "/>
    <n v="127092.85709999999"/>
    <x v="1"/>
    <n v="11715.789500000001"/>
    <x v="1446"/>
    <x v="0"/>
    <m/>
  </r>
  <r>
    <d v="2025-07-21T00:51:13"/>
    <x v="12"/>
    <x v="6"/>
    <s v="CARTAGENA RAMIREZ FREDY ALONSO"/>
    <x v="1"/>
    <x v="0"/>
    <n v="213"/>
    <n v="19.363636363636399"/>
    <n v="210.14835164835199"/>
    <m/>
    <n v="116501.78569999999"/>
    <x v="0"/>
    <n v="11715.789500000001"/>
    <x v="1446"/>
    <x v="0"/>
    <m/>
  </r>
  <r>
    <d v="2025-07-21T00:51:14"/>
    <x v="12"/>
    <x v="10"/>
    <s v="ZAPATA MONSALVE ALEX DARIO"/>
    <x v="9"/>
    <x v="0"/>
    <n v="296"/>
    <n v="24.6666666666667"/>
    <n v="229.25274725274701"/>
    <m/>
    <n v="127092.85709999999"/>
    <x v="0"/>
    <n v="11715.789500000001"/>
    <x v="1446"/>
    <x v="0"/>
    <m/>
  </r>
  <r>
    <d v="2025-07-21T00:51:14"/>
    <x v="12"/>
    <x v="12"/>
    <s v="VERENZUELA MARTINEZ ALEXANDER"/>
    <x v="9"/>
    <x v="0"/>
    <n v="285"/>
    <n v="23.75"/>
    <n v="229.25274725274701"/>
    <m/>
    <n v="127092.85709999999"/>
    <x v="1"/>
    <n v="11715.789500000001"/>
    <x v="1446"/>
    <x v="0"/>
    <m/>
  </r>
  <r>
    <d v="2025-07-21T00:51:14"/>
    <x v="12"/>
    <x v="14"/>
    <s v="MURILLO  YORMAN ANDRES"/>
    <x v="8"/>
    <x v="0"/>
    <n v="87"/>
    <n v="17.399999999999999"/>
    <n v="95.521978021978001"/>
    <m/>
    <n v="52955.357100000001"/>
    <x v="0"/>
    <n v="11715.789500000001"/>
    <x v="1446"/>
    <x v="0"/>
    <m/>
  </r>
  <r>
    <d v="2025-07-21T00:51:15"/>
    <x v="12"/>
    <x v="16"/>
    <s v="MACEA ARBELAEZ MATEO"/>
    <x v="6"/>
    <x v="0"/>
    <n v="138"/>
    <n v="17.25"/>
    <n v="152.83516483516499"/>
    <m/>
    <n v="84728.571400000001"/>
    <x v="0"/>
    <n v="11715.789500000001"/>
    <x v="1446"/>
    <x v="0"/>
    <m/>
  </r>
  <r>
    <d v="2025-07-21T00:51:15"/>
    <x v="12"/>
    <x v="17"/>
    <s v="VALENCIA MENDOZA JHON"/>
    <x v="0"/>
    <x v="0"/>
    <n v="190"/>
    <n v="21.1111111111111"/>
    <n v="171.93956043956001"/>
    <s v="1 Descuento (Despachador) "/>
    <n v="95319.642900000006"/>
    <x v="0"/>
    <n v="11715.789500000001"/>
    <x v="1446"/>
    <x v="0"/>
    <m/>
  </r>
  <r>
    <d v="2025-07-21T00:51:15"/>
    <x v="12"/>
    <x v="18"/>
    <s v="DURANGO DAVID JOSE"/>
    <x v="0"/>
    <x v="0"/>
    <n v="115"/>
    <n v="12.7777777777778"/>
    <n v="171.93956043956001"/>
    <s v="JULIAN MACIAS Realiz 6 viajes donde moviliz 72 Usuarios "/>
    <n v="95319.642900000006"/>
    <x v="0"/>
    <n v="11715.789500000001"/>
    <x v="1446"/>
    <x v="0"/>
    <m/>
  </r>
  <r>
    <d v="2025-07-21T00:51:15"/>
    <x v="12"/>
    <x v="21"/>
    <s v="HERRERA GIRALDO DAVINSON"/>
    <x v="0"/>
    <x v="0"/>
    <n v="162"/>
    <n v="18"/>
    <n v="171.93956043956001"/>
    <m/>
    <n v="95319.642900000006"/>
    <x v="0"/>
    <n v="11715.789500000001"/>
    <x v="1446"/>
    <x v="0"/>
    <m/>
  </r>
  <r>
    <d v="2025-07-21T00:51:16"/>
    <x v="12"/>
    <x v="23"/>
    <s v="FLORES RINCON JORGE ALBERTO"/>
    <x v="0"/>
    <x v="0"/>
    <n v="156"/>
    <n v="17.3333333333333"/>
    <n v="171.93956043956001"/>
    <m/>
    <n v="95319.642900000006"/>
    <x v="0"/>
    <n v="11715.789500000001"/>
    <x v="1446"/>
    <x v="0"/>
    <m/>
  </r>
  <r>
    <d v="2025-07-21T00:51:16"/>
    <x v="12"/>
    <x v="25"/>
    <s v="LEON PEREZ RAUL ENRIQUE "/>
    <x v="0"/>
    <x v="0"/>
    <n v="168"/>
    <n v="18.6666666666667"/>
    <n v="171.93956043956001"/>
    <m/>
    <n v="95319.642900000006"/>
    <x v="0"/>
    <n v="11715.789500000001"/>
    <x v="1446"/>
    <x v="0"/>
    <m/>
  </r>
  <r>
    <d v="2025-07-21T00:51:16"/>
    <x v="12"/>
    <x v="27"/>
    <s v="LAYOS JIMENEZ JOHAN CAMILO"/>
    <x v="1"/>
    <x v="0"/>
    <n v="217"/>
    <n v="19.727272727272702"/>
    <n v="210.14835164835199"/>
    <m/>
    <n v="116501.78569999999"/>
    <x v="0"/>
    <n v="11715.789500000001"/>
    <x v="1446"/>
    <x v="0"/>
    <m/>
  </r>
  <r>
    <d v="2025-07-21T00:51:16"/>
    <x v="12"/>
    <x v="28"/>
    <s v="MARULANDA JARAMILLO DAWER ANDRES"/>
    <x v="9"/>
    <x v="0"/>
    <n v="187"/>
    <n v="15.5833333333333"/>
    <n v="229.25274725274701"/>
    <m/>
    <n v="127092.85709999999"/>
    <x v="0"/>
    <n v="11715.789500000001"/>
    <x v="1446"/>
    <x v="0"/>
    <m/>
  </r>
  <r>
    <d v="2025-07-21T00:51:17"/>
    <x v="12"/>
    <x v="30"/>
    <s v="DURANGO PAEZ GILDARDO"/>
    <x v="3"/>
    <x v="0"/>
    <n v="184"/>
    <n v="18.399999999999999"/>
    <n v="191.043956043956"/>
    <m/>
    <n v="105910.71430000001"/>
    <x v="1"/>
    <n v="11715.789500000001"/>
    <x v="1446"/>
    <x v="0"/>
    <m/>
  </r>
  <r>
    <d v="2025-07-21T00:51:17"/>
    <x v="12"/>
    <x v="32"/>
    <s v="TABORDA ROJAS DIEGO ALEJANDRO"/>
    <x v="0"/>
    <x v="0"/>
    <n v="135"/>
    <n v="15"/>
    <n v="171.93956043956001"/>
    <m/>
    <n v="95319.642900000006"/>
    <x v="1"/>
    <n v="11715.789500000001"/>
    <x v="1446"/>
    <x v="0"/>
    <m/>
  </r>
  <r>
    <d v="2025-07-21T00:51:17"/>
    <x v="12"/>
    <x v="40"/>
    <s v="MONTOYA OSPINA GILBERTO ANTONIO"/>
    <x v="0"/>
    <x v="0"/>
    <n v="132"/>
    <n v="14.6666666666667"/>
    <n v="171.93956043956001"/>
    <m/>
    <n v="95319.642900000006"/>
    <x v="1"/>
    <n v="11715.789500000001"/>
    <x v="1446"/>
    <x v="0"/>
    <m/>
  </r>
  <r>
    <d v="2025-07-22T01:19:53"/>
    <x v="9"/>
    <x v="0"/>
    <s v="LOPEZ CEBALLOS JONATHAN CAMILO"/>
    <x v="2"/>
    <x v="0"/>
    <n v="145"/>
    <n v="24.1666666666667"/>
    <n v="123.02074688796699"/>
    <s v="3 Descuentos (Usuarios desubicados y movilidad reducida) "/>
    <n v="68457.136899999998"/>
    <x v="0"/>
    <n v="11838.461499999999"/>
    <x v="1447"/>
    <x v="0"/>
    <m/>
  </r>
  <r>
    <d v="2025-07-22T01:19:53"/>
    <x v="1"/>
    <x v="36"/>
    <s v="PARIAS MURIEL JHON FREDY"/>
    <x v="0"/>
    <x v="0"/>
    <n v="240"/>
    <n v="26.6666666666667"/>
    <n v="184.53112033195001"/>
    <m/>
    <n v="102685.70540000001"/>
    <x v="1"/>
    <n v="11838.461499999999"/>
    <x v="1447"/>
    <x v="0"/>
    <m/>
  </r>
  <r>
    <d v="2025-07-22T01:19:53"/>
    <x v="9"/>
    <x v="1"/>
    <s v="ESPINOZA CHAVARRIA GUILLERMO LEON"/>
    <x v="0"/>
    <x v="0"/>
    <n v="182"/>
    <n v="20.2222222222222"/>
    <n v="184.53112033195001"/>
    <m/>
    <n v="102685.70540000001"/>
    <x v="0"/>
    <n v="11838.461499999999"/>
    <x v="1447"/>
    <x v="0"/>
    <m/>
  </r>
  <r>
    <d v="2025-07-22T01:19:54"/>
    <x v="1"/>
    <x v="37"/>
    <s v="SANCHEZ BETANCOURT FRANSCISCO"/>
    <x v="3"/>
    <x v="0"/>
    <n v="158"/>
    <n v="15.8"/>
    <n v="205.03457814661101"/>
    <s v="2 Descuentos (Transbordo) "/>
    <n v="114095.2282"/>
    <x v="0"/>
    <n v="11838.461499999999"/>
    <x v="1447"/>
    <x v="0"/>
    <m/>
  </r>
  <r>
    <d v="2025-07-22T01:19:54"/>
    <x v="9"/>
    <x v="2"/>
    <s v="LONDOO LOPERA DUVAN ANDRES"/>
    <x v="6"/>
    <x v="0"/>
    <n v="185"/>
    <n v="21.764705882352899"/>
    <n v="174.27939142462"/>
    <m/>
    <n v="96980.944000000003"/>
    <x v="1"/>
    <n v="11838.461499999999"/>
    <x v="1447"/>
    <x v="0"/>
    <m/>
  </r>
  <r>
    <d v="2025-07-22T01:19:54"/>
    <x v="1"/>
    <x v="3"/>
    <s v="LOPEZ PINEDA DANIEL ESTIVEN"/>
    <x v="3"/>
    <x v="0"/>
    <n v="210"/>
    <n v="21"/>
    <n v="205.03457814661101"/>
    <m/>
    <n v="114095.2282"/>
    <x v="0"/>
    <n v="11838.461499999999"/>
    <x v="1447"/>
    <x v="0"/>
    <m/>
  </r>
  <r>
    <d v="2025-07-22T01:19:54"/>
    <x v="9"/>
    <x v="4"/>
    <s v="GIRALDO GIRALDO YOVIN ANDRES"/>
    <x v="3"/>
    <x v="0"/>
    <n v="254"/>
    <n v="25.4"/>
    <n v="205.03457814661101"/>
    <s v="1 Descuento (Conduct) "/>
    <n v="114095.2282"/>
    <x v="1"/>
    <n v="11838.461499999999"/>
    <x v="1447"/>
    <x v="0"/>
    <m/>
  </r>
  <r>
    <d v="2025-07-22T01:19:55"/>
    <x v="1"/>
    <x v="5"/>
    <s v="GONZALEZ PEREZ RAFAEL JOSE"/>
    <x v="1"/>
    <x v="0"/>
    <n v="226"/>
    <n v="20.545454545454501"/>
    <n v="225.53803596127199"/>
    <m/>
    <n v="125504.751"/>
    <x v="1"/>
    <n v="11838.461499999999"/>
    <x v="1447"/>
    <x v="0"/>
    <m/>
  </r>
  <r>
    <d v="2025-07-22T01:19:55"/>
    <x v="9"/>
    <x v="6"/>
    <s v="CARTAGENA RAMIREZ FREDY ALONSO"/>
    <x v="3"/>
    <x v="0"/>
    <n v="216"/>
    <n v="21.6"/>
    <n v="205.03457814661101"/>
    <m/>
    <n v="114095.2282"/>
    <x v="0"/>
    <n v="11838.461499999999"/>
    <x v="1447"/>
    <x v="0"/>
    <m/>
  </r>
  <r>
    <d v="2025-07-22T01:19:55"/>
    <x v="1"/>
    <x v="7"/>
    <s v="MARIN ALZATE KEVIN ANDRES"/>
    <x v="8"/>
    <x v="0"/>
    <n v="113"/>
    <n v="22.6"/>
    <n v="102.517289073306"/>
    <m/>
    <n v="57047.614099999999"/>
    <x v="0"/>
    <n v="11838.461499999999"/>
    <x v="1447"/>
    <x v="0"/>
    <m/>
  </r>
  <r>
    <d v="2025-07-22T01:19:55"/>
    <x v="9"/>
    <x v="9"/>
    <s v="DAVID  HENRY GIOVANNY"/>
    <x v="0"/>
    <x v="0"/>
    <n v="181"/>
    <n v="20.1111111111111"/>
    <n v="184.53112033195001"/>
    <m/>
    <n v="102685.70540000001"/>
    <x v="0"/>
    <n v="11838.461499999999"/>
    <x v="1447"/>
    <x v="0"/>
    <m/>
  </r>
  <r>
    <d v="2025-07-22T01:19:56"/>
    <x v="1"/>
    <x v="10"/>
    <s v="ZAPATA MONSALVE ALEX DARIO"/>
    <x v="8"/>
    <x v="0"/>
    <n v="118"/>
    <n v="23.6"/>
    <n v="102.517289073306"/>
    <m/>
    <n v="57047.614099999999"/>
    <x v="0"/>
    <n v="11838.461499999999"/>
    <x v="1447"/>
    <x v="0"/>
    <m/>
  </r>
  <r>
    <d v="2025-07-22T01:19:56"/>
    <x v="9"/>
    <x v="11"/>
    <s v="DURANGO PAEZ GILDARDO"/>
    <x v="12"/>
    <x v="0"/>
    <n v="239"/>
    <n v="18.384615384615401"/>
    <n v="266.54495159059502"/>
    <s v="1 Descuento (Conduct) "/>
    <n v="148323.79670000001"/>
    <x v="1"/>
    <n v="11838.461499999999"/>
    <x v="1447"/>
    <x v="0"/>
    <m/>
  </r>
  <r>
    <d v="2025-07-22T01:19:56"/>
    <x v="1"/>
    <x v="12"/>
    <s v="HERNANDEZ MACIAS GILBERTO"/>
    <x v="3"/>
    <x v="0"/>
    <n v="251"/>
    <n v="25.1"/>
    <n v="205.03457814661101"/>
    <m/>
    <n v="114095.2282"/>
    <x v="1"/>
    <n v="11838.461499999999"/>
    <x v="1447"/>
    <x v="0"/>
    <m/>
  </r>
  <r>
    <d v="2025-07-22T01:19:56"/>
    <x v="9"/>
    <x v="13"/>
    <s v="JARAMILLO JARAMILLO FRANCISCO WBEIMAR"/>
    <x v="0"/>
    <x v="0"/>
    <n v="138"/>
    <n v="15.3333333333333"/>
    <n v="184.53112033195001"/>
    <m/>
    <n v="102685.70540000001"/>
    <x v="0"/>
    <n v="11838.461499999999"/>
    <x v="1447"/>
    <x v="0"/>
    <m/>
  </r>
  <r>
    <d v="2025-07-22T01:19:57"/>
    <x v="1"/>
    <x v="14"/>
    <s v="MURILLO  YORMAN ANDRES"/>
    <x v="4"/>
    <x v="0"/>
    <n v="145"/>
    <n v="20.714285714285701"/>
    <n v="143.524204702628"/>
    <s v="1 Descuento (Monitoreo) "/>
    <n v="79866.659799999994"/>
    <x v="0"/>
    <n v="11838.461499999999"/>
    <x v="1447"/>
    <x v="0"/>
    <m/>
  </r>
  <r>
    <d v="2025-07-22T01:19:57"/>
    <x v="9"/>
    <x v="16"/>
    <s v="MACEA ARBELAEZ MATEO"/>
    <x v="0"/>
    <x v="0"/>
    <n v="183"/>
    <n v="20.3333333333333"/>
    <n v="184.53112033195001"/>
    <m/>
    <n v="102685.70540000001"/>
    <x v="0"/>
    <n v="11838.461499999999"/>
    <x v="1447"/>
    <x v="0"/>
    <m/>
  </r>
  <r>
    <d v="2025-07-22T01:19:57"/>
    <x v="1"/>
    <x v="17"/>
    <s v="HENAO HOYOS SANTIAGO"/>
    <x v="6"/>
    <x v="0"/>
    <n v="168"/>
    <n v="21"/>
    <n v="164.027662517289"/>
    <m/>
    <n v="91276.1826"/>
    <x v="0"/>
    <n v="11838.461499999999"/>
    <x v="1447"/>
    <x v="0"/>
    <m/>
  </r>
  <r>
    <d v="2025-07-22T01:19:57"/>
    <x v="9"/>
    <x v="18"/>
    <s v="MACIAS HERNANDEZ JULIAN DAVID"/>
    <x v="3"/>
    <x v="0"/>
    <n v="186"/>
    <n v="18.600000000000001"/>
    <n v="205.03457814661101"/>
    <m/>
    <n v="114095.2282"/>
    <x v="0"/>
    <n v="11838.461499999999"/>
    <x v="1447"/>
    <x v="0"/>
    <m/>
  </r>
  <r>
    <d v="2025-07-22T01:19:58"/>
    <x v="1"/>
    <x v="19"/>
    <s v="QUIRAMA CASTAEDA JHON JADER"/>
    <x v="3"/>
    <x v="0"/>
    <n v="168"/>
    <n v="16.8"/>
    <n v="205.03457814661101"/>
    <m/>
    <n v="114095.2282"/>
    <x v="1"/>
    <n v="11838.461499999999"/>
    <x v="1447"/>
    <x v="0"/>
    <m/>
  </r>
  <r>
    <d v="2025-07-22T01:19:58"/>
    <x v="9"/>
    <x v="20"/>
    <s v="SALDARRIAGA PARRA LUIS ALBERTO"/>
    <x v="0"/>
    <x v="0"/>
    <n v="170"/>
    <n v="18.8888888888889"/>
    <n v="184.53112033195001"/>
    <s v="2 Descuentos (Usuarios desubicados) "/>
    <n v="102685.70540000001"/>
    <x v="2"/>
    <n v="11838.461499999999"/>
    <x v="1447"/>
    <x v="0"/>
    <m/>
  </r>
  <r>
    <d v="2025-07-22T01:19:58"/>
    <x v="1"/>
    <x v="21"/>
    <s v="HERRERA GIRALDO DAVINSON"/>
    <x v="0"/>
    <x v="0"/>
    <n v="190"/>
    <n v="21.1111111111111"/>
    <n v="184.53112033195001"/>
    <m/>
    <n v="102685.70540000001"/>
    <x v="0"/>
    <n v="11838.461499999999"/>
    <x v="1447"/>
    <x v="0"/>
    <m/>
  </r>
  <r>
    <d v="2025-07-22T01:19:58"/>
    <x v="9"/>
    <x v="38"/>
    <s v="JIMENEZ HURTADO CARLOS ESTIVEN"/>
    <x v="0"/>
    <x v="0"/>
    <n v="190"/>
    <n v="21.1111111111111"/>
    <n v="184.53112033195001"/>
    <m/>
    <n v="102685.70540000001"/>
    <x v="1"/>
    <n v="11838.461499999999"/>
    <x v="1447"/>
    <x v="0"/>
    <m/>
  </r>
  <r>
    <d v="2025-07-22T01:19:59"/>
    <x v="1"/>
    <x v="22"/>
    <s v="CIRO MARIN RODRIGO ALBERTO"/>
    <x v="3"/>
    <x v="0"/>
    <n v="180"/>
    <n v="18"/>
    <n v="205.03457814661101"/>
    <s v="4 Descuentos (Conducts y usuarios desubicados) "/>
    <n v="114095.2282"/>
    <x v="0"/>
    <n v="11838.461499999999"/>
    <x v="1447"/>
    <x v="0"/>
    <m/>
  </r>
  <r>
    <d v="2025-07-22T01:19:59"/>
    <x v="9"/>
    <x v="23"/>
    <s v="HENAO MUOZ FERNEY"/>
    <x v="3"/>
    <x v="0"/>
    <n v="236"/>
    <n v="23.6"/>
    <n v="205.03457814661101"/>
    <m/>
    <n v="114095.2282"/>
    <x v="0"/>
    <n v="11838.461499999999"/>
    <x v="1447"/>
    <x v="0"/>
    <m/>
  </r>
  <r>
    <d v="2025-07-22T01:19:59"/>
    <x v="1"/>
    <x v="24"/>
    <s v="AGUDELO GARCIA LLORDIN ELIAS"/>
    <x v="3"/>
    <x v="0"/>
    <n v="163"/>
    <n v="16.3"/>
    <n v="205.03457814661101"/>
    <s v="2 Descuentos (Transbordo) "/>
    <n v="114095.2282"/>
    <x v="0"/>
    <n v="11838.461499999999"/>
    <x v="1447"/>
    <x v="0"/>
    <m/>
  </r>
  <r>
    <d v="2025-07-22T01:19:59"/>
    <x v="9"/>
    <x v="25"/>
    <s v="LEON PEREZ RAUL ENRIQUE"/>
    <x v="3"/>
    <x v="0"/>
    <n v="175"/>
    <n v="17.5"/>
    <n v="205.03457814661101"/>
    <s v="5 Descuentos (Asociado, usuarios desubicados y conducts) "/>
    <n v="114095.2282"/>
    <x v="0"/>
    <n v="11838.461499999999"/>
    <x v="1447"/>
    <x v="0"/>
    <m/>
  </r>
  <r>
    <d v="2025-07-22T01:20:00"/>
    <x v="1"/>
    <x v="26"/>
    <s v="MARTINEZ  WILMAR"/>
    <x v="1"/>
    <x v="0"/>
    <n v="207"/>
    <n v="18.818181818181799"/>
    <n v="225.53803596127199"/>
    <m/>
    <n v="125504.751"/>
    <x v="0"/>
    <n v="11838.461499999999"/>
    <x v="1447"/>
    <x v="0"/>
    <m/>
  </r>
  <r>
    <d v="2025-07-22T01:20:00"/>
    <x v="9"/>
    <x v="27"/>
    <s v="LAYOS JIMENEZ JOHAN CAMILO"/>
    <x v="0"/>
    <x v="0"/>
    <n v="162"/>
    <n v="18"/>
    <n v="184.53112033195001"/>
    <m/>
    <n v="102685.70540000001"/>
    <x v="0"/>
    <n v="11838.461499999999"/>
    <x v="1447"/>
    <x v="0"/>
    <m/>
  </r>
  <r>
    <d v="2025-07-22T01:20:00"/>
    <x v="1"/>
    <x v="28"/>
    <s v="MARULANDA JARAMILLO DAWER ANDRES"/>
    <x v="0"/>
    <x v="0"/>
    <n v="155"/>
    <n v="17.2222222222222"/>
    <n v="184.53112033195001"/>
    <m/>
    <n v="102685.70540000001"/>
    <x v="0"/>
    <n v="11838.461499999999"/>
    <x v="1447"/>
    <x v="0"/>
    <m/>
  </r>
  <r>
    <d v="2025-07-22T01:20:00"/>
    <x v="9"/>
    <x v="29"/>
    <s v="MONTOYA OSPINA GILBERTO ANTONIO"/>
    <x v="4"/>
    <x v="0"/>
    <n v="135"/>
    <n v="19.285714285714299"/>
    <n v="143.524204702628"/>
    <s v="3 Descuentos (Despachador y transbordo) "/>
    <n v="79866.659799999994"/>
    <x v="0"/>
    <n v="11838.461499999999"/>
    <x v="1447"/>
    <x v="0"/>
    <m/>
  </r>
  <r>
    <d v="2025-07-22T01:20:01"/>
    <x v="1"/>
    <x v="30"/>
    <s v="GOMEZ VERGARA EDWIN"/>
    <x v="3"/>
    <x v="0"/>
    <n v="214"/>
    <n v="21.4"/>
    <n v="205.03457814661101"/>
    <s v="Se descuenta 0.5 viaje por caidas reiteradas al reloj. 2 Descuentos (transbordo y usuario desubicado) "/>
    <n v="108390.6007"/>
    <x v="1"/>
    <n v="11838.461499999999"/>
    <x v="1447"/>
    <x v="2"/>
    <n v="10.2515"/>
  </r>
  <r>
    <d v="2025-07-22T01:20:01"/>
    <x v="9"/>
    <x v="31"/>
    <s v="MARTINEZ CHAVERRA LUIS NORBERTO"/>
    <x v="3"/>
    <x v="0"/>
    <n v="235"/>
    <n v="23.5"/>
    <n v="205.03457814661101"/>
    <m/>
    <n v="114095.2282"/>
    <x v="0"/>
    <n v="11838.461499999999"/>
    <x v="1447"/>
    <x v="0"/>
    <m/>
  </r>
  <r>
    <d v="2025-07-22T01:20:01"/>
    <x v="1"/>
    <x v="32"/>
    <s v="TABORDA ROJAS DIEGO ALEJANDRO"/>
    <x v="1"/>
    <x v="0"/>
    <n v="220"/>
    <n v="20"/>
    <n v="225.53803596127199"/>
    <s v="Se descuenta 0.5 viaje de 4 24 am ya que se desva sin Autorizacin. "/>
    <n v="119800.1235"/>
    <x v="1"/>
    <n v="11838.461499999999"/>
    <x v="1447"/>
    <x v="2"/>
    <n v="10.2515"/>
  </r>
  <r>
    <d v="2025-07-22T01:20:01"/>
    <x v="9"/>
    <x v="33"/>
    <s v="CALLE BOTERO JUAN RICARDO"/>
    <x v="3"/>
    <x v="0"/>
    <n v="229"/>
    <n v="22.9"/>
    <n v="205.03457814661101"/>
    <m/>
    <n v="114095.2282"/>
    <x v="0"/>
    <n v="11838.461499999999"/>
    <x v="1447"/>
    <x v="0"/>
    <m/>
  </r>
  <r>
    <d v="2025-07-22T01:20:02"/>
    <x v="1"/>
    <x v="34"/>
    <s v="PALMAR PANA EDIXON JOSUE"/>
    <x v="0"/>
    <x v="0"/>
    <n v="195"/>
    <n v="21.6666666666667"/>
    <n v="184.53112033195001"/>
    <m/>
    <n v="102685.70540000001"/>
    <x v="0"/>
    <n v="11838.461499999999"/>
    <x v="1447"/>
    <x v="0"/>
    <m/>
  </r>
  <r>
    <d v="2025-07-22T01:20:02"/>
    <x v="9"/>
    <x v="35"/>
    <s v="OCAMPO OCAMPO ANTONIO JOSE"/>
    <x v="3"/>
    <x v="0"/>
    <n v="212"/>
    <n v="21.2"/>
    <n v="205.03457814661101"/>
    <m/>
    <n v="114095.2282"/>
    <x v="0"/>
    <n v="11838.461499999999"/>
    <x v="1447"/>
    <x v="0"/>
    <m/>
  </r>
  <r>
    <d v="2025-07-22T01:20:02"/>
    <x v="1"/>
    <x v="41"/>
    <s v="VALENCIA MENDOZA JHON "/>
    <x v="3"/>
    <x v="0"/>
    <n v="213"/>
    <n v="21.3"/>
    <n v="205.03457814661101"/>
    <m/>
    <n v="114095.2282"/>
    <x v="1"/>
    <n v="11838.461499999999"/>
    <x v="1447"/>
    <x v="0"/>
    <m/>
  </r>
  <r>
    <d v="2025-07-22T01:20:03"/>
    <x v="9"/>
    <x v="40"/>
    <s v="LOPERA ALVAREZ ESTIVEN"/>
    <x v="3"/>
    <x v="0"/>
    <n v="225"/>
    <n v="22.5"/>
    <n v="205.03457814661101"/>
    <m/>
    <n v="114095.2282"/>
    <x v="1"/>
    <n v="11838.461499999999"/>
    <x v="1447"/>
    <x v="0"/>
    <m/>
  </r>
  <r>
    <d v="2025-07-23T01:20:49"/>
    <x v="9"/>
    <x v="0"/>
    <s v="LOPEZ CEBALLOS JONATHAN CAMILO"/>
    <x v="12"/>
    <x v="0"/>
    <n v="292"/>
    <n v="22.461538461538499"/>
    <n v="269.37883008356499"/>
    <s v="1 Descuento (Conduct) "/>
    <n v="149981.61559999999"/>
    <x v="0"/>
    <n v="13391.6667"/>
    <x v="1448"/>
    <x v="0"/>
    <m/>
  </r>
  <r>
    <d v="2025-07-23T01:20:49"/>
    <x v="1"/>
    <x v="36"/>
    <s v="PARIAS MURIEL JHON FREDY"/>
    <x v="4"/>
    <x v="0"/>
    <n v="150"/>
    <n v="21.428571428571399"/>
    <n v="145.05013927576601"/>
    <m/>
    <n v="80759.3315"/>
    <x v="1"/>
    <n v="13391.6667"/>
    <x v="1448"/>
    <x v="0"/>
    <m/>
  </r>
  <r>
    <d v="2025-07-23T01:20:49"/>
    <x v="9"/>
    <x v="1"/>
    <s v="ESPINOZA CHAVARRIA GUILLERMO LEON"/>
    <x v="0"/>
    <x v="0"/>
    <n v="199"/>
    <n v="22.1111111111111"/>
    <n v="186.49303621169901"/>
    <m/>
    <n v="103833.4262"/>
    <x v="0"/>
    <n v="13391.6667"/>
    <x v="1448"/>
    <x v="0"/>
    <m/>
  </r>
  <r>
    <d v="2025-07-23T01:20:50"/>
    <x v="1"/>
    <x v="37"/>
    <s v="SANCHEZ BETANCOURT FRANSCISCO"/>
    <x v="0"/>
    <x v="0"/>
    <n v="201"/>
    <n v="22.3333333333333"/>
    <n v="186.49303621169901"/>
    <m/>
    <n v="103833.4262"/>
    <x v="0"/>
    <n v="13391.6667"/>
    <x v="1448"/>
    <x v="0"/>
    <m/>
  </r>
  <r>
    <d v="2025-07-23T01:20:50"/>
    <x v="9"/>
    <x v="2"/>
    <s v="HERNANDEZ MACIAS GILBERTO"/>
    <x v="9"/>
    <x v="0"/>
    <n v="262"/>
    <n v="21.8333333333333"/>
    <n v="248.65738161559901"/>
    <m/>
    <n v="138444.56820000001"/>
    <x v="1"/>
    <n v="13391.6667"/>
    <x v="1448"/>
    <x v="0"/>
    <m/>
  </r>
  <r>
    <d v="2025-07-23T01:20:50"/>
    <x v="1"/>
    <x v="3"/>
    <s v="LAYOS JIMENEZ JOHAN CAMILO"/>
    <x v="4"/>
    <x v="0"/>
    <n v="158"/>
    <n v="22.571428571428601"/>
    <n v="145.05013927576601"/>
    <m/>
    <n v="80759.3315"/>
    <x v="0"/>
    <n v="13391.6667"/>
    <x v="1448"/>
    <x v="0"/>
    <m/>
  </r>
  <r>
    <d v="2025-07-23T01:20:50"/>
    <x v="9"/>
    <x v="4"/>
    <s v="GIRALDO GIRALDO YOVIN ANDRES"/>
    <x v="9"/>
    <x v="0"/>
    <n v="269"/>
    <n v="22.4166666666667"/>
    <n v="248.65738161559901"/>
    <s v="2 Descuentos (Usuarios desubicados) "/>
    <n v="138444.56820000001"/>
    <x v="1"/>
    <n v="13391.6667"/>
    <x v="1448"/>
    <x v="0"/>
    <m/>
  </r>
  <r>
    <d v="2025-07-23T01:20:51"/>
    <x v="1"/>
    <x v="5"/>
    <s v="BERNAL RONDON KEVIN OSWALDO"/>
    <x v="0"/>
    <x v="0"/>
    <n v="135"/>
    <n v="15"/>
    <n v="186.49303621169901"/>
    <m/>
    <n v="103833.4262"/>
    <x v="1"/>
    <n v="13391.6667"/>
    <x v="1448"/>
    <x v="0"/>
    <m/>
  </r>
  <r>
    <d v="2025-07-23T01:20:51"/>
    <x v="9"/>
    <x v="6"/>
    <s v="CARTAGENA RAMIREZ FREDY ALONSO"/>
    <x v="4"/>
    <x v="0"/>
    <n v="112"/>
    <n v="16"/>
    <n v="145.05013927576601"/>
    <s v="3 Descuentos (Conducts) "/>
    <n v="80759.3315"/>
    <x v="0"/>
    <n v="13391.6667"/>
    <x v="1448"/>
    <x v="0"/>
    <m/>
  </r>
  <r>
    <d v="2025-07-23T01:20:51"/>
    <x v="1"/>
    <x v="7"/>
    <s v="MARIN ALZATE KEVIN ANDRES"/>
    <x v="9"/>
    <x v="0"/>
    <n v="234"/>
    <n v="19.5"/>
    <n v="248.65738161559901"/>
    <s v="Se descuenta 0.5 viaje de 8 33 am ya que NO ingresa a la minorista. 1 Descuento (Monitoreo) "/>
    <n v="132676.17569999999"/>
    <x v="0"/>
    <n v="13391.6667"/>
    <x v="1448"/>
    <x v="2"/>
    <n v="10.3605"/>
  </r>
  <r>
    <d v="2025-07-23T01:20:51"/>
    <x v="9"/>
    <x v="9"/>
    <s v="DAVID  HENRY GIOVANNY"/>
    <x v="6"/>
    <x v="0"/>
    <n v="217"/>
    <n v="27.125"/>
    <n v="165.77158774373299"/>
    <m/>
    <n v="92296.378800000006"/>
    <x v="0"/>
    <n v="13391.6667"/>
    <x v="1448"/>
    <x v="0"/>
    <m/>
  </r>
  <r>
    <d v="2025-07-23T01:20:51"/>
    <x v="1"/>
    <x v="11"/>
    <s v="HINCAPIE LOPEZ DIDIER FABIAN"/>
    <x v="0"/>
    <x v="0"/>
    <n v="200"/>
    <n v="22.2222222222222"/>
    <n v="186.49303621169901"/>
    <m/>
    <n v="103833.4262"/>
    <x v="1"/>
    <n v="13391.6667"/>
    <x v="1448"/>
    <x v="0"/>
    <m/>
  </r>
  <r>
    <d v="2025-07-23T01:20:52"/>
    <x v="9"/>
    <x v="12"/>
    <s v="VERENZUELA MARTINEZ ALEXANDER"/>
    <x v="3"/>
    <x v="0"/>
    <n v="240"/>
    <n v="24"/>
    <n v="207.21448467966599"/>
    <m/>
    <n v="115370.47349999999"/>
    <x v="1"/>
    <n v="13391.6667"/>
    <x v="1448"/>
    <x v="0"/>
    <m/>
  </r>
  <r>
    <d v="2025-07-23T01:20:52"/>
    <x v="1"/>
    <x v="13"/>
    <s v="PEREZ GARCIA JUAN ESTEBAN"/>
    <x v="3"/>
    <x v="0"/>
    <n v="205"/>
    <n v="20.5"/>
    <n v="207.21448467966599"/>
    <s v="2 Descuentos (Oficina) "/>
    <n v="115370.47349999999"/>
    <x v="0"/>
    <n v="13391.6667"/>
    <x v="1448"/>
    <x v="0"/>
    <m/>
  </r>
  <r>
    <d v="2025-07-23T01:20:52"/>
    <x v="9"/>
    <x v="16"/>
    <s v="MACEA ARBELAEZ MATEO"/>
    <x v="2"/>
    <x v="0"/>
    <n v="121"/>
    <n v="20.1666666666667"/>
    <n v="124.32869080779901"/>
    <s v="Se descuenta 0.5 viaje de 7 54 am ya que sube por el 13 sin autorizacin "/>
    <n v="63453.891600000003"/>
    <x v="0"/>
    <n v="13391.6667"/>
    <x v="1448"/>
    <x v="2"/>
    <n v="10.3605"/>
  </r>
  <r>
    <d v="2025-07-23T01:20:52"/>
    <x v="1"/>
    <x v="17"/>
    <s v="VALENCIA MENDOZA JHON"/>
    <x v="2"/>
    <x v="0"/>
    <n v="119"/>
    <n v="19.8333333333333"/>
    <n v="124.32869080779901"/>
    <m/>
    <n v="69222.284100000004"/>
    <x v="0"/>
    <n v="13391.6667"/>
    <x v="1448"/>
    <x v="0"/>
    <m/>
  </r>
  <r>
    <d v="2025-07-23T01:20:53"/>
    <x v="9"/>
    <x v="18"/>
    <s v="MACIAS HERNANDEZ JULIAN DAVID"/>
    <x v="0"/>
    <x v="0"/>
    <n v="167"/>
    <n v="18.5555555555556"/>
    <n v="186.49303621169901"/>
    <m/>
    <n v="103833.4262"/>
    <x v="0"/>
    <n v="13391.6667"/>
    <x v="1448"/>
    <x v="0"/>
    <m/>
  </r>
  <r>
    <d v="2025-07-23T01:20:53"/>
    <x v="1"/>
    <x v="19"/>
    <s v="QUIRAMA CASTAEDA JHON JADER"/>
    <x v="0"/>
    <x v="0"/>
    <n v="197"/>
    <n v="21.8888888888889"/>
    <n v="186.49303621169901"/>
    <m/>
    <n v="103833.4262"/>
    <x v="1"/>
    <n v="13391.6667"/>
    <x v="1448"/>
    <x v="0"/>
    <m/>
  </r>
  <r>
    <d v="2025-07-23T01:20:53"/>
    <x v="9"/>
    <x v="20"/>
    <s v="SALDARRIAGA PARRA LUIS ALBERTO"/>
    <x v="0"/>
    <x v="0"/>
    <n v="164"/>
    <n v="18.2222222222222"/>
    <n v="186.49303621169901"/>
    <s v="16 Descuentos (Transbordo) "/>
    <n v="103833.4262"/>
    <x v="2"/>
    <n v="13391.6667"/>
    <x v="1448"/>
    <x v="0"/>
    <m/>
  </r>
  <r>
    <d v="2025-07-23T01:20:53"/>
    <x v="1"/>
    <x v="21"/>
    <s v="GUTIERREZ ARICAPA DANIEL HUMBERTO"/>
    <x v="0"/>
    <x v="0"/>
    <n v="173"/>
    <n v="19.2222222222222"/>
    <n v="186.49303621169901"/>
    <s v="1 Descuento (Conduct) "/>
    <n v="103833.4262"/>
    <x v="0"/>
    <n v="13391.6667"/>
    <x v="1448"/>
    <x v="0"/>
    <m/>
  </r>
  <r>
    <d v="2025-07-23T01:20:54"/>
    <x v="9"/>
    <x v="38"/>
    <s v="HENAO MUOZ FERNEY"/>
    <x v="3"/>
    <x v="0"/>
    <n v="248"/>
    <n v="24.8"/>
    <n v="207.21448467966599"/>
    <s v="5 Descuentos (Despachador, conducts y usuarios desubicados) "/>
    <n v="115370.47349999999"/>
    <x v="1"/>
    <n v="13391.6667"/>
    <x v="1448"/>
    <x v="0"/>
    <m/>
  </r>
  <r>
    <d v="2025-07-23T01:20:54"/>
    <x v="1"/>
    <x v="22"/>
    <s v="CIRO MARIN RODRIGO ALBERTO"/>
    <x v="0"/>
    <x v="0"/>
    <n v="163"/>
    <n v="18.1111111111111"/>
    <n v="186.49303621169901"/>
    <m/>
    <n v="103833.4262"/>
    <x v="0"/>
    <n v="13391.6667"/>
    <x v="1448"/>
    <x v="0"/>
    <m/>
  </r>
  <r>
    <d v="2025-07-23T01:20:54"/>
    <x v="9"/>
    <x v="23"/>
    <s v="HENAO HOYOS SANTIAGO"/>
    <x v="1"/>
    <x v="0"/>
    <n v="193"/>
    <n v="17.545454545454501"/>
    <n v="227.935933147632"/>
    <m/>
    <n v="126907.5209"/>
    <x v="0"/>
    <n v="13391.6667"/>
    <x v="1448"/>
    <x v="0"/>
    <m/>
  </r>
  <r>
    <d v="2025-07-23T01:20:54"/>
    <x v="1"/>
    <x v="24"/>
    <s v="AGUDELO GARCIA LLORDIN ELIAS"/>
    <x v="1"/>
    <x v="0"/>
    <n v="177"/>
    <n v="16.090909090909101"/>
    <n v="227.935933147632"/>
    <s v="5 Descuentos (jefe de ruta y usuarios desubicados) "/>
    <n v="126907.5209"/>
    <x v="0"/>
    <n v="13391.6667"/>
    <x v="1448"/>
    <x v="0"/>
    <m/>
  </r>
  <r>
    <d v="2025-07-23T01:20:54"/>
    <x v="9"/>
    <x v="25"/>
    <s v="JARAMILLO JARAMILLO FRANCISCO WBEIMAR"/>
    <x v="0"/>
    <x v="0"/>
    <n v="135"/>
    <n v="15"/>
    <n v="186.49303621169901"/>
    <m/>
    <n v="103833.4262"/>
    <x v="0"/>
    <n v="13391.6667"/>
    <x v="1448"/>
    <x v="0"/>
    <m/>
  </r>
  <r>
    <d v="2025-07-23T01:20:55"/>
    <x v="1"/>
    <x v="26"/>
    <s v="MARTINEZ  WILMAR"/>
    <x v="3"/>
    <x v="0"/>
    <n v="189"/>
    <n v="18.899999999999999"/>
    <n v="207.21448467966599"/>
    <s v="5 Descuentos (jefe de ruta y conducts) "/>
    <n v="115370.47349999999"/>
    <x v="0"/>
    <n v="13391.6667"/>
    <x v="1448"/>
    <x v="0"/>
    <m/>
  </r>
  <r>
    <d v="2025-07-23T01:20:55"/>
    <x v="9"/>
    <x v="39"/>
    <s v="ZAPATA MONSALVE ALEX DARIO"/>
    <x v="6"/>
    <x v="0"/>
    <n v="168"/>
    <n v="21"/>
    <n v="165.77158774373299"/>
    <m/>
    <n v="92296.378800000006"/>
    <x v="0"/>
    <n v="13391.6667"/>
    <x v="1448"/>
    <x v="0"/>
    <m/>
  </r>
  <r>
    <d v="2025-07-23T01:20:55"/>
    <x v="1"/>
    <x v="27"/>
    <s v="AGUDELO GARCIA DENIN ANGELO"/>
    <x v="3"/>
    <x v="0"/>
    <n v="213"/>
    <n v="21.3"/>
    <n v="207.21448467966599"/>
    <m/>
    <n v="115370.47349999999"/>
    <x v="0"/>
    <n v="13391.6667"/>
    <x v="1448"/>
    <x v="0"/>
    <m/>
  </r>
  <r>
    <d v="2025-07-23T01:20:55"/>
    <x v="9"/>
    <x v="28"/>
    <s v="MARULANDA JARAMILLO DAWER ANDRES"/>
    <x v="3"/>
    <x v="0"/>
    <n v="181"/>
    <n v="18.100000000000001"/>
    <n v="207.21448467966599"/>
    <m/>
    <n v="115370.47349999999"/>
    <x v="0"/>
    <n v="13391.6667"/>
    <x v="1448"/>
    <x v="0"/>
    <m/>
  </r>
  <r>
    <d v="2025-07-23T01:20:55"/>
    <x v="1"/>
    <x v="29"/>
    <s v="MONTOYA OSPINA GILBERTO ANTONIO"/>
    <x v="1"/>
    <x v="0"/>
    <n v="268"/>
    <n v="24.363636363636399"/>
    <n v="227.935933147632"/>
    <s v="3 Descuentos (Jefe de ruta) "/>
    <n v="126907.5209"/>
    <x v="0"/>
    <n v="13391.6667"/>
    <x v="1448"/>
    <x v="0"/>
    <m/>
  </r>
  <r>
    <d v="2025-07-23T01:20:56"/>
    <x v="9"/>
    <x v="30"/>
    <s v="GOMEZ VERGARA EDWIN"/>
    <x v="6"/>
    <x v="0"/>
    <n v="208"/>
    <n v="26"/>
    <n v="165.77158774373299"/>
    <s v="3 Descuentos (Usuarios movilidad reducida, conduct y transbordo)"/>
    <n v="92296.378800000006"/>
    <x v="1"/>
    <n v="13391.6667"/>
    <x v="1448"/>
    <x v="0"/>
    <m/>
  </r>
  <r>
    <d v="2025-07-23T01:20:56"/>
    <x v="1"/>
    <x v="31"/>
    <s v="MARTINEZ CHAVERRA LUIS NORBERTO"/>
    <x v="0"/>
    <x v="0"/>
    <n v="231"/>
    <n v="25.6666666666667"/>
    <n v="186.49303621169901"/>
    <s v="7 Descuentos (Transbordo) "/>
    <n v="103833.4262"/>
    <x v="0"/>
    <n v="13391.6667"/>
    <x v="1448"/>
    <x v="0"/>
    <m/>
  </r>
  <r>
    <d v="2025-07-23T01:20:56"/>
    <x v="9"/>
    <x v="32"/>
    <s v="TABORDA ROJAS DIEGO ALEJANDRO"/>
    <x v="2"/>
    <x v="0"/>
    <n v="143"/>
    <n v="23.8333333333333"/>
    <n v="124.32869080779901"/>
    <m/>
    <n v="69222.284100000004"/>
    <x v="1"/>
    <n v="13391.6667"/>
    <x v="1448"/>
    <x v="0"/>
    <m/>
  </r>
  <r>
    <d v="2025-07-23T01:20:56"/>
    <x v="1"/>
    <x v="33"/>
    <s v="CALLE BOTERO JUAN RICARDO"/>
    <x v="3"/>
    <x v="0"/>
    <n v="219"/>
    <n v="21.9"/>
    <n v="207.21448467966599"/>
    <s v="1 Descuento (Monitoreo) "/>
    <n v="115370.47349999999"/>
    <x v="0"/>
    <n v="13391.6667"/>
    <x v="1448"/>
    <x v="0"/>
    <m/>
  </r>
  <r>
    <d v="2025-07-23T01:20:57"/>
    <x v="9"/>
    <x v="34"/>
    <s v="PALMAR PANA EDIXON JOSUE"/>
    <x v="13"/>
    <x v="0"/>
    <n v="266"/>
    <n v="19"/>
    <n v="290.10027855153203"/>
    <s v="9 Descuentos (Transbordo y jefe de ruta) "/>
    <n v="161518.663"/>
    <x v="0"/>
    <n v="13391.6667"/>
    <x v="1448"/>
    <x v="0"/>
    <m/>
  </r>
  <r>
    <d v="2025-07-23T01:20:57"/>
    <x v="1"/>
    <x v="35"/>
    <s v="OCAMPO OCAMPO ANTONIO JOSE"/>
    <x v="1"/>
    <x v="0"/>
    <n v="220"/>
    <n v="20"/>
    <n v="227.935933147632"/>
    <m/>
    <n v="126907.5209"/>
    <x v="0"/>
    <n v="13391.6667"/>
    <x v="1448"/>
    <x v="0"/>
    <m/>
  </r>
  <r>
    <d v="2025-07-23T01:20:57"/>
    <x v="9"/>
    <x v="41"/>
    <s v="GARCIA DAVID WILSON ALBERTO"/>
    <x v="3"/>
    <x v="0"/>
    <n v="198"/>
    <n v="19.8"/>
    <n v="207.21448467966599"/>
    <m/>
    <n v="115370.47349999999"/>
    <x v="1"/>
    <n v="13391.6667"/>
    <x v="1448"/>
    <x v="0"/>
    <m/>
  </r>
  <r>
    <d v="2025-07-23T01:20:57"/>
    <x v="1"/>
    <x v="40"/>
    <s v="LOPERA ALVAREZ ESTIVEN"/>
    <x v="3"/>
    <x v="0"/>
    <n v="204"/>
    <n v="20.399999999999999"/>
    <n v="207.21448467966599"/>
    <m/>
    <n v="115370.47349999999"/>
    <x v="1"/>
    <n v="13391.6667"/>
    <x v="1448"/>
    <x v="0"/>
    <m/>
  </r>
  <r>
    <d v="2025-07-24T01:49:08"/>
    <x v="1"/>
    <x v="11"/>
    <s v="HINCAPIE LOPEZ DIDIER FABIAN"/>
    <x v="3"/>
    <x v="0"/>
    <n v="205"/>
    <n v="20.5"/>
    <n v="211.08910891089101"/>
    <s v="Se descuenta 05 viaje de 4 36 am ya que NO ingresa a san juan. "/>
    <n v="111755.24619999999"/>
    <x v="1"/>
    <n v="12943.243200000001"/>
    <x v="1449"/>
    <x v="2"/>
    <n v="10.554500000000001"/>
  </r>
  <r>
    <d v="2025-07-24T01:49:05"/>
    <x v="1"/>
    <x v="36"/>
    <s v="PARIAS MURIEL JHON FREDY"/>
    <x v="6"/>
    <x v="0"/>
    <n v="204"/>
    <n v="25.5"/>
    <n v="168.87128712871299"/>
    <m/>
    <n v="94109.702999999994"/>
    <x v="1"/>
    <n v="12943.243200000001"/>
    <x v="1449"/>
    <x v="0"/>
    <m/>
  </r>
  <r>
    <d v="2025-07-24T01:49:06"/>
    <x v="9"/>
    <x v="37"/>
    <s v="SANCHEZ BETANCOURT FRANSCISCO"/>
    <x v="6"/>
    <x v="0"/>
    <n v="144"/>
    <n v="18"/>
    <n v="168.87128712871299"/>
    <s v="3 Descuentos (Transbordo) "/>
    <n v="94109.702999999994"/>
    <x v="0"/>
    <n v="12943.243200000001"/>
    <x v="1449"/>
    <x v="0"/>
    <m/>
  </r>
  <r>
    <d v="2025-07-24T01:49:06"/>
    <x v="1"/>
    <x v="2"/>
    <s v="HERNANDEZ MACIAS GILBERTO"/>
    <x v="9"/>
    <x v="0"/>
    <n v="287"/>
    <n v="23.9166666666667"/>
    <n v="253.30693069306901"/>
    <s v="2 Descuentos (Usuarios desubicados) "/>
    <n v="141164.5545"/>
    <x v="1"/>
    <n v="12943.243200000001"/>
    <x v="1449"/>
    <x v="0"/>
    <m/>
  </r>
  <r>
    <d v="2025-07-24T01:49:06"/>
    <x v="9"/>
    <x v="3"/>
    <s v="LOPEZ PINEDA DANIEL ESTIVEN"/>
    <x v="0"/>
    <x v="0"/>
    <n v="209"/>
    <n v="23.2222222222222"/>
    <n v="189.980198019802"/>
    <m/>
    <n v="105873.4158"/>
    <x v="0"/>
    <n v="12943.243200000001"/>
    <x v="1449"/>
    <x v="0"/>
    <m/>
  </r>
  <r>
    <d v="2025-07-24T01:49:06"/>
    <x v="1"/>
    <x v="4"/>
    <s v="GIRALDO GIRALDO YOVIN ANDRES"/>
    <x v="1"/>
    <x v="0"/>
    <n v="267"/>
    <n v="24.272727272727298"/>
    <n v="232.19801980198"/>
    <s v="Se descuenta 0.5 viaje de 8 10 am ya que NO ingresa a la minorista. 3 Descuentos (Usuarios desubicados) "/>
    <n v="123518.95909999999"/>
    <x v="1"/>
    <n v="12943.243200000001"/>
    <x v="1449"/>
    <x v="2"/>
    <n v="10.554500000000001"/>
  </r>
  <r>
    <d v="2025-07-24T01:49:07"/>
    <x v="9"/>
    <x v="5"/>
    <s v="GONZALEZ PEREZ RAFAEL JOSE"/>
    <x v="8"/>
    <x v="0"/>
    <n v="121"/>
    <n v="24.2"/>
    <n v="105.544554455446"/>
    <m/>
    <n v="58818.564400000003"/>
    <x v="1"/>
    <n v="12943.243200000001"/>
    <x v="1449"/>
    <x v="0"/>
    <m/>
  </r>
  <r>
    <d v="2025-07-24T01:49:07"/>
    <x v="1"/>
    <x v="6"/>
    <s v="LAYOS JIMENEZ JOHAN CAMILO"/>
    <x v="0"/>
    <x v="0"/>
    <n v="145"/>
    <n v="16.1111111111111"/>
    <n v="189.980198019802"/>
    <m/>
    <n v="105873.4158"/>
    <x v="0"/>
    <n v="12943.243200000001"/>
    <x v="1449"/>
    <x v="0"/>
    <m/>
  </r>
  <r>
    <d v="2025-07-24T01:49:07"/>
    <x v="9"/>
    <x v="7"/>
    <s v="MARIN ALZATE KEVIN ANDRES"/>
    <x v="3"/>
    <x v="0"/>
    <n v="200"/>
    <n v="20"/>
    <n v="211.08910891089101"/>
    <m/>
    <n v="117637.1287"/>
    <x v="0"/>
    <n v="12943.243200000001"/>
    <x v="1449"/>
    <x v="0"/>
    <m/>
  </r>
  <r>
    <d v="2025-07-24T01:49:07"/>
    <x v="1"/>
    <x v="9"/>
    <s v="DAVID  HENRY GIOVANNY"/>
    <x v="11"/>
    <x v="3"/>
    <n v="32"/>
    <n v="21.3333333333333"/>
    <n v="31.6633663366337"/>
    <m/>
    <n v="17645.569299999999"/>
    <x v="0"/>
    <n v="12943.243200000001"/>
    <x v="1449"/>
    <x v="0"/>
    <m/>
  </r>
  <r>
    <d v="2025-07-24T01:49:08"/>
    <x v="9"/>
    <x v="10"/>
    <s v="ZAPATA MONSALVE ALEX DARIO"/>
    <x v="0"/>
    <x v="0"/>
    <n v="178"/>
    <n v="19.7777777777778"/>
    <n v="189.980198019802"/>
    <s v="1 Descuento (Usuario desubicado) "/>
    <n v="105873.4158"/>
    <x v="0"/>
    <n v="12943.243200000001"/>
    <x v="1449"/>
    <x v="0"/>
    <m/>
  </r>
  <r>
    <d v="2025-07-24T01:49:08"/>
    <x v="9"/>
    <x v="12"/>
    <s v="VERENZUELA MARTINEZ ALEXANDER"/>
    <x v="6"/>
    <x v="0"/>
    <n v="175"/>
    <n v="21.875"/>
    <n v="168.87128712871299"/>
    <m/>
    <n v="94109.702999999994"/>
    <x v="1"/>
    <n v="12943.243200000001"/>
    <x v="1449"/>
    <x v="0"/>
    <m/>
  </r>
  <r>
    <d v="2025-07-24T01:49:08"/>
    <x v="1"/>
    <x v="13"/>
    <s v="PEREZ GARCIA JUAN ESTEBAN"/>
    <x v="3"/>
    <x v="0"/>
    <n v="203"/>
    <n v="20.3"/>
    <n v="211.08910891089101"/>
    <m/>
    <n v="117637.1287"/>
    <x v="0"/>
    <n v="12943.243200000001"/>
    <x v="1449"/>
    <x v="0"/>
    <m/>
  </r>
  <r>
    <d v="2025-07-24T01:49:08"/>
    <x v="9"/>
    <x v="14"/>
    <s v="MURILLO  YORMAN ANDRES"/>
    <x v="0"/>
    <x v="0"/>
    <n v="185"/>
    <n v="20.5555555555556"/>
    <n v="189.980198019802"/>
    <m/>
    <n v="105873.4158"/>
    <x v="0"/>
    <n v="12943.243200000001"/>
    <x v="1449"/>
    <x v="0"/>
    <m/>
  </r>
  <r>
    <d v="2025-07-24T01:49:09"/>
    <x v="1"/>
    <x v="16"/>
    <s v="MACEA ARBELAEZ MATEO"/>
    <x v="12"/>
    <x v="0"/>
    <n v="237"/>
    <n v="18.230769230769202"/>
    <n v="274.41584158415799"/>
    <s v="3 Descuentos (Conducts) "/>
    <n v="152928.26730000001"/>
    <x v="0"/>
    <n v="12943.243200000001"/>
    <x v="1449"/>
    <x v="0"/>
    <m/>
  </r>
  <r>
    <d v="2025-07-24T01:49:09"/>
    <x v="9"/>
    <x v="17"/>
    <s v="VALENCIA MENDOZA JHON"/>
    <x v="9"/>
    <x v="0"/>
    <n v="241"/>
    <n v="20.0833333333333"/>
    <n v="253.30693069306901"/>
    <s v="1 Descuento (Monitoreo) "/>
    <n v="141164.5545"/>
    <x v="0"/>
    <n v="12943.243200000001"/>
    <x v="1449"/>
    <x v="0"/>
    <m/>
  </r>
  <r>
    <d v="2025-07-24T01:49:09"/>
    <x v="1"/>
    <x v="18"/>
    <s v="MACIAS HERNANDEZ JULIAN DAVID"/>
    <x v="3"/>
    <x v="0"/>
    <n v="185"/>
    <n v="18.5"/>
    <n v="211.08910891089101"/>
    <m/>
    <n v="117637.1287"/>
    <x v="0"/>
    <n v="12943.243200000001"/>
    <x v="1449"/>
    <x v="0"/>
    <m/>
  </r>
  <r>
    <d v="2025-07-24T01:49:09"/>
    <x v="9"/>
    <x v="19"/>
    <s v="QUIRAMA CASTAEDA JHON JADER"/>
    <x v="3"/>
    <x v="0"/>
    <n v="211"/>
    <n v="21.1"/>
    <n v="211.08910891089101"/>
    <s v="1 Descuento (Conduct) "/>
    <n v="117637.1287"/>
    <x v="1"/>
    <n v="12943.243200000001"/>
    <x v="1449"/>
    <x v="0"/>
    <m/>
  </r>
  <r>
    <d v="2025-07-24T01:49:09"/>
    <x v="1"/>
    <x v="20"/>
    <s v="SALDARRIAGA PARRA LUIS ALBERTO"/>
    <x v="0"/>
    <x v="0"/>
    <n v="180"/>
    <n v="20"/>
    <n v="189.980198019802"/>
    <m/>
    <n v="105873.4158"/>
    <x v="2"/>
    <n v="12943.243200000001"/>
    <x v="1449"/>
    <x v="0"/>
    <m/>
  </r>
  <r>
    <d v="2025-07-24T01:49:10"/>
    <x v="9"/>
    <x v="21"/>
    <s v="GUTIERREZ ARICAPA DANIEL HUMBERTO"/>
    <x v="4"/>
    <x v="1"/>
    <n v="97"/>
    <n v="13.8571428571429"/>
    <n v="147.76237623762401"/>
    <s v="Se descuenta 0.5 viaje de 4 48 am ya que se desvia sin autorizacin. Se descuenta 0.5 viaje de 3 25 pm ya que NO cumple las indicaciones de la ruta.  "/>
    <n v="70582.225099999996"/>
    <x v="0"/>
    <n v="12943.243200000001"/>
    <x v="1449"/>
    <x v="1"/>
    <n v="21.109000000000002"/>
  </r>
  <r>
    <d v="2025-07-24T01:49:10"/>
    <x v="1"/>
    <x v="38"/>
    <s v="JIMENEZ HURTADO CARLOS ESTIVEN"/>
    <x v="0"/>
    <x v="0"/>
    <n v="176"/>
    <n v="19.5555555555556"/>
    <n v="189.980198019802"/>
    <s v="2 Descuentos (Conducts) "/>
    <n v="105873.4158"/>
    <x v="1"/>
    <n v="12943.243200000001"/>
    <x v="1449"/>
    <x v="0"/>
    <m/>
  </r>
  <r>
    <d v="2025-07-24T01:49:10"/>
    <x v="9"/>
    <x v="22"/>
    <s v="CIRO MARIN RODRIGO ALBERTO"/>
    <x v="0"/>
    <x v="0"/>
    <n v="177"/>
    <n v="19.6666666666667"/>
    <n v="189.980198019802"/>
    <s v="1 Descuento (Usuario desubicado) "/>
    <n v="105873.4158"/>
    <x v="0"/>
    <n v="12943.243200000001"/>
    <x v="1449"/>
    <x v="0"/>
    <m/>
  </r>
  <r>
    <d v="2025-07-24T01:49:10"/>
    <x v="1"/>
    <x v="23"/>
    <s v="HENAO HOYOS SANTIAGO"/>
    <x v="1"/>
    <x v="0"/>
    <n v="239"/>
    <n v="21.727272727272702"/>
    <n v="232.19801980198"/>
    <m/>
    <n v="129400.8416"/>
    <x v="0"/>
    <n v="12943.243200000001"/>
    <x v="1449"/>
    <x v="0"/>
    <m/>
  </r>
  <r>
    <d v="2025-07-24T01:49:10"/>
    <x v="9"/>
    <x v="24"/>
    <s v="AGUDELO GARCIA LLORDIN ELIAS"/>
    <x v="0"/>
    <x v="0"/>
    <n v="185"/>
    <n v="20.5555555555556"/>
    <n v="189.980198019802"/>
    <m/>
    <n v="105873.4158"/>
    <x v="0"/>
    <n v="12943.243200000001"/>
    <x v="1449"/>
    <x v="0"/>
    <m/>
  </r>
  <r>
    <d v="2025-07-24T01:49:11"/>
    <x v="1"/>
    <x v="25"/>
    <s v="LEON PEREZ RAUL ENRIQUE"/>
    <x v="1"/>
    <x v="0"/>
    <n v="257"/>
    <n v="23.363636363636399"/>
    <n v="232.19801980198"/>
    <s v="3 Descuentos (Usuarios desubicados y conduct) "/>
    <n v="129400.8416"/>
    <x v="0"/>
    <n v="12943.243200000001"/>
    <x v="1449"/>
    <x v="0"/>
    <m/>
  </r>
  <r>
    <d v="2025-07-24T01:49:11"/>
    <x v="9"/>
    <x v="26"/>
    <s v="MARTINEZ  WILMAR"/>
    <x v="9"/>
    <x v="0"/>
    <n v="291"/>
    <n v="24.25"/>
    <n v="253.30693069306901"/>
    <m/>
    <n v="141164.5545"/>
    <x v="0"/>
    <n v="12943.243200000001"/>
    <x v="1449"/>
    <x v="0"/>
    <m/>
  </r>
  <r>
    <d v="2025-07-24T01:49:11"/>
    <x v="1"/>
    <x v="27"/>
    <s v="AGUDELO GARCIA DENIN ANGELO"/>
    <x v="6"/>
    <x v="0"/>
    <n v="177"/>
    <n v="22.125"/>
    <n v="168.87128712871299"/>
    <s v="2 Descuentos (Conducts) "/>
    <n v="94109.702999999994"/>
    <x v="0"/>
    <n v="12943.243200000001"/>
    <x v="1449"/>
    <x v="0"/>
    <m/>
  </r>
  <r>
    <d v="2025-07-24T01:49:11"/>
    <x v="9"/>
    <x v="28"/>
    <s v="MARULANDA JARAMILLO DAWER ANDRES"/>
    <x v="1"/>
    <x v="0"/>
    <n v="205"/>
    <n v="18.636363636363601"/>
    <n v="232.19801980198"/>
    <m/>
    <n v="129400.8416"/>
    <x v="0"/>
    <n v="12943.243200000001"/>
    <x v="1449"/>
    <x v="0"/>
    <m/>
  </r>
  <r>
    <d v="2025-07-24T01:49:12"/>
    <x v="1"/>
    <x v="29"/>
    <s v="MONTOYA OSPINA GILBERTO ANTONIO"/>
    <x v="9"/>
    <x v="0"/>
    <n v="292"/>
    <n v="24.3333333333333"/>
    <n v="253.30693069306901"/>
    <s v="1 Descuento (Monitoreo) "/>
    <n v="141164.5545"/>
    <x v="0"/>
    <n v="12943.243200000001"/>
    <x v="1449"/>
    <x v="0"/>
    <m/>
  </r>
  <r>
    <d v="2025-07-24T01:49:12"/>
    <x v="9"/>
    <x v="30"/>
    <s v="DURANGO PAEZ GILDARDO"/>
    <x v="1"/>
    <x v="0"/>
    <n v="225"/>
    <n v="20.454545454545499"/>
    <n v="232.19801980198"/>
    <s v="1 Descuento (Monitoreo) "/>
    <n v="129400.8416"/>
    <x v="1"/>
    <n v="12943.243200000001"/>
    <x v="1449"/>
    <x v="0"/>
    <m/>
  </r>
  <r>
    <d v="2025-07-24T01:49:12"/>
    <x v="1"/>
    <x v="31"/>
    <s v="MARTINEZ CHAVERRA LUIS NORBERTO"/>
    <x v="1"/>
    <x v="0"/>
    <n v="263"/>
    <n v="23.909090909090899"/>
    <n v="232.19801980198"/>
    <s v="3 Descuentos (Monitoreo, despachador y usuario desubicado) "/>
    <n v="129400.8416"/>
    <x v="0"/>
    <n v="12943.243200000001"/>
    <x v="1449"/>
    <x v="0"/>
    <m/>
  </r>
  <r>
    <d v="2025-07-24T01:49:12"/>
    <x v="9"/>
    <x v="32"/>
    <s v="TABORDA ROJAS DIEGO ALEJANDRO"/>
    <x v="3"/>
    <x v="0"/>
    <n v="230"/>
    <n v="23"/>
    <n v="211.08910891089101"/>
    <m/>
    <n v="117637.1287"/>
    <x v="1"/>
    <n v="12943.243200000001"/>
    <x v="1449"/>
    <x v="0"/>
    <m/>
  </r>
  <r>
    <d v="2025-07-24T01:49:12"/>
    <x v="1"/>
    <x v="33"/>
    <s v="CALLE BOTERO JUAN RICARDO"/>
    <x v="3"/>
    <x v="0"/>
    <n v="227"/>
    <n v="22.7"/>
    <n v="211.08910891089101"/>
    <s v="2 Descuentos (Usuarios desubicados) "/>
    <n v="117637.1287"/>
    <x v="0"/>
    <n v="12943.243200000001"/>
    <x v="1449"/>
    <x v="0"/>
    <m/>
  </r>
  <r>
    <d v="2025-07-24T01:49:13"/>
    <x v="9"/>
    <x v="34"/>
    <s v="HENAO MUOZ FERNEY"/>
    <x v="9"/>
    <x v="0"/>
    <n v="277"/>
    <n v="23.0833333333333"/>
    <n v="253.30693069306901"/>
    <s v="3 Descuentos (Conducts y usuario desubicado) "/>
    <n v="141164.5545"/>
    <x v="0"/>
    <n v="12943.243200000001"/>
    <x v="1449"/>
    <x v="0"/>
    <m/>
  </r>
  <r>
    <d v="2025-07-24T01:49:13"/>
    <x v="1"/>
    <x v="35"/>
    <s v="JARAMILLO JARAMILLO FRANCISCO WBEIMAR"/>
    <x v="0"/>
    <x v="0"/>
    <n v="143"/>
    <n v="15.8888888888889"/>
    <n v="189.980198019802"/>
    <m/>
    <n v="105873.4158"/>
    <x v="0"/>
    <n v="12943.243200000001"/>
    <x v="1449"/>
    <x v="0"/>
    <m/>
  </r>
  <r>
    <d v="2025-07-24T01:49:13"/>
    <x v="9"/>
    <x v="41"/>
    <s v="GARCIA DAVID WILSON ALBERTO"/>
    <x v="0"/>
    <x v="0"/>
    <n v="192"/>
    <n v="21.3333333333333"/>
    <n v="189.980198019802"/>
    <m/>
    <n v="105873.4158"/>
    <x v="1"/>
    <n v="12943.243200000001"/>
    <x v="1449"/>
    <x v="0"/>
    <m/>
  </r>
  <r>
    <d v="2025-07-24T01:49:13"/>
    <x v="1"/>
    <x v="40"/>
    <s v="LOPERA ALVAREZ ESTIVEN"/>
    <x v="0"/>
    <x v="0"/>
    <n v="200"/>
    <n v="22.2222222222222"/>
    <n v="189.980198019802"/>
    <m/>
    <n v="105873.4158"/>
    <x v="1"/>
    <n v="12943.243200000001"/>
    <x v="1449"/>
    <x v="0"/>
    <m/>
  </r>
  <r>
    <d v="2025-07-25T02:12:02"/>
    <x v="9"/>
    <x v="2"/>
    <s v="LONDOO LOPERA DUVAN ANDRES"/>
    <x v="1"/>
    <x v="0"/>
    <n v="219"/>
    <n v="19.909090909090899"/>
    <n v="226.98314606741599"/>
    <m/>
    <n v="126350.1404"/>
    <x v="1"/>
    <n v="13048.6486"/>
    <x v="1450"/>
    <x v="0"/>
    <m/>
  </r>
  <r>
    <d v="2025-07-25T02:12:00"/>
    <x v="9"/>
    <x v="0"/>
    <s v="LOPEZ CEBALLOS JONATHAN CAMILO"/>
    <x v="9"/>
    <x v="0"/>
    <n v="237"/>
    <n v="19.75"/>
    <n v="247.61797752808999"/>
    <s v="2 Descuentos (Usuarios desubicados) "/>
    <n v="137836.51689999999"/>
    <x v="0"/>
    <n v="13048.6486"/>
    <x v="1450"/>
    <x v="0"/>
    <m/>
  </r>
  <r>
    <d v="2025-07-25T02:12:01"/>
    <x v="1"/>
    <x v="36"/>
    <s v="PARIAS MURIEL JHON FREDY"/>
    <x v="0"/>
    <x v="1"/>
    <n v="229"/>
    <n v="25.4444444444444"/>
    <n v="185.71348314606701"/>
    <s v="Se descuenta 1 viaje por caidas reiteradas. "/>
    <n v="92219.6826"/>
    <x v="1"/>
    <n v="13048.6486"/>
    <x v="1450"/>
    <x v="1"/>
    <n v="20.073"/>
  </r>
  <r>
    <d v="2025-07-25T02:12:01"/>
    <x v="9"/>
    <x v="1"/>
    <s v="ESPINOZA CHAVARRIA GUILLERMO LEON"/>
    <x v="0"/>
    <x v="0"/>
    <n v="164"/>
    <n v="18.2222222222222"/>
    <n v="185.71348314606701"/>
    <s v="17 Descuentos (Incidente con Usuarios) "/>
    <n v="103377.3876"/>
    <x v="0"/>
    <n v="13048.6486"/>
    <x v="1450"/>
    <x v="0"/>
    <m/>
  </r>
  <r>
    <d v="2025-07-25T02:12:02"/>
    <x v="1"/>
    <x v="37"/>
    <s v="SANCHEZ BETANCOURT FRANSCISCO"/>
    <x v="1"/>
    <x v="0"/>
    <n v="230"/>
    <n v="20.909090909090899"/>
    <n v="226.98314606741599"/>
    <s v="2 Descuentos (Usuarios desubicados) "/>
    <n v="126350.1404"/>
    <x v="0"/>
    <n v="13048.6486"/>
    <x v="1450"/>
    <x v="0"/>
    <m/>
  </r>
  <r>
    <d v="2025-07-25T02:12:02"/>
    <x v="1"/>
    <x v="3"/>
    <s v="LOPEZ PINEDA DANIEL ESTIVEN"/>
    <x v="9"/>
    <x v="0"/>
    <n v="232"/>
    <n v="19.3333333333333"/>
    <n v="247.61797752808999"/>
    <m/>
    <n v="137836.51689999999"/>
    <x v="0"/>
    <n v="13048.6486"/>
    <x v="1450"/>
    <x v="0"/>
    <m/>
  </r>
  <r>
    <d v="2025-07-25T02:12:03"/>
    <x v="9"/>
    <x v="4"/>
    <s v="JARAMILLO JARAMILLO FRANCISCO WBEIMAR"/>
    <x v="2"/>
    <x v="0"/>
    <n v="109"/>
    <n v="18.1666666666667"/>
    <n v="123.808988764045"/>
    <m/>
    <n v="68918.258400000006"/>
    <x v="1"/>
    <n v="13048.6486"/>
    <x v="1450"/>
    <x v="0"/>
    <m/>
  </r>
  <r>
    <d v="2025-07-25T02:12:03"/>
    <x v="1"/>
    <x v="5"/>
    <s v="GONZALEZ PEREZ RAFAEL JOSE "/>
    <x v="3"/>
    <x v="0"/>
    <n v="200"/>
    <n v="20"/>
    <n v="206.34831460674201"/>
    <s v="2 Descuentos (Usuarios desubicados) "/>
    <n v="114863.764"/>
    <x v="1"/>
    <n v="13048.6486"/>
    <x v="1450"/>
    <x v="0"/>
    <m/>
  </r>
  <r>
    <d v="2025-07-25T02:12:04"/>
    <x v="1"/>
    <x v="7"/>
    <s v="MARIN ALZATE KEVIN ANDRES"/>
    <x v="9"/>
    <x v="0"/>
    <n v="213"/>
    <n v="17.75"/>
    <n v="247.61797752808999"/>
    <m/>
    <n v="137836.51689999999"/>
    <x v="0"/>
    <n v="13048.6486"/>
    <x v="1450"/>
    <x v="0"/>
    <m/>
  </r>
  <r>
    <d v="2025-07-25T02:12:03"/>
    <x v="9"/>
    <x v="6"/>
    <s v="CARTAGENA RAMIREZ FREDY ALONSO"/>
    <x v="1"/>
    <x v="0"/>
    <n v="209"/>
    <n v="19"/>
    <n v="226.98314606741599"/>
    <s v="1 Descuento (Conduct) "/>
    <n v="126350.1404"/>
    <x v="0"/>
    <n v="13048.6486"/>
    <x v="1450"/>
    <x v="0"/>
    <m/>
  </r>
  <r>
    <d v="2025-07-25T02:12:04"/>
    <x v="9"/>
    <x v="10"/>
    <s v="ZAPATA MONSALVE ALEX DARIO"/>
    <x v="0"/>
    <x v="0"/>
    <n v="172"/>
    <n v="19.1111111111111"/>
    <n v="185.71348314606701"/>
    <m/>
    <n v="103377.3876"/>
    <x v="0"/>
    <n v="13048.6486"/>
    <x v="1450"/>
    <x v="0"/>
    <m/>
  </r>
  <r>
    <d v="2025-07-25T02:12:04"/>
    <x v="1"/>
    <x v="11"/>
    <s v="HINCAPIE LOPEZ DIDIER FABIAN"/>
    <x v="3"/>
    <x v="0"/>
    <n v="223"/>
    <n v="22.3"/>
    <n v="206.34831460674201"/>
    <m/>
    <n v="114863.764"/>
    <x v="1"/>
    <n v="13048.6486"/>
    <x v="1450"/>
    <x v="0"/>
    <m/>
  </r>
  <r>
    <d v="2025-07-25T02:12:04"/>
    <x v="9"/>
    <x v="12"/>
    <s v="VERENZUELA MARTINEZ ALEXANDER"/>
    <x v="10"/>
    <x v="3"/>
    <n v="128"/>
    <n v="28.4444444444444"/>
    <n v="92.856741573033702"/>
    <m/>
    <n v="51688.693800000001"/>
    <x v="1"/>
    <n v="13048.6486"/>
    <x v="1450"/>
    <x v="0"/>
    <m/>
  </r>
  <r>
    <d v="2025-07-25T02:12:04"/>
    <x v="1"/>
    <x v="13"/>
    <s v="PEREZ GARCIA JUAN ESTEBAN"/>
    <x v="2"/>
    <x v="0"/>
    <n v="120"/>
    <n v="20"/>
    <n v="123.808988764045"/>
    <m/>
    <n v="68918.258400000006"/>
    <x v="0"/>
    <n v="13048.6486"/>
    <x v="1450"/>
    <x v="0"/>
    <m/>
  </r>
  <r>
    <d v="2025-07-25T02:12:05"/>
    <x v="9"/>
    <x v="14"/>
    <s v="MURILLO  YORMAN ANDRES"/>
    <x v="0"/>
    <x v="0"/>
    <n v="179"/>
    <n v="19.8888888888889"/>
    <n v="185.71348314606701"/>
    <m/>
    <n v="103377.3876"/>
    <x v="0"/>
    <n v="13048.6486"/>
    <x v="1450"/>
    <x v="0"/>
    <m/>
  </r>
  <r>
    <d v="2025-07-25T02:12:05"/>
    <x v="1"/>
    <x v="16"/>
    <s v="MACEA ARBELAEZ MATEO"/>
    <x v="12"/>
    <x v="0"/>
    <n v="233"/>
    <n v="17.923076923076898"/>
    <n v="268.252808988764"/>
    <s v="1 Descuento (Usuario movilidad reducida) "/>
    <n v="149322.8933"/>
    <x v="0"/>
    <n v="13048.6486"/>
    <x v="1450"/>
    <x v="0"/>
    <m/>
  </r>
  <r>
    <d v="2025-07-25T02:12:05"/>
    <x v="9"/>
    <x v="17"/>
    <s v="BERNAL RONDON KEVIN OSWALDO"/>
    <x v="6"/>
    <x v="0"/>
    <n v="144"/>
    <n v="18"/>
    <n v="165.078651685393"/>
    <s v="WBEIMAR JARAMILLO Realiz 3 viajes donde moviliz 72 Usuarios "/>
    <n v="91891.011199999994"/>
    <x v="0"/>
    <n v="13048.6486"/>
    <x v="1450"/>
    <x v="0"/>
    <m/>
  </r>
  <r>
    <d v="2025-07-25T02:12:05"/>
    <x v="1"/>
    <x v="18"/>
    <s v="MACIAS HERNANDEZ JULIAN DAVID"/>
    <x v="0"/>
    <x v="0"/>
    <n v="190"/>
    <n v="21.1111111111111"/>
    <n v="185.71348314606701"/>
    <m/>
    <n v="103377.3876"/>
    <x v="0"/>
    <n v="13048.6486"/>
    <x v="1450"/>
    <x v="0"/>
    <m/>
  </r>
  <r>
    <d v="2025-07-25T02:12:06"/>
    <x v="9"/>
    <x v="19"/>
    <s v="DURANGO PAEZ GILDARDO"/>
    <x v="0"/>
    <x v="0"/>
    <n v="154"/>
    <n v="17.1111111111111"/>
    <n v="185.71348314606701"/>
    <s v="1 Descuento (Conduct) "/>
    <n v="103377.3876"/>
    <x v="1"/>
    <n v="13048.6486"/>
    <x v="1450"/>
    <x v="0"/>
    <m/>
  </r>
  <r>
    <d v="2025-07-25T02:12:06"/>
    <x v="1"/>
    <x v="20"/>
    <s v="SALDARRIAGA PARRA LUIS ALBERTO"/>
    <x v="0"/>
    <x v="0"/>
    <n v="167"/>
    <n v="18.5555555555556"/>
    <n v="185.71348314606701"/>
    <m/>
    <n v="103377.3876"/>
    <x v="2"/>
    <n v="13048.6486"/>
    <x v="1450"/>
    <x v="0"/>
    <m/>
  </r>
  <r>
    <d v="2025-07-25T02:12:06"/>
    <x v="9"/>
    <x v="21"/>
    <s v="GUTIERREZ ARICAPA DANIEL HUMBERTO"/>
    <x v="3"/>
    <x v="0"/>
    <n v="220"/>
    <n v="23.157894736842099"/>
    <n v="196.030898876404"/>
    <s v="1 Descuento (Conduct) "/>
    <n v="109120.57580000001"/>
    <x v="0"/>
    <n v="13048.6486"/>
    <x v="1450"/>
    <x v="0"/>
    <m/>
  </r>
  <r>
    <d v="2025-07-25T02:12:06"/>
    <x v="1"/>
    <x v="38"/>
    <s v="JIMENEZ HURTADO CARLOS ESTIVEN"/>
    <x v="8"/>
    <x v="0"/>
    <n v="125"/>
    <n v="25"/>
    <n v="103.174157303371"/>
    <m/>
    <n v="57431.881999999998"/>
    <x v="1"/>
    <n v="13048.6486"/>
    <x v="1450"/>
    <x v="0"/>
    <m/>
  </r>
  <r>
    <d v="2025-07-25T02:12:07"/>
    <x v="9"/>
    <x v="22"/>
    <s v="CIRO MARIN RODRIGO ALBERTO"/>
    <x v="6"/>
    <x v="0"/>
    <n v="201"/>
    <n v="25.125"/>
    <n v="165.078651685393"/>
    <m/>
    <n v="91891.011199999994"/>
    <x v="0"/>
    <n v="13048.6486"/>
    <x v="1450"/>
    <x v="0"/>
    <m/>
  </r>
  <r>
    <d v="2025-07-25T02:12:07"/>
    <x v="1"/>
    <x v="23"/>
    <s v="HENAO HOYOS SANTIAGO"/>
    <x v="6"/>
    <x v="0"/>
    <n v="141"/>
    <n v="17.625"/>
    <n v="165.078651685393"/>
    <m/>
    <n v="91891.011199999994"/>
    <x v="0"/>
    <n v="13048.6486"/>
    <x v="1450"/>
    <x v="0"/>
    <m/>
  </r>
  <r>
    <d v="2025-07-25T02:12:07"/>
    <x v="9"/>
    <x v="24"/>
    <s v="AGUDELO GARCIA LLORDIN ELIAS"/>
    <x v="3"/>
    <x v="0"/>
    <n v="158"/>
    <n v="15.8"/>
    <n v="206.34831460674201"/>
    <m/>
    <n v="114863.764"/>
    <x v="0"/>
    <n v="13048.6486"/>
    <x v="1450"/>
    <x v="0"/>
    <m/>
  </r>
  <r>
    <d v="2025-07-25T02:12:07"/>
    <x v="1"/>
    <x v="25"/>
    <s v="LEON PEREZ RAUL ENRIQUE"/>
    <x v="3"/>
    <x v="0"/>
    <n v="216"/>
    <n v="21.6"/>
    <n v="206.34831460674201"/>
    <s v="3 Descuentos (Transbordo y usuarios desubicados)"/>
    <n v="114863.764"/>
    <x v="0"/>
    <n v="13048.6486"/>
    <x v="1450"/>
    <x v="0"/>
    <m/>
  </r>
  <r>
    <d v="2025-07-25T02:12:08"/>
    <x v="9"/>
    <x v="26"/>
    <s v="MARTINEZ  WILMAR"/>
    <x v="4"/>
    <x v="1"/>
    <n v="181"/>
    <n v="25.8571428571429"/>
    <n v="144.44382022471899"/>
    <s v="Se descuenta 0.5 viaje de 7 30 am ya que NO ingresa a san juan. "/>
    <n v="74847.1348"/>
    <x v="0"/>
    <n v="13048.6486"/>
    <x v="1450"/>
    <x v="2"/>
    <n v="10"/>
  </r>
  <r>
    <d v="2025-07-25T02:12:08"/>
    <x v="1"/>
    <x v="27"/>
    <s v="AGUDELO GARCIA DENIN ANGELO"/>
    <x v="3"/>
    <x v="0"/>
    <n v="216"/>
    <n v="21.6"/>
    <n v="206.34831460674201"/>
    <s v="1 Descuento (Conduct) "/>
    <n v="114863.764"/>
    <x v="0"/>
    <n v="13048.6486"/>
    <x v="1450"/>
    <x v="0"/>
    <m/>
  </r>
  <r>
    <d v="2025-07-25T02:12:08"/>
    <x v="1"/>
    <x v="29"/>
    <s v="MONTOYA OSPINA GILBERTO ANTONIO"/>
    <x v="1"/>
    <x v="0"/>
    <n v="245"/>
    <n v="22.272727272727298"/>
    <n v="226.98314606741599"/>
    <s v="1 Descuento (Conduct) "/>
    <n v="126350.1404"/>
    <x v="0"/>
    <n v="13048.6486"/>
    <x v="1450"/>
    <x v="0"/>
    <m/>
  </r>
  <r>
    <d v="2025-07-25T02:12:08"/>
    <x v="9"/>
    <x v="28"/>
    <s v="MARULANDA JARAMILLO DAWER ANDRES"/>
    <x v="2"/>
    <x v="0"/>
    <n v="127"/>
    <n v="21.1666666666667"/>
    <n v="123.808988764045"/>
    <m/>
    <n v="68918.258400000006"/>
    <x v="0"/>
    <n v="13048.6486"/>
    <x v="1450"/>
    <x v="0"/>
    <m/>
  </r>
  <r>
    <d v="2025-07-25T02:12:08"/>
    <x v="9"/>
    <x v="30"/>
    <s v="GOMEZ VERGARA EDWIN"/>
    <x v="12"/>
    <x v="0"/>
    <n v="287"/>
    <n v="22.076923076923102"/>
    <n v="268.252808988764"/>
    <s v="1 Descuento (Tecnico de radios) "/>
    <n v="149322.8933"/>
    <x v="1"/>
    <n v="13048.6486"/>
    <x v="1450"/>
    <x v="0"/>
    <m/>
  </r>
  <r>
    <d v="2025-07-25T02:12:09"/>
    <x v="1"/>
    <x v="31"/>
    <s v="MARTINEZ CHAVERRA LUIS NORBERTO"/>
    <x v="3"/>
    <x v="0"/>
    <n v="228"/>
    <n v="22.8"/>
    <n v="206.34831460674201"/>
    <s v="1 Descuento (Tecnico de radios) "/>
    <n v="114863.764"/>
    <x v="0"/>
    <n v="13048.6486"/>
    <x v="1450"/>
    <x v="0"/>
    <m/>
  </r>
  <r>
    <d v="2025-07-25T02:12:09"/>
    <x v="9"/>
    <x v="32"/>
    <s v="TABORDA ROJAS DIEGO ALEJANDRO"/>
    <x v="3"/>
    <x v="0"/>
    <n v="254"/>
    <n v="25.4"/>
    <n v="206.34831460674201"/>
    <m/>
    <n v="114863.764"/>
    <x v="1"/>
    <n v="13048.6486"/>
    <x v="1450"/>
    <x v="0"/>
    <m/>
  </r>
  <r>
    <d v="2025-07-25T02:12:09"/>
    <x v="1"/>
    <x v="33"/>
    <s v="CALLE BOTERO JUAN RICARDO"/>
    <x v="0"/>
    <x v="0"/>
    <n v="183"/>
    <n v="20.3333333333333"/>
    <n v="185.71348314606701"/>
    <m/>
    <n v="103377.3876"/>
    <x v="0"/>
    <n v="13048.6486"/>
    <x v="1450"/>
    <x v="0"/>
    <m/>
  </r>
  <r>
    <d v="2025-07-25T02:12:09"/>
    <x v="9"/>
    <x v="34"/>
    <s v="PALMAR PANA EDIXON JOSUE"/>
    <x v="3"/>
    <x v="0"/>
    <n v="196"/>
    <n v="19.600000000000001"/>
    <n v="206.34831460674201"/>
    <m/>
    <n v="114863.764"/>
    <x v="0"/>
    <n v="13048.6486"/>
    <x v="1450"/>
    <x v="0"/>
    <m/>
  </r>
  <r>
    <d v="2025-07-25T02:12:10"/>
    <x v="1"/>
    <x v="35"/>
    <s v="OCAMPO OCAMPO ANTONIO JOSE"/>
    <x v="1"/>
    <x v="0"/>
    <n v="193"/>
    <n v="17.545454545454501"/>
    <n v="226.98314606741599"/>
    <m/>
    <n v="126350.1404"/>
    <x v="0"/>
    <n v="13048.6486"/>
    <x v="1450"/>
    <x v="0"/>
    <m/>
  </r>
  <r>
    <d v="2025-07-25T02:12:10"/>
    <x v="9"/>
    <x v="41"/>
    <s v="GARCIA DAVID WILSON ALBERTO"/>
    <x v="3"/>
    <x v="0"/>
    <n v="209"/>
    <n v="20.9"/>
    <n v="206.34831460674201"/>
    <s v="1 Descuento (Conduct) "/>
    <n v="114863.764"/>
    <x v="1"/>
    <n v="13048.6486"/>
    <x v="1450"/>
    <x v="0"/>
    <m/>
  </r>
  <r>
    <d v="2025-07-25T02:12:10"/>
    <x v="1"/>
    <x v="40"/>
    <s v="LOPERA ALVAREZ ESTIVEN"/>
    <x v="0"/>
    <x v="0"/>
    <n v="214"/>
    <n v="23.7777777777778"/>
    <n v="185.71348314606701"/>
    <m/>
    <n v="103377.3876"/>
    <x v="1"/>
    <n v="13048.6486"/>
    <x v="1450"/>
    <x v="0"/>
    <m/>
  </r>
  <r>
    <d v="2025-07-26T02:28:39"/>
    <x v="9"/>
    <x v="0"/>
    <s v="LOPEZ CEBALLOS JONATHAN CAMILO"/>
    <x v="10"/>
    <x v="0"/>
    <n v="107"/>
    <n v="26.75"/>
    <n v="85.588405797101402"/>
    <m/>
    <n v="47729.217400000001"/>
    <x v="0"/>
    <n v="13462.162200000001"/>
    <x v="1451"/>
    <x v="0"/>
    <m/>
  </r>
  <r>
    <d v="2025-07-26T02:28:40"/>
    <x v="1"/>
    <x v="36"/>
    <s v="DURANGO PAEZ GILDARDO"/>
    <x v="4"/>
    <x v="0"/>
    <n v="151"/>
    <n v="21.571428571428601"/>
    <n v="149.779710144928"/>
    <s v="1 Descuento (Conduct) "/>
    <n v="83526.130399999995"/>
    <x v="1"/>
    <n v="13462.162200000001"/>
    <x v="1451"/>
    <x v="0"/>
    <m/>
  </r>
  <r>
    <d v="2025-07-26T02:28:40"/>
    <x v="9"/>
    <x v="1"/>
    <s v="ESPINOZA CHAVARRIA GUILLERMO LEON"/>
    <x v="0"/>
    <x v="0"/>
    <n v="195"/>
    <n v="21.6666666666667"/>
    <n v="192.573913043478"/>
    <m/>
    <n v="107390.73910000001"/>
    <x v="0"/>
    <n v="13462.162200000001"/>
    <x v="1451"/>
    <x v="0"/>
    <m/>
  </r>
  <r>
    <d v="2025-07-26T02:28:41"/>
    <x v="1"/>
    <x v="37"/>
    <s v="SANCHEZ BETANCOURT FRANCISCO "/>
    <x v="0"/>
    <x v="0"/>
    <n v="188"/>
    <n v="20.8888888888889"/>
    <n v="192.573913043478"/>
    <s v="15 Descuentos (Incidente con Usuarios, Usuario desubicado y conduct) "/>
    <n v="107390.73910000001"/>
    <x v="0"/>
    <n v="13462.162200000001"/>
    <x v="1451"/>
    <x v="0"/>
    <m/>
  </r>
  <r>
    <d v="2025-07-26T02:28:41"/>
    <x v="9"/>
    <x v="2"/>
    <s v="HERNANDEZ MACIAS GILBERTO"/>
    <x v="9"/>
    <x v="0"/>
    <n v="276"/>
    <n v="23"/>
    <n v="256.76521739130402"/>
    <m/>
    <n v="143187.65220000001"/>
    <x v="1"/>
    <n v="13462.162200000001"/>
    <x v="1451"/>
    <x v="0"/>
    <m/>
  </r>
  <r>
    <d v="2025-07-26T02:28:42"/>
    <x v="1"/>
    <x v="3"/>
    <s v="LOPEZ CEBALLOS JONATHAN CAMILO"/>
    <x v="9"/>
    <x v="0"/>
    <n v="269"/>
    <n v="22.4166666666667"/>
    <n v="256.76521739130402"/>
    <s v="2 Descuentos (Despachador y usuario desubicado) "/>
    <n v="143187.65220000001"/>
    <x v="0"/>
    <n v="13462.162200000001"/>
    <x v="1451"/>
    <x v="0"/>
    <m/>
  </r>
  <r>
    <d v="2025-07-26T02:28:42"/>
    <x v="9"/>
    <x v="4"/>
    <s v="GIRALDO GIRALDO YOVIN ANDRES"/>
    <x v="9"/>
    <x v="0"/>
    <n v="306"/>
    <n v="25.5"/>
    <n v="256.76521739130402"/>
    <s v="2 Descuentos (Usuarios desubicados) "/>
    <n v="143187.65220000001"/>
    <x v="1"/>
    <n v="13462.162200000001"/>
    <x v="1451"/>
    <x v="0"/>
    <m/>
  </r>
  <r>
    <d v="2025-07-26T02:28:42"/>
    <x v="1"/>
    <x v="5"/>
    <s v="GONZALEZ PEREZ RAFAEL JOSE"/>
    <x v="9"/>
    <x v="0"/>
    <n v="244"/>
    <n v="20.3333333333333"/>
    <n v="256.76521739130402"/>
    <m/>
    <n v="143187.65220000001"/>
    <x v="1"/>
    <n v="13462.162200000001"/>
    <x v="1451"/>
    <x v="0"/>
    <m/>
  </r>
  <r>
    <d v="2025-07-26T02:28:43"/>
    <x v="9"/>
    <x v="6"/>
    <s v="CARTAGENA RAMIREZ FREDY ALONSO"/>
    <x v="3"/>
    <x v="0"/>
    <n v="194"/>
    <n v="19.399999999999999"/>
    <n v="213.97101449275399"/>
    <m/>
    <n v="119323.0435"/>
    <x v="0"/>
    <n v="13462.162200000001"/>
    <x v="1451"/>
    <x v="0"/>
    <m/>
  </r>
  <r>
    <d v="2025-07-26T02:28:43"/>
    <x v="1"/>
    <x v="7"/>
    <s v="MARIN ALZATE KEVIN ANDRES"/>
    <x v="6"/>
    <x v="0"/>
    <n v="161"/>
    <n v="20.125"/>
    <n v="171.176811594203"/>
    <s v="1 Descuento (Usuario desubicado) "/>
    <n v="95458.434800000003"/>
    <x v="0"/>
    <n v="13462.162200000001"/>
    <x v="1451"/>
    <x v="0"/>
    <m/>
  </r>
  <r>
    <d v="2025-07-26T02:28:43"/>
    <x v="9"/>
    <x v="9"/>
    <s v="DAVID  HENRY GIOVANNY"/>
    <x v="0"/>
    <x v="0"/>
    <n v="189"/>
    <n v="21"/>
    <n v="192.573913043478"/>
    <m/>
    <n v="107390.73910000001"/>
    <x v="0"/>
    <n v="13462.162200000001"/>
    <x v="1451"/>
    <x v="0"/>
    <m/>
  </r>
  <r>
    <d v="2025-07-26T02:28:43"/>
    <x v="1"/>
    <x v="10"/>
    <s v="ZAPATA MONSALVE ALEX DARIO"/>
    <x v="0"/>
    <x v="0"/>
    <n v="192"/>
    <n v="21.3333333333333"/>
    <n v="192.573913043478"/>
    <m/>
    <n v="107390.73910000001"/>
    <x v="0"/>
    <n v="13462.162200000001"/>
    <x v="1451"/>
    <x v="0"/>
    <m/>
  </r>
  <r>
    <d v="2025-07-26T02:28:44"/>
    <x v="9"/>
    <x v="11"/>
    <s v="DURANGO PAEZ GILDARDO"/>
    <x v="6"/>
    <x v="0"/>
    <n v="182"/>
    <n v="22.75"/>
    <n v="171.176811594203"/>
    <m/>
    <n v="95458.434800000003"/>
    <x v="1"/>
    <n v="13462.162200000001"/>
    <x v="1451"/>
    <x v="0"/>
    <m/>
  </r>
  <r>
    <d v="2025-07-26T02:28:44"/>
    <x v="1"/>
    <x v="12"/>
    <s v="VERENZUELA MARTINEZ ALEXANDER"/>
    <x v="10"/>
    <x v="0"/>
    <n v="90"/>
    <n v="22.5"/>
    <n v="85.588405797101402"/>
    <m/>
    <n v="47729.217400000001"/>
    <x v="1"/>
    <n v="13462.162200000001"/>
    <x v="1451"/>
    <x v="0"/>
    <m/>
  </r>
  <r>
    <d v="2025-07-26T02:28:44"/>
    <x v="9"/>
    <x v="13"/>
    <s v="PEREZ GARCIA JUAN ESTEBAN"/>
    <x v="2"/>
    <x v="0"/>
    <n v="105"/>
    <n v="19.090909090909101"/>
    <n v="117.684057971014"/>
    <m/>
    <n v="65627.673899999994"/>
    <x v="0"/>
    <n v="13462.162200000001"/>
    <x v="1451"/>
    <x v="0"/>
    <m/>
  </r>
  <r>
    <d v="2025-07-26T02:28:45"/>
    <x v="1"/>
    <x v="14"/>
    <s v="MURILLO  YORMAN ANDRES"/>
    <x v="0"/>
    <x v="0"/>
    <n v="197"/>
    <n v="21.8888888888889"/>
    <n v="192.573913043478"/>
    <s v="1 Descuento (Conduct) "/>
    <n v="107390.73910000001"/>
    <x v="0"/>
    <n v="13462.162200000001"/>
    <x v="1451"/>
    <x v="0"/>
    <m/>
  </r>
  <r>
    <d v="2025-07-26T02:28:45"/>
    <x v="9"/>
    <x v="17"/>
    <s v="BERNAL RONDON KEVIN OSWALDO"/>
    <x v="3"/>
    <x v="0"/>
    <n v="194"/>
    <n v="19.399999999999999"/>
    <n v="213.97101449275399"/>
    <m/>
    <n v="119323.0435"/>
    <x v="0"/>
    <n v="13462.162200000001"/>
    <x v="1451"/>
    <x v="0"/>
    <m/>
  </r>
  <r>
    <d v="2025-07-26T02:28:45"/>
    <x v="1"/>
    <x v="18"/>
    <s v="MACIAS HERNANDEZ JULIAN DAVID"/>
    <x v="3"/>
    <x v="0"/>
    <n v="216"/>
    <n v="21.6"/>
    <n v="213.97101449275399"/>
    <m/>
    <n v="119323.0435"/>
    <x v="0"/>
    <n v="13462.162200000001"/>
    <x v="1451"/>
    <x v="0"/>
    <m/>
  </r>
  <r>
    <d v="2025-07-26T02:28:45"/>
    <x v="9"/>
    <x v="19"/>
    <s v="QUIRAMA CASTAEDA JHON JADER"/>
    <x v="3"/>
    <x v="0"/>
    <n v="168"/>
    <n v="16.8"/>
    <n v="213.97101449275399"/>
    <s v="1 Descuento (Usuario desubicado) "/>
    <n v="119323.0435"/>
    <x v="1"/>
    <n v="13462.162200000001"/>
    <x v="1451"/>
    <x v="0"/>
    <m/>
  </r>
  <r>
    <d v="2025-07-26T02:28:46"/>
    <x v="1"/>
    <x v="20"/>
    <s v="SALDARRIAGA PARRA LUIS ALBERTO"/>
    <x v="4"/>
    <x v="0"/>
    <n v="148"/>
    <n v="21.1428571428571"/>
    <n v="149.779710144928"/>
    <m/>
    <n v="83526.130399999995"/>
    <x v="2"/>
    <n v="13462.162200000001"/>
    <x v="1451"/>
    <x v="0"/>
    <m/>
  </r>
  <r>
    <d v="2025-07-26T02:28:46"/>
    <x v="9"/>
    <x v="21"/>
    <s v="HERRERA GIRALDO DAVINSON"/>
    <x v="8"/>
    <x v="0"/>
    <n v="112"/>
    <n v="22.4"/>
    <n v="106.985507246377"/>
    <m/>
    <n v="59661.521699999998"/>
    <x v="0"/>
    <n v="13462.162200000001"/>
    <x v="1451"/>
    <x v="0"/>
    <m/>
  </r>
  <r>
    <d v="2025-07-26T02:28:46"/>
    <x v="1"/>
    <x v="38"/>
    <s v="JIMENEZ HURTADO CARLOS ESTIVEN"/>
    <x v="0"/>
    <x v="0"/>
    <n v="129"/>
    <n v="14.3333333333333"/>
    <n v="192.573913043478"/>
    <m/>
    <n v="107390.73910000001"/>
    <x v="1"/>
    <n v="13462.162200000001"/>
    <x v="1451"/>
    <x v="0"/>
    <m/>
  </r>
  <r>
    <d v="2025-07-26T02:28:46"/>
    <x v="9"/>
    <x v="22"/>
    <s v="CIRO MARIN RODRIGO ALBERTO"/>
    <x v="3"/>
    <x v="0"/>
    <n v="178"/>
    <n v="17.8"/>
    <n v="213.97101449275399"/>
    <s v="3 Descuentos (Usuarios desubicados y conduct) "/>
    <n v="119323.0435"/>
    <x v="0"/>
    <n v="13462.162200000001"/>
    <x v="1451"/>
    <x v="0"/>
    <m/>
  </r>
  <r>
    <d v="2025-07-26T02:28:47"/>
    <x v="1"/>
    <x v="23"/>
    <s v="HENAO MUOZ FERNEY"/>
    <x v="13"/>
    <x v="0"/>
    <n v="310"/>
    <n v="22.1428571428571"/>
    <n v="299.55942028985498"/>
    <s v="1 Descuento (Usuario desubicado) "/>
    <n v="167052.26089999999"/>
    <x v="0"/>
    <n v="13462.162200000001"/>
    <x v="1451"/>
    <x v="0"/>
    <m/>
  </r>
  <r>
    <d v="2025-07-26T02:28:47"/>
    <x v="9"/>
    <x v="24"/>
    <s v="LAYOS JIMENEZ JOHAN CAMILO"/>
    <x v="3"/>
    <x v="0"/>
    <n v="165"/>
    <n v="16.5"/>
    <n v="213.97101449275399"/>
    <m/>
    <n v="119323.0435"/>
    <x v="0"/>
    <n v="13462.162200000001"/>
    <x v="1451"/>
    <x v="0"/>
    <m/>
  </r>
  <r>
    <d v="2025-07-26T02:28:47"/>
    <x v="1"/>
    <x v="25"/>
    <s v="LEON PEREZ RAUL ENRIQUE"/>
    <x v="12"/>
    <x v="0"/>
    <n v="275"/>
    <n v="21.153846153846199"/>
    <n v="278.16231884057999"/>
    <s v="2 Descuentos (Usuario desubicado y movilidad reducida) "/>
    <n v="155119.9565"/>
    <x v="0"/>
    <n v="13462.162200000001"/>
    <x v="1451"/>
    <x v="0"/>
    <m/>
  </r>
  <r>
    <d v="2025-07-26T02:28:48"/>
    <x v="9"/>
    <x v="26"/>
    <s v="MARTINEZ  WILMAR"/>
    <x v="1"/>
    <x v="0"/>
    <n v="232"/>
    <n v="21.090909090909101"/>
    <n v="235.36811594202899"/>
    <s v="2 Descuentos (Jefe de ruta) "/>
    <n v="131255.34779999999"/>
    <x v="0"/>
    <n v="13462.162200000001"/>
    <x v="1451"/>
    <x v="0"/>
    <m/>
  </r>
  <r>
    <d v="2025-07-26T02:28:48"/>
    <x v="1"/>
    <x v="27"/>
    <s v="AGUDELO GARCIA DENIN ANGELO"/>
    <x v="9"/>
    <x v="0"/>
    <n v="273"/>
    <n v="22.75"/>
    <n v="256.76521739130402"/>
    <m/>
    <n v="143187.65220000001"/>
    <x v="0"/>
    <n v="13462.162200000001"/>
    <x v="1451"/>
    <x v="0"/>
    <m/>
  </r>
  <r>
    <d v="2025-07-26T02:28:48"/>
    <x v="9"/>
    <x v="28"/>
    <s v="MARULANDA JARAMILLO DAWER ANDRES"/>
    <x v="10"/>
    <x v="0"/>
    <n v="76"/>
    <n v="16.8888888888889"/>
    <n v="96.2869565217391"/>
    <s v="1 Descuento (Jefe de ruta) "/>
    <n v="53695.369599999998"/>
    <x v="0"/>
    <n v="13462.162200000001"/>
    <x v="1451"/>
    <x v="0"/>
    <m/>
  </r>
  <r>
    <d v="2025-07-26T02:28:48"/>
    <x v="1"/>
    <x v="29"/>
    <s v="MONTOYA OSPINA GILBERTO ANTONIO"/>
    <x v="9"/>
    <x v="0"/>
    <n v="288"/>
    <n v="24"/>
    <n v="256.76521739130402"/>
    <s v="1 Descuento (Usuario desubicado) "/>
    <n v="143187.65220000001"/>
    <x v="0"/>
    <n v="13462.162200000001"/>
    <x v="1451"/>
    <x v="0"/>
    <m/>
  </r>
  <r>
    <d v="2025-07-26T02:28:49"/>
    <x v="9"/>
    <x v="30"/>
    <s v="GOMEZ VERGARA EDWIN"/>
    <x v="10"/>
    <x v="0"/>
    <n v="93"/>
    <n v="23.25"/>
    <n v="85.588405797101402"/>
    <s v="1 Descuento (Monitoreo) "/>
    <n v="47729.217400000001"/>
    <x v="1"/>
    <n v="13462.162200000001"/>
    <x v="1451"/>
    <x v="0"/>
    <m/>
  </r>
  <r>
    <d v="2025-07-26T02:28:49"/>
    <x v="1"/>
    <x v="31"/>
    <s v="MARTINEZ CHAVERRA LUIS NORBERTO"/>
    <x v="3"/>
    <x v="0"/>
    <n v="277"/>
    <n v="27.7"/>
    <n v="213.97101449275399"/>
    <s v="2 Descuentos (Usuarios desubicados) "/>
    <n v="119323.0435"/>
    <x v="0"/>
    <n v="13462.162200000001"/>
    <x v="1451"/>
    <x v="0"/>
    <m/>
  </r>
  <r>
    <d v="2025-07-26T02:28:49"/>
    <x v="9"/>
    <x v="32"/>
    <s v="TABORDA ROJAS DIEGO ALEJANDRO"/>
    <x v="3"/>
    <x v="0"/>
    <n v="217"/>
    <n v="21.7"/>
    <n v="213.97101449275399"/>
    <m/>
    <n v="119323.0435"/>
    <x v="1"/>
    <n v="13462.162200000001"/>
    <x v="1451"/>
    <x v="0"/>
    <m/>
  </r>
  <r>
    <d v="2025-07-26T02:28:49"/>
    <x v="1"/>
    <x v="33"/>
    <s v="CALLE BOTERO JUAN RICARDO"/>
    <x v="0"/>
    <x v="0"/>
    <n v="201"/>
    <n v="22.3333333333333"/>
    <n v="192.573913043478"/>
    <m/>
    <n v="107390.73910000001"/>
    <x v="0"/>
    <n v="13462.162200000001"/>
    <x v="1451"/>
    <x v="0"/>
    <m/>
  </r>
  <r>
    <d v="2025-07-26T02:28:50"/>
    <x v="9"/>
    <x v="34"/>
    <s v="PALMAR PANA EDIXON JOSUE"/>
    <x v="4"/>
    <x v="0"/>
    <n v="152"/>
    <n v="21.714285714285701"/>
    <n v="149.779710144928"/>
    <m/>
    <n v="83526.130399999995"/>
    <x v="0"/>
    <n v="13462.162200000001"/>
    <x v="1451"/>
    <x v="0"/>
    <m/>
  </r>
  <r>
    <d v="2025-07-26T02:28:50"/>
    <x v="1"/>
    <x v="35"/>
    <s v="OCAMPO OCAMPO ANTONIO JOSE"/>
    <x v="1"/>
    <x v="0"/>
    <n v="235"/>
    <n v="21.363636363636399"/>
    <n v="235.36811594202899"/>
    <s v="1 Descuento (Monitoreo) "/>
    <n v="131255.34779999999"/>
    <x v="0"/>
    <n v="13462.162200000001"/>
    <x v="1451"/>
    <x v="0"/>
    <m/>
  </r>
  <r>
    <d v="2025-07-26T02:28:50"/>
    <x v="9"/>
    <x v="41"/>
    <s v="GARCIA DAVID WILSON ALBERTO"/>
    <x v="0"/>
    <x v="0"/>
    <n v="225"/>
    <n v="25"/>
    <n v="192.573913043478"/>
    <s v="2 Descuentos (Conducts) "/>
    <n v="107390.73910000001"/>
    <x v="1"/>
    <n v="13462.162200000001"/>
    <x v="1451"/>
    <x v="0"/>
    <m/>
  </r>
  <r>
    <d v="2025-07-26T02:28:50"/>
    <x v="1"/>
    <x v="40"/>
    <s v="GUTIERREZ ARICAPA DANIEL HUMBERTO"/>
    <x v="6"/>
    <x v="0"/>
    <n v="172"/>
    <n v="21.5"/>
    <n v="171.176811594203"/>
    <m/>
    <n v="95458.434800000003"/>
    <x v="1"/>
    <n v="13462.162200000001"/>
    <x v="1451"/>
    <x v="0"/>
    <m/>
  </r>
  <r>
    <d v="2025-07-27T03:20:15"/>
    <x v="9"/>
    <x v="0"/>
    <s v="LOPEZ CEBALLOS JONATHAN CAMILO"/>
    <x v="10"/>
    <x v="0"/>
    <n v="108"/>
    <n v="24"/>
    <n v="96.345425867507899"/>
    <m/>
    <n v="53729.574099999998"/>
    <x v="0"/>
    <n v="12308.108099999999"/>
    <x v="1452"/>
    <x v="0"/>
    <m/>
  </r>
  <r>
    <d v="2025-07-27T03:20:16"/>
    <x v="1"/>
    <x v="36"/>
    <s v="PARIAS MURIEL JHON FREDY"/>
    <x v="6"/>
    <x v="0"/>
    <n v="206"/>
    <n v="25.75"/>
    <n v="171.28075709779199"/>
    <m/>
    <n v="95519.242899999997"/>
    <x v="1"/>
    <n v="12308.108099999999"/>
    <x v="1452"/>
    <x v="0"/>
    <m/>
  </r>
  <r>
    <d v="2025-07-27T03:20:16"/>
    <x v="9"/>
    <x v="37"/>
    <s v="SANCHEZ BETANCOURT FRANCISCO "/>
    <x v="6"/>
    <x v="0"/>
    <n v="166"/>
    <n v="20.75"/>
    <n v="171.28075709779199"/>
    <m/>
    <n v="95519.242899999997"/>
    <x v="0"/>
    <n v="12308.108099999999"/>
    <x v="1452"/>
    <x v="0"/>
    <m/>
  </r>
  <r>
    <d v="2025-07-27T03:20:16"/>
    <x v="1"/>
    <x v="2"/>
    <s v="LONDOO LOPERA DUVAN ANDRES"/>
    <x v="0"/>
    <x v="0"/>
    <n v="247"/>
    <n v="27.4444444444444"/>
    <n v="192.690851735016"/>
    <m/>
    <n v="107459.1483"/>
    <x v="1"/>
    <n v="12308.108099999999"/>
    <x v="1452"/>
    <x v="0"/>
    <m/>
  </r>
  <r>
    <d v="2025-07-27T03:20:16"/>
    <x v="9"/>
    <x v="3"/>
    <s v="LOPEZ PINEDA DANIEL ESTIVEN"/>
    <x v="6"/>
    <x v="0"/>
    <n v="165"/>
    <n v="20.625"/>
    <n v="171.28075709779199"/>
    <s v="3 Descuentos (transbordo y monitoreo) "/>
    <n v="95519.242899999997"/>
    <x v="0"/>
    <n v="12308.108099999999"/>
    <x v="1452"/>
    <x v="0"/>
    <m/>
  </r>
  <r>
    <d v="2025-07-27T03:20:17"/>
    <x v="1"/>
    <x v="4"/>
    <s v="GIRALDO GIRALDO YOVIN ANDRES"/>
    <x v="8"/>
    <x v="0"/>
    <n v="73"/>
    <n v="14.6"/>
    <n v="107.05047318612"/>
    <m/>
    <n v="59699.5268"/>
    <x v="1"/>
    <n v="12308.108099999999"/>
    <x v="1452"/>
    <x v="0"/>
    <m/>
  </r>
  <r>
    <d v="2025-07-27T03:20:17"/>
    <x v="9"/>
    <x v="5"/>
    <s v="GONZALEZ PEREZ RAFAEL JOSE"/>
    <x v="6"/>
    <x v="0"/>
    <n v="152"/>
    <n v="19"/>
    <n v="171.28075709779199"/>
    <m/>
    <n v="95519.242899999997"/>
    <x v="1"/>
    <n v="12308.108099999999"/>
    <x v="1452"/>
    <x v="0"/>
    <m/>
  </r>
  <r>
    <d v="2025-07-27T03:20:17"/>
    <x v="1"/>
    <x v="6"/>
    <s v="CARTAGENA RAMIREZ FREDY ALONSO"/>
    <x v="3"/>
    <x v="3"/>
    <n v="263"/>
    <n v="26.3"/>
    <n v="214.10094637224"/>
    <m/>
    <n v="119399.0536"/>
    <x v="0"/>
    <n v="12308.108099999999"/>
    <x v="1452"/>
    <x v="0"/>
    <m/>
  </r>
  <r>
    <d v="2025-07-27T03:20:18"/>
    <x v="9"/>
    <x v="7"/>
    <s v="MARIN ALZATE KEVIN ANDRES"/>
    <x v="0"/>
    <x v="0"/>
    <n v="182"/>
    <n v="20.2222222222222"/>
    <n v="192.690851735016"/>
    <m/>
    <n v="107459.1483"/>
    <x v="0"/>
    <n v="12308.108099999999"/>
    <x v="1452"/>
    <x v="0"/>
    <m/>
  </r>
  <r>
    <d v="2025-07-27T03:20:18"/>
    <x v="1"/>
    <x v="9"/>
    <s v="DAVID  HENRY GIOVANNY"/>
    <x v="2"/>
    <x v="0"/>
    <n v="125"/>
    <n v="20.8333333333333"/>
    <n v="128.46056782334401"/>
    <s v="3 Descuentos (Usuario desubicado y conducts) "/>
    <n v="71639.432199999996"/>
    <x v="0"/>
    <n v="12308.108099999999"/>
    <x v="1452"/>
    <x v="0"/>
    <m/>
  </r>
  <r>
    <d v="2025-07-27T03:20:18"/>
    <x v="9"/>
    <x v="10"/>
    <s v="ZAPATA MONSALVE ALEX DARIO"/>
    <x v="0"/>
    <x v="0"/>
    <n v="200"/>
    <n v="22.2222222222222"/>
    <n v="192.690851735016"/>
    <m/>
    <n v="107459.1483"/>
    <x v="0"/>
    <n v="12308.108099999999"/>
    <x v="1452"/>
    <x v="0"/>
    <m/>
  </r>
  <r>
    <d v="2025-07-27T03:20:18"/>
    <x v="1"/>
    <x v="11"/>
    <s v="HINCAPIE LOPEZ DIDIER FABIAN"/>
    <x v="3"/>
    <x v="0"/>
    <n v="210"/>
    <n v="21"/>
    <n v="214.10094637224"/>
    <s v="Se descuenta 0.5 viaje de 7 38 am ya que NO ingresa a san juan. "/>
    <n v="113429.1286"/>
    <x v="1"/>
    <n v="12308.108099999999"/>
    <x v="1452"/>
    <x v="2"/>
    <n v="10.705"/>
  </r>
  <r>
    <d v="2025-07-27T03:20:19"/>
    <x v="9"/>
    <x v="12"/>
    <s v="VERENZUELA MARTINEZ ALEXANDER"/>
    <x v="0"/>
    <x v="3"/>
    <n v="188"/>
    <n v="20.8888888888889"/>
    <n v="192.690851735016"/>
    <s v="2 Descuentos (Usuarios desubicados) "/>
    <n v="107459.1483"/>
    <x v="1"/>
    <n v="12308.108099999999"/>
    <x v="1452"/>
    <x v="0"/>
    <m/>
  </r>
  <r>
    <d v="2025-07-27T03:20:19"/>
    <x v="1"/>
    <x v="13"/>
    <s v="PEREZ GARCIA JUAN ESTEBAN"/>
    <x v="3"/>
    <x v="0"/>
    <n v="174"/>
    <n v="17.399999999999999"/>
    <n v="214.10094637224"/>
    <s v="2 Descuentos (Usuarios desubicados) "/>
    <n v="119399.0536"/>
    <x v="0"/>
    <n v="12308.108099999999"/>
    <x v="1452"/>
    <x v="0"/>
    <m/>
  </r>
  <r>
    <d v="2025-07-27T03:20:19"/>
    <x v="9"/>
    <x v="14"/>
    <s v="MURILLO  YORMAN ANDRES"/>
    <x v="4"/>
    <x v="0"/>
    <n v="149"/>
    <n v="21.285714285714299"/>
    <n v="149.87066246056801"/>
    <m/>
    <n v="83579.337499999994"/>
    <x v="0"/>
    <n v="12308.108099999999"/>
    <x v="1452"/>
    <x v="0"/>
    <m/>
  </r>
  <r>
    <d v="2025-07-27T03:20:20"/>
    <x v="1"/>
    <x v="18"/>
    <s v="MACIAS HERNANDEZ JULIAN DAVID"/>
    <x v="0"/>
    <x v="0"/>
    <n v="199"/>
    <n v="22.1111111111111"/>
    <n v="192.690851735016"/>
    <m/>
    <n v="107459.1483"/>
    <x v="0"/>
    <n v="12308.108099999999"/>
    <x v="1452"/>
    <x v="0"/>
    <m/>
  </r>
  <r>
    <d v="2025-07-27T03:20:20"/>
    <x v="9"/>
    <x v="19"/>
    <s v="QUIRAMA CASTAEDA JHON JADER"/>
    <x v="3"/>
    <x v="0"/>
    <n v="206"/>
    <n v="20.6"/>
    <n v="214.10094637224"/>
    <m/>
    <n v="119399.0536"/>
    <x v="1"/>
    <n v="12308.108099999999"/>
    <x v="1452"/>
    <x v="0"/>
    <m/>
  </r>
  <r>
    <d v="2025-07-27T03:20:20"/>
    <x v="1"/>
    <x v="20"/>
    <s v="SALDARRIAGA PARRA LUIS ALBERTO"/>
    <x v="0"/>
    <x v="0"/>
    <n v="155"/>
    <n v="17.2222222222222"/>
    <n v="192.690851735016"/>
    <s v="1 Descuento (Monitoreo) "/>
    <n v="107459.1483"/>
    <x v="2"/>
    <n v="12308.108099999999"/>
    <x v="1452"/>
    <x v="0"/>
    <m/>
  </r>
  <r>
    <d v="2025-07-27T03:20:20"/>
    <x v="9"/>
    <x v="17"/>
    <s v="BERNAL RONDON KEVIN OSWALDO"/>
    <x v="0"/>
    <x v="0"/>
    <n v="207"/>
    <n v="23"/>
    <n v="192.690851735016"/>
    <s v="1 Descuento (Conduct) "/>
    <n v="107459.1483"/>
    <x v="0"/>
    <n v="12308.108099999999"/>
    <x v="1452"/>
    <x v="0"/>
    <m/>
  </r>
  <r>
    <d v="2025-07-27T03:20:19"/>
    <x v="1"/>
    <x v="16"/>
    <s v="MACEA ARBELAEZ MATEO"/>
    <x v="13"/>
    <x v="0"/>
    <n v="322"/>
    <n v="23"/>
    <n v="299.74132492113603"/>
    <m/>
    <n v="167158.67509999999"/>
    <x v="0"/>
    <n v="12308.108099999999"/>
    <x v="1452"/>
    <x v="0"/>
    <m/>
  </r>
  <r>
    <d v="2025-07-27T03:20:21"/>
    <x v="9"/>
    <x v="21"/>
    <s v="HERRERA GIRALDO DAVINSON"/>
    <x v="0"/>
    <x v="0"/>
    <n v="159"/>
    <n v="17.6666666666667"/>
    <n v="192.690851735016"/>
    <m/>
    <n v="107459.1483"/>
    <x v="0"/>
    <n v="12308.108099999999"/>
    <x v="1452"/>
    <x v="0"/>
    <m/>
  </r>
  <r>
    <d v="2025-07-27T03:20:21"/>
    <x v="1"/>
    <x v="22"/>
    <s v="CIRO MARIN RODRIGO ALBERTO"/>
    <x v="0"/>
    <x v="0"/>
    <n v="173"/>
    <n v="19.2222222222222"/>
    <n v="192.690851735016"/>
    <m/>
    <n v="107459.1483"/>
    <x v="0"/>
    <n v="12308.108099999999"/>
    <x v="1452"/>
    <x v="0"/>
    <m/>
  </r>
  <r>
    <d v="2025-07-27T03:20:21"/>
    <x v="9"/>
    <x v="23"/>
    <s v="HENAO HOYOS SANTIAGO"/>
    <x v="1"/>
    <x v="0"/>
    <n v="227"/>
    <n v="20.636363636363601"/>
    <n v="235.51104100946401"/>
    <m/>
    <n v="131338.959"/>
    <x v="0"/>
    <n v="12308.108099999999"/>
    <x v="1452"/>
    <x v="0"/>
    <m/>
  </r>
  <r>
    <d v="2025-07-27T03:20:22"/>
    <x v="1"/>
    <x v="24"/>
    <s v="AGUDELO GARCIA LLORDIN ELIAS"/>
    <x v="6"/>
    <x v="0"/>
    <n v="159"/>
    <n v="19.875"/>
    <n v="171.28075709779199"/>
    <m/>
    <n v="95519.242899999997"/>
    <x v="0"/>
    <n v="12308.108099999999"/>
    <x v="1452"/>
    <x v="0"/>
    <m/>
  </r>
  <r>
    <d v="2025-07-27T03:20:22"/>
    <x v="9"/>
    <x v="25"/>
    <s v="LEON PEREZ RAUL ENRIQUE "/>
    <x v="3"/>
    <x v="0"/>
    <n v="199"/>
    <n v="19.899999999999999"/>
    <n v="214.10094637224"/>
    <m/>
    <n v="119399.0536"/>
    <x v="0"/>
    <n v="12308.108099999999"/>
    <x v="1452"/>
    <x v="0"/>
    <m/>
  </r>
  <r>
    <d v="2025-07-27T03:20:22"/>
    <x v="1"/>
    <x v="26"/>
    <s v="LAYOS JIMENEZ JOHAN CAMILO"/>
    <x v="6"/>
    <x v="0"/>
    <n v="168"/>
    <n v="21"/>
    <n v="171.28075709779199"/>
    <m/>
    <n v="95519.242899999997"/>
    <x v="0"/>
    <n v="12308.108099999999"/>
    <x v="1452"/>
    <x v="0"/>
    <m/>
  </r>
  <r>
    <d v="2025-07-27T03:20:23"/>
    <x v="9"/>
    <x v="27"/>
    <s v="AGUDELO GARCIA DENIN ANGELO"/>
    <x v="0"/>
    <x v="0"/>
    <n v="186"/>
    <n v="20.6666666666667"/>
    <n v="192.690851735016"/>
    <s v="4 Descuentos (Usuarios desubicados y asociados) "/>
    <n v="107459.1483"/>
    <x v="0"/>
    <n v="12308.108099999999"/>
    <x v="1452"/>
    <x v="0"/>
    <m/>
  </r>
  <r>
    <d v="2025-07-27T03:20:23"/>
    <x v="1"/>
    <x v="28"/>
    <s v="MARULANDA JARAMILLO DAWER ANDRES"/>
    <x v="8"/>
    <x v="0"/>
    <n v="116"/>
    <n v="23.2"/>
    <n v="107.05047318612"/>
    <s v="1 Descuento (Asociado) "/>
    <n v="59699.5268"/>
    <x v="0"/>
    <n v="12308.108099999999"/>
    <x v="1452"/>
    <x v="0"/>
    <m/>
  </r>
  <r>
    <d v="2025-07-27T03:20:23"/>
    <x v="9"/>
    <x v="29"/>
    <s v="MONTOYA OSPINA GILBERTO ANTONIO"/>
    <x v="3"/>
    <x v="3"/>
    <n v="268"/>
    <n v="26.8"/>
    <n v="214.10094637224"/>
    <m/>
    <n v="119399.0536"/>
    <x v="0"/>
    <n v="12308.108099999999"/>
    <x v="1452"/>
    <x v="0"/>
    <m/>
  </r>
  <r>
    <d v="2025-07-27T03:20:23"/>
    <x v="1"/>
    <x v="30"/>
    <s v="GOMEZ VERGARA EDWIN"/>
    <x v="0"/>
    <x v="0"/>
    <n v="208"/>
    <n v="23.1111111111111"/>
    <n v="192.690851735016"/>
    <m/>
    <n v="107459.1483"/>
    <x v="1"/>
    <n v="12308.108099999999"/>
    <x v="1452"/>
    <x v="0"/>
    <m/>
  </r>
  <r>
    <d v="2025-07-27T03:20:24"/>
    <x v="9"/>
    <x v="31"/>
    <s v="JARAMILLO JARAMILLO FRANCISCO WBEIMAR"/>
    <x v="0"/>
    <x v="0"/>
    <n v="147"/>
    <n v="16.3333333333333"/>
    <n v="192.690851735016"/>
    <m/>
    <n v="107459.1483"/>
    <x v="0"/>
    <n v="12308.108099999999"/>
    <x v="1452"/>
    <x v="0"/>
    <m/>
  </r>
  <r>
    <d v="2025-07-27T03:20:24"/>
    <x v="1"/>
    <x v="32"/>
    <s v="GUTIERREZ ARICAPA DANIEL HUMBERTO"/>
    <x v="0"/>
    <x v="0"/>
    <n v="223"/>
    <n v="24.7777777777778"/>
    <n v="192.690851735016"/>
    <s v="2 Descuentos (Usuarios desubicados) "/>
    <n v="107459.1483"/>
    <x v="1"/>
    <n v="12308.108099999999"/>
    <x v="1452"/>
    <x v="0"/>
    <m/>
  </r>
  <r>
    <d v="2025-07-27T03:20:24"/>
    <x v="9"/>
    <x v="33"/>
    <s v="CALLE BOTERO JUAN RICARDO"/>
    <x v="0"/>
    <x v="0"/>
    <n v="212"/>
    <n v="23.5555555555556"/>
    <n v="192.690851735016"/>
    <m/>
    <n v="107459.1483"/>
    <x v="0"/>
    <n v="12308.108099999999"/>
    <x v="1452"/>
    <x v="0"/>
    <m/>
  </r>
  <r>
    <d v="2025-07-27T03:20:24"/>
    <x v="1"/>
    <x v="34"/>
    <s v="PALMAR PANA EDIXON JOSUE"/>
    <x v="10"/>
    <x v="0"/>
    <n v="83"/>
    <n v="18.4444444444444"/>
    <n v="96.345425867507899"/>
    <m/>
    <n v="53729.574099999998"/>
    <x v="0"/>
    <n v="12308.108099999999"/>
    <x v="1452"/>
    <x v="0"/>
    <m/>
  </r>
  <r>
    <d v="2025-07-27T03:20:25"/>
    <x v="9"/>
    <x v="35"/>
    <s v="OCAMPO OCAMPO ANTONIO JOSE"/>
    <x v="0"/>
    <x v="0"/>
    <n v="197"/>
    <n v="21.8888888888889"/>
    <n v="192.690851735016"/>
    <m/>
    <n v="107459.1483"/>
    <x v="0"/>
    <n v="12308.108099999999"/>
    <x v="1452"/>
    <x v="0"/>
    <m/>
  </r>
  <r>
    <d v="2025-07-27T03:20:25"/>
    <x v="1"/>
    <x v="41"/>
    <s v="GARCIA DAVID WILSON ALBERTO"/>
    <x v="0"/>
    <x v="0"/>
    <n v="189"/>
    <n v="21"/>
    <n v="192.690851735016"/>
    <s v="2 Descuento (Conducts) "/>
    <n v="107459.1483"/>
    <x v="1"/>
    <n v="12308.108099999999"/>
    <x v="1452"/>
    <x v="0"/>
    <m/>
  </r>
  <r>
    <d v="2025-07-27T03:20:25"/>
    <x v="9"/>
    <x v="40"/>
    <s v="HERNANDEZ MACIAS GILBERTO"/>
    <x v="6"/>
    <x v="0"/>
    <n v="176"/>
    <n v="22"/>
    <n v="171.28075709779199"/>
    <m/>
    <n v="95519.242899999997"/>
    <x v="1"/>
    <n v="12308.108099999999"/>
    <x v="1452"/>
    <x v="0"/>
    <m/>
  </r>
  <r>
    <d v="2025-07-28T01:01:32"/>
    <x v="12"/>
    <x v="7"/>
    <s v="MARIN ALZATE KEVIN ANDRES"/>
    <x v="0"/>
    <x v="0"/>
    <n v="168"/>
    <n v="18.6666666666667"/>
    <n v="162.51832460732999"/>
    <m/>
    <n v="89808.219899999996"/>
    <x v="0"/>
    <n v="13885.7143"/>
    <x v="1453"/>
    <x v="0"/>
    <m/>
  </r>
  <r>
    <d v="2025-07-28T01:01:30"/>
    <x v="12"/>
    <x v="36"/>
    <s v="PARIAS MURIEL JHON FREDY"/>
    <x v="0"/>
    <x v="0"/>
    <n v="147"/>
    <n v="16.3333333333333"/>
    <n v="162.51832460732999"/>
    <m/>
    <n v="89808.219899999996"/>
    <x v="1"/>
    <n v="13885.7143"/>
    <x v="1453"/>
    <x v="0"/>
    <m/>
  </r>
  <r>
    <d v="2025-07-28T01:01:31"/>
    <x v="12"/>
    <x v="37"/>
    <s v="SANCHEZ BETANCOURT FRANSCISCO"/>
    <x v="0"/>
    <x v="0"/>
    <n v="155"/>
    <n v="17.2222222222222"/>
    <n v="162.51832460732999"/>
    <m/>
    <n v="89808.219899999996"/>
    <x v="0"/>
    <n v="13885.7143"/>
    <x v="1453"/>
    <x v="0"/>
    <m/>
  </r>
  <r>
    <d v="2025-07-28T01:01:31"/>
    <x v="12"/>
    <x v="3"/>
    <s v="LOPEZ PINEDA DANIEL ESTIVEN"/>
    <x v="9"/>
    <x v="0"/>
    <n v="210"/>
    <n v="17.5"/>
    <n v="216.69109947644"/>
    <m/>
    <n v="119744.2932"/>
    <x v="0"/>
    <n v="13885.7143"/>
    <x v="1453"/>
    <x v="0"/>
    <m/>
  </r>
  <r>
    <d v="2025-07-28T01:01:32"/>
    <x v="12"/>
    <x v="5"/>
    <s v="BERNAL RONDON KEVIN OSWALDO"/>
    <x v="0"/>
    <x v="0"/>
    <n v="113"/>
    <n v="12.5555555555556"/>
    <n v="162.51832460732999"/>
    <m/>
    <n v="89808.219899999996"/>
    <x v="1"/>
    <n v="13885.7143"/>
    <x v="1453"/>
    <x v="0"/>
    <m/>
  </r>
  <r>
    <d v="2025-07-28T01:01:32"/>
    <x v="12"/>
    <x v="11"/>
    <s v="HINCAPIE LOPEZ DIDIER FABIAN"/>
    <x v="7"/>
    <x v="0"/>
    <n v="33"/>
    <n v="11"/>
    <n v="54.17277486911"/>
    <m/>
    <n v="29936.0733"/>
    <x v="1"/>
    <n v="13885.7143"/>
    <x v="1453"/>
    <x v="0"/>
    <m/>
  </r>
  <r>
    <d v="2025-07-28T01:01:33"/>
    <x v="12"/>
    <x v="13"/>
    <s v="PEREZ GARCIA JUAN ESTEBAN"/>
    <x v="1"/>
    <x v="0"/>
    <n v="205"/>
    <n v="18.636363636363601"/>
    <n v="198.63350785340299"/>
    <m/>
    <n v="109765.6021"/>
    <x v="0"/>
    <n v="13885.7143"/>
    <x v="1453"/>
    <x v="0"/>
    <m/>
  </r>
  <r>
    <d v="2025-07-28T01:01:33"/>
    <x v="12"/>
    <x v="17"/>
    <s v="VALENCIA MENDOZA JHON"/>
    <x v="1"/>
    <x v="0"/>
    <n v="212"/>
    <n v="19.272727272727298"/>
    <n v="198.63350785340299"/>
    <m/>
    <n v="109765.6021"/>
    <x v="0"/>
    <n v="13885.7143"/>
    <x v="1453"/>
    <x v="0"/>
    <m/>
  </r>
  <r>
    <d v="2025-07-28T01:01:33"/>
    <x v="12"/>
    <x v="18"/>
    <s v="MACIAS HERNANDEZ JULIAN DAVID"/>
    <x v="0"/>
    <x v="0"/>
    <n v="156"/>
    <n v="17.3333333333333"/>
    <n v="162.51832460732999"/>
    <m/>
    <n v="89808.219899999996"/>
    <x v="0"/>
    <n v="13885.7143"/>
    <x v="1453"/>
    <x v="0"/>
    <m/>
  </r>
  <r>
    <d v="2025-07-28T01:01:33"/>
    <x v="12"/>
    <x v="19"/>
    <s v="QUIRAMA CASTAEDA JHON JADER"/>
    <x v="6"/>
    <x v="0"/>
    <n v="133"/>
    <n v="16.625"/>
    <n v="144.460732984293"/>
    <s v="Se descuenta 0.5 viaje de 8 41 am ya que NO ingresa a la minorista luego del recaudo. 2 Descuentos (Conducts)"/>
    <n v="74857.0288"/>
    <x v="1"/>
    <n v="13885.7143"/>
    <x v="1453"/>
    <x v="2"/>
    <n v="9"/>
  </r>
  <r>
    <d v="2025-07-28T01:01:34"/>
    <x v="12"/>
    <x v="22"/>
    <s v="CIRO MARIN RODRIGO ALBERTO"/>
    <x v="0"/>
    <x v="0"/>
    <n v="162"/>
    <n v="18"/>
    <n v="162.51832460732999"/>
    <s v="1 Descuento (Despachador) "/>
    <n v="89808.219899999996"/>
    <x v="0"/>
    <n v="13885.7143"/>
    <x v="1453"/>
    <x v="0"/>
    <m/>
  </r>
  <r>
    <d v="2025-07-28T01:01:34"/>
    <x v="12"/>
    <x v="23"/>
    <s v="HINCAPIE LOPEZ DIDIER FABIAN"/>
    <x v="0"/>
    <x v="3"/>
    <n v="224"/>
    <n v="24.8888888888889"/>
    <n v="162.51832460732999"/>
    <m/>
    <n v="89808.219899999996"/>
    <x v="0"/>
    <n v="13885.7143"/>
    <x v="1453"/>
    <x v="0"/>
    <m/>
  </r>
  <r>
    <d v="2025-07-28T01:01:34"/>
    <x v="12"/>
    <x v="24"/>
    <s v="AGUDELO GARCIA LLORDIN ELIAS"/>
    <x v="6"/>
    <x v="0"/>
    <n v="141"/>
    <n v="17.625"/>
    <n v="144.460732984293"/>
    <s v="1 Descuento (Despachador) "/>
    <n v="79829.5288"/>
    <x v="0"/>
    <n v="13885.7143"/>
    <x v="1453"/>
    <x v="0"/>
    <m/>
  </r>
  <r>
    <d v="2025-07-28T01:01:35"/>
    <x v="12"/>
    <x v="26"/>
    <s v="MARTINEZ  WILMAR"/>
    <x v="0"/>
    <x v="0"/>
    <n v="189"/>
    <n v="21"/>
    <n v="162.51832460732999"/>
    <m/>
    <n v="89808.219899999996"/>
    <x v="0"/>
    <n v="13885.7143"/>
    <x v="1453"/>
    <x v="0"/>
    <m/>
  </r>
  <r>
    <d v="2025-07-28T01:01:35"/>
    <x v="12"/>
    <x v="27"/>
    <s v="AGUDELO GARCIA DENIN ANGELO"/>
    <x v="1"/>
    <x v="0"/>
    <n v="243"/>
    <n v="22.090909090909101"/>
    <n v="198.63350785340299"/>
    <m/>
    <n v="109765.6021"/>
    <x v="0"/>
    <n v="13885.7143"/>
    <x v="1453"/>
    <x v="0"/>
    <m/>
  </r>
  <r>
    <d v="2025-07-28T01:01:35"/>
    <x v="12"/>
    <x v="29"/>
    <s v="MONTOYA OSPINA GILBERTO ANTONIO"/>
    <x v="0"/>
    <x v="0"/>
    <n v="150"/>
    <n v="16.6666666666667"/>
    <n v="162.51832460732999"/>
    <m/>
    <n v="89808.219899999996"/>
    <x v="0"/>
    <n v="13885.7143"/>
    <x v="1453"/>
    <x v="0"/>
    <m/>
  </r>
  <r>
    <d v="2025-07-28T01:01:35"/>
    <x v="12"/>
    <x v="30"/>
    <s v="GOMEZ VERGARA EDWIN"/>
    <x v="6"/>
    <x v="0"/>
    <n v="107"/>
    <n v="13.375"/>
    <n v="144.460732984293"/>
    <m/>
    <n v="79829.5288"/>
    <x v="1"/>
    <n v="13885.7143"/>
    <x v="1453"/>
    <x v="0"/>
    <m/>
  </r>
  <r>
    <d v="2025-07-28T01:01:36"/>
    <x v="12"/>
    <x v="31"/>
    <s v="JARAMILLO JARAMILLO FRANCISCO WBEIMAR"/>
    <x v="0"/>
    <x v="0"/>
    <n v="156"/>
    <n v="17.3333333333333"/>
    <n v="162.51832460732999"/>
    <m/>
    <n v="89808.219899999996"/>
    <x v="0"/>
    <n v="13885.7143"/>
    <x v="1453"/>
    <x v="0"/>
    <m/>
  </r>
  <r>
    <d v="2025-07-28T01:01:36"/>
    <x v="12"/>
    <x v="33"/>
    <s v="CALLE BOTERO JUAN RICARDO"/>
    <x v="1"/>
    <x v="0"/>
    <n v="195"/>
    <n v="17.727272727272702"/>
    <n v="198.63350785340299"/>
    <s v="1 Descuento (Usuario desubicado) "/>
    <n v="109765.6021"/>
    <x v="0"/>
    <n v="13885.7143"/>
    <x v="1453"/>
    <x v="0"/>
    <m/>
  </r>
  <r>
    <d v="2025-07-28T01:01:36"/>
    <x v="12"/>
    <x v="34"/>
    <s v="PALMAR PANA EDIXON JOSUE"/>
    <x v="4"/>
    <x v="0"/>
    <n v="148"/>
    <n v="21.1428571428571"/>
    <n v="126.403141361257"/>
    <m/>
    <n v="69850.837700000004"/>
    <x v="0"/>
    <n v="13885.7143"/>
    <x v="1453"/>
    <x v="0"/>
    <m/>
  </r>
  <r>
    <d v="2025-07-28T01:01:36"/>
    <x v="12"/>
    <x v="35"/>
    <s v="OCAMPO OCAMPO ANTONIO JOSE"/>
    <x v="1"/>
    <x v="0"/>
    <n v="202"/>
    <n v="18.363636363636399"/>
    <n v="198.63350785340299"/>
    <m/>
    <n v="109765.6021"/>
    <x v="0"/>
    <n v="13885.7143"/>
    <x v="1453"/>
    <x v="0"/>
    <m/>
  </r>
  <r>
    <d v="2025-07-29T02:30:03"/>
    <x v="9"/>
    <x v="0"/>
    <s v="LOPEZ CEBALLOS JONATHAN CAMILO"/>
    <x v="4"/>
    <x v="0"/>
    <n v="146"/>
    <n v="20.8571428571429"/>
    <n v="147.09305760709"/>
    <m/>
    <n v="81954.438699999999"/>
    <x v="0"/>
    <n v="13048.571400000001"/>
    <x v="1454"/>
    <x v="0"/>
    <m/>
  </r>
  <r>
    <d v="2025-07-29T02:30:03"/>
    <x v="1"/>
    <x v="36"/>
    <s v="PARIAS MURIEL JHON FREDY"/>
    <x v="0"/>
    <x v="0"/>
    <n v="241"/>
    <n v="26.7777777777778"/>
    <n v="189.11964549483"/>
    <s v="3 Descuentos (Usuarios desubicados y conduct) "/>
    <n v="105369.9926"/>
    <x v="1"/>
    <n v="13048.571400000001"/>
    <x v="1454"/>
    <x v="0"/>
    <m/>
  </r>
  <r>
    <d v="2025-07-29T02:30:04"/>
    <x v="9"/>
    <x v="37"/>
    <s v="LAYOS JIMENEZ JOHAN CAMILO"/>
    <x v="0"/>
    <x v="0"/>
    <n v="216"/>
    <n v="24"/>
    <n v="189.11964549483"/>
    <m/>
    <n v="105369.9926"/>
    <x v="0"/>
    <n v="13048.571400000001"/>
    <x v="1454"/>
    <x v="0"/>
    <m/>
  </r>
  <r>
    <d v="2025-07-29T02:30:04"/>
    <x v="1"/>
    <x v="2"/>
    <s v="LONDOO LOPERA DUVAN ANDRES"/>
    <x v="0"/>
    <x v="0"/>
    <n v="196"/>
    <n v="21.7777777777778"/>
    <n v="189.11964549483"/>
    <m/>
    <n v="105369.9926"/>
    <x v="1"/>
    <n v="13048.571400000001"/>
    <x v="1454"/>
    <x v="0"/>
    <m/>
  </r>
  <r>
    <d v="2025-07-29T02:30:04"/>
    <x v="9"/>
    <x v="3"/>
    <s v="LOPEZ PINEDA DANIEL ESTIVEN"/>
    <x v="3"/>
    <x v="0"/>
    <n v="180"/>
    <n v="18"/>
    <n v="210.13293943869999"/>
    <m/>
    <n v="117077.7696"/>
    <x v="0"/>
    <n v="13048.571400000001"/>
    <x v="1454"/>
    <x v="0"/>
    <m/>
  </r>
  <r>
    <d v="2025-07-29T02:30:04"/>
    <x v="1"/>
    <x v="4"/>
    <s v="GIRALDO GIRALDO YOVIN ANDRES"/>
    <x v="13"/>
    <x v="0"/>
    <n v="326"/>
    <n v="23.285714285714299"/>
    <n v="294.18611521418001"/>
    <s v="4 Descuentos (Transbordo y usuario movilidad reducida) "/>
    <n v="163908.8774"/>
    <x v="1"/>
    <n v="13048.571400000001"/>
    <x v="1454"/>
    <x v="0"/>
    <m/>
  </r>
  <r>
    <d v="2025-07-29T02:30:05"/>
    <x v="9"/>
    <x v="5"/>
    <s v="GONZALEZ PEREZ RAFAEL JOSE"/>
    <x v="1"/>
    <x v="0"/>
    <n v="204"/>
    <n v="18.545454545454501"/>
    <n v="231.14623338256999"/>
    <m/>
    <n v="128785.5465"/>
    <x v="1"/>
    <n v="13048.571400000001"/>
    <x v="1454"/>
    <x v="0"/>
    <m/>
  </r>
  <r>
    <d v="2025-07-29T02:30:05"/>
    <x v="1"/>
    <x v="6"/>
    <s v="CARTAGENA RAMIREZ FREDY ALONSO "/>
    <x v="1"/>
    <x v="0"/>
    <n v="246"/>
    <n v="22.363636363636399"/>
    <n v="231.14623338256999"/>
    <s v="6 Descuentos (Transbordo) "/>
    <n v="128785.5465"/>
    <x v="0"/>
    <n v="13048.571400000001"/>
    <x v="1454"/>
    <x v="0"/>
    <m/>
  </r>
  <r>
    <d v="2025-07-29T02:30:05"/>
    <x v="9"/>
    <x v="7"/>
    <s v="GUTIERREZ ARICAPA DANIEL HUMBERTO"/>
    <x v="1"/>
    <x v="0"/>
    <n v="193"/>
    <n v="17.545454545454501"/>
    <n v="231.14623338256999"/>
    <m/>
    <n v="128785.5465"/>
    <x v="0"/>
    <n v="13048.571400000001"/>
    <x v="1454"/>
    <x v="0"/>
    <m/>
  </r>
  <r>
    <d v="2025-07-29T02:30:06"/>
    <x v="1"/>
    <x v="10"/>
    <s v="ZAPATA MONSALVE ALEX DARIO"/>
    <x v="3"/>
    <x v="0"/>
    <n v="226"/>
    <n v="22.6"/>
    <n v="210.13293943869999"/>
    <m/>
    <n v="117077.7696"/>
    <x v="0"/>
    <n v="13048.571400000001"/>
    <x v="1454"/>
    <x v="0"/>
    <m/>
  </r>
  <r>
    <d v="2025-07-29T02:30:06"/>
    <x v="9"/>
    <x v="12"/>
    <s v="VERENZUELA MARTINEZ ALEXANDER"/>
    <x v="9"/>
    <x v="0"/>
    <n v="283"/>
    <n v="23.5833333333333"/>
    <n v="252.15952732644001"/>
    <s v="1 Descuento (Jefe de ruta) "/>
    <n v="140493.3235"/>
    <x v="1"/>
    <n v="13048.571400000001"/>
    <x v="1454"/>
    <x v="0"/>
    <m/>
  </r>
  <r>
    <d v="2025-07-29T02:30:06"/>
    <x v="1"/>
    <x v="13"/>
    <s v="PEREZ GARCIA JUAN ESTEBAN"/>
    <x v="1"/>
    <x v="0"/>
    <n v="265"/>
    <n v="24.090909090909101"/>
    <n v="231.14623338256999"/>
    <s v="3 Descuentos (Usuarios desubicados y conduct) "/>
    <n v="128785.5465"/>
    <x v="0"/>
    <n v="13048.571400000001"/>
    <x v="1454"/>
    <x v="0"/>
    <m/>
  </r>
  <r>
    <d v="2025-07-29T02:30:07"/>
    <x v="1"/>
    <x v="17"/>
    <s v="VALENCIA MENDOZA JHON"/>
    <x v="0"/>
    <x v="0"/>
    <n v="207"/>
    <n v="23"/>
    <n v="189.11964549483"/>
    <m/>
    <n v="105369.9926"/>
    <x v="0"/>
    <n v="13048.571400000001"/>
    <x v="1454"/>
    <x v="0"/>
    <m/>
  </r>
  <r>
    <d v="2025-07-29T02:30:06"/>
    <x v="9"/>
    <x v="14"/>
    <s v="MURILLO  YORMAN ANDRES"/>
    <x v="3"/>
    <x v="0"/>
    <n v="221"/>
    <n v="22.1"/>
    <n v="210.13293943869999"/>
    <s v="1 Descuento (Jefe de ruta) "/>
    <n v="117077.7696"/>
    <x v="0"/>
    <n v="13048.571400000001"/>
    <x v="1454"/>
    <x v="0"/>
    <m/>
  </r>
  <r>
    <d v="2025-07-29T02:30:07"/>
    <x v="9"/>
    <x v="18"/>
    <s v="MACIAS HERNANDEZ JULIAN DAVID"/>
    <x v="0"/>
    <x v="0"/>
    <n v="188"/>
    <n v="20.8888888888889"/>
    <n v="189.11964549483"/>
    <m/>
    <n v="105369.9926"/>
    <x v="0"/>
    <n v="13048.571400000001"/>
    <x v="1454"/>
    <x v="0"/>
    <m/>
  </r>
  <r>
    <d v="2025-07-29T02:30:07"/>
    <x v="1"/>
    <x v="19"/>
    <s v="QUIRAMA CASTAEDA JHON JADER"/>
    <x v="3"/>
    <x v="0"/>
    <n v="185"/>
    <n v="18.5"/>
    <n v="210.13293943869999"/>
    <m/>
    <n v="117077.7696"/>
    <x v="1"/>
    <n v="13048.571400000001"/>
    <x v="1454"/>
    <x v="0"/>
    <m/>
  </r>
  <r>
    <d v="2025-07-29T02:30:07"/>
    <x v="9"/>
    <x v="20"/>
    <s v="SALDARRIAGA PARRA LUIS ALBERTO"/>
    <x v="8"/>
    <x v="0"/>
    <n v="88"/>
    <n v="17.600000000000001"/>
    <n v="105.06646971935"/>
    <m/>
    <n v="58538.8848"/>
    <x v="2"/>
    <n v="13048.571400000001"/>
    <x v="1454"/>
    <x v="0"/>
    <m/>
  </r>
  <r>
    <d v="2025-07-29T02:30:08"/>
    <x v="1"/>
    <x v="21"/>
    <s v="HERRERA GIRALDO DAVINSON "/>
    <x v="0"/>
    <x v="0"/>
    <n v="179"/>
    <n v="19.8888888888889"/>
    <n v="189.11964549483"/>
    <m/>
    <n v="105369.9926"/>
    <x v="0"/>
    <n v="13048.571400000001"/>
    <x v="1454"/>
    <x v="0"/>
    <m/>
  </r>
  <r>
    <d v="2025-07-29T02:30:08"/>
    <x v="9"/>
    <x v="38"/>
    <s v="JIMENEZ HURTADO CARLOS ESTIVEN"/>
    <x v="0"/>
    <x v="0"/>
    <n v="168"/>
    <n v="18.6666666666667"/>
    <n v="189.11964549483"/>
    <m/>
    <n v="105369.9926"/>
    <x v="1"/>
    <n v="13048.571400000001"/>
    <x v="1454"/>
    <x v="0"/>
    <m/>
  </r>
  <r>
    <d v="2025-07-29T02:30:08"/>
    <x v="1"/>
    <x v="22"/>
    <s v="CIRO MARIN RODRIGO ALBERTO"/>
    <x v="3"/>
    <x v="0"/>
    <n v="174"/>
    <n v="17.399999999999999"/>
    <n v="210.13293943869999"/>
    <s v="2 Descuentos (Asociado y conduct) "/>
    <n v="117077.7696"/>
    <x v="0"/>
    <n v="13048.571400000001"/>
    <x v="1454"/>
    <x v="0"/>
    <m/>
  </r>
  <r>
    <d v="2025-07-29T02:30:08"/>
    <x v="9"/>
    <x v="23"/>
    <s v="HENAO HOYOS SANTIAGO"/>
    <x v="9"/>
    <x v="0"/>
    <n v="202"/>
    <n v="16.8333333333333"/>
    <n v="252.15952732644001"/>
    <m/>
    <n v="140493.3235"/>
    <x v="0"/>
    <n v="13048.571400000001"/>
    <x v="1454"/>
    <x v="0"/>
    <m/>
  </r>
  <r>
    <d v="2025-07-29T02:30:09"/>
    <x v="1"/>
    <x v="24"/>
    <s v="AGUDELO GARCIA LLORDIN ELIAS"/>
    <x v="0"/>
    <x v="0"/>
    <n v="186"/>
    <n v="20.6666666666667"/>
    <n v="189.11964549483"/>
    <s v="Se descuenta 0.5 viaje de 4 pm ya que abandona rita sin autorizacin. 2 Descuentos (Asociados) "/>
    <n v="99227.492599999998"/>
    <x v="0"/>
    <n v="13048.571400000001"/>
    <x v="1454"/>
    <x v="2"/>
    <n v="11"/>
  </r>
  <r>
    <d v="2025-07-29T02:30:09"/>
    <x v="9"/>
    <x v="25"/>
    <s v="LEON PEREZ RAUL ENRIQUE"/>
    <x v="0"/>
    <x v="0"/>
    <n v="150"/>
    <n v="16.6666666666667"/>
    <n v="189.11964549483"/>
    <m/>
    <n v="105369.9926"/>
    <x v="0"/>
    <n v="13048.571400000001"/>
    <x v="1454"/>
    <x v="0"/>
    <m/>
  </r>
  <r>
    <d v="2025-07-29T02:30:09"/>
    <x v="1"/>
    <x v="26"/>
    <s v="MARTINEZ  WILMAR"/>
    <x v="4"/>
    <x v="0"/>
    <n v="184"/>
    <n v="26.285714285714299"/>
    <n v="147.09305760709"/>
    <m/>
    <n v="81954.438699999999"/>
    <x v="0"/>
    <n v="13048.571400000001"/>
    <x v="1454"/>
    <x v="0"/>
    <m/>
  </r>
  <r>
    <d v="2025-07-29T02:30:09"/>
    <x v="9"/>
    <x v="27"/>
    <s v="AGUDELO GARCIA DENIN ANGELO"/>
    <x v="6"/>
    <x v="1"/>
    <n v="170"/>
    <n v="22.6666666666667"/>
    <n v="157.599704579025"/>
    <s v="Se descuenta 0.5 viaje de 4 50 pm ya que abandona ruta sin autorizacin "/>
    <n v="81665.8272"/>
    <x v="0"/>
    <n v="13048.571400000001"/>
    <x v="1454"/>
    <x v="2"/>
    <n v="11"/>
  </r>
  <r>
    <d v="2025-07-29T02:30:09"/>
    <x v="1"/>
    <x v="28"/>
    <s v="MARULANDA JARAMILLO DAWER ANDRES"/>
    <x v="1"/>
    <x v="0"/>
    <n v="208"/>
    <n v="18.909090909090899"/>
    <n v="231.14623338256999"/>
    <m/>
    <n v="128785.5465"/>
    <x v="0"/>
    <n v="13048.571400000001"/>
    <x v="1454"/>
    <x v="0"/>
    <m/>
  </r>
  <r>
    <d v="2025-07-29T02:30:10"/>
    <x v="9"/>
    <x v="29"/>
    <s v="LOPERA ALVAREZ ESTIVEN"/>
    <x v="0"/>
    <x v="0"/>
    <n v="174"/>
    <n v="19.3333333333333"/>
    <n v="189.11964549483"/>
    <m/>
    <n v="105369.9926"/>
    <x v="0"/>
    <n v="13048.571400000001"/>
    <x v="1454"/>
    <x v="0"/>
    <m/>
  </r>
  <r>
    <d v="2025-07-29T02:30:10"/>
    <x v="1"/>
    <x v="30"/>
    <s v="DURANGO PAEZ GILDARDO"/>
    <x v="0"/>
    <x v="0"/>
    <n v="205"/>
    <n v="22.7777777777778"/>
    <n v="189.11964549483"/>
    <m/>
    <n v="105369.9926"/>
    <x v="1"/>
    <n v="13048.571400000001"/>
    <x v="1454"/>
    <x v="0"/>
    <m/>
  </r>
  <r>
    <d v="2025-07-29T02:30:10"/>
    <x v="9"/>
    <x v="31"/>
    <s v="MARTINEZ CHAVERRA LUIS NORBERTO"/>
    <x v="3"/>
    <x v="0"/>
    <n v="219"/>
    <n v="21.9"/>
    <n v="210.13293943869999"/>
    <m/>
    <n v="117077.7696"/>
    <x v="0"/>
    <n v="13048.571400000001"/>
    <x v="1454"/>
    <x v="0"/>
    <m/>
  </r>
  <r>
    <d v="2025-07-29T02:30:10"/>
    <x v="1"/>
    <x v="32"/>
    <s v="TABORDA ROJAS DIEGO ALEJANDRO"/>
    <x v="3"/>
    <x v="0"/>
    <n v="212"/>
    <n v="21.2"/>
    <n v="210.13293943869999"/>
    <m/>
    <n v="117077.7696"/>
    <x v="1"/>
    <n v="13048.571400000001"/>
    <x v="1454"/>
    <x v="0"/>
    <m/>
  </r>
  <r>
    <d v="2025-07-29T02:30:11"/>
    <x v="9"/>
    <x v="33"/>
    <s v="CALLE BOTERO JUAN RICARDO"/>
    <x v="0"/>
    <x v="0"/>
    <n v="207"/>
    <n v="23"/>
    <n v="189.11964549483"/>
    <m/>
    <n v="105369.9926"/>
    <x v="0"/>
    <n v="13048.571400000001"/>
    <x v="1454"/>
    <x v="0"/>
    <m/>
  </r>
  <r>
    <d v="2025-07-29T02:30:11"/>
    <x v="9"/>
    <x v="35"/>
    <s v="OCAMPO OCAMPO ANTONIO JOSE"/>
    <x v="3"/>
    <x v="0"/>
    <n v="253"/>
    <n v="25.3"/>
    <n v="210.13293943869999"/>
    <m/>
    <n v="117077.7696"/>
    <x v="0"/>
    <n v="13048.571400000001"/>
    <x v="1454"/>
    <x v="0"/>
    <m/>
  </r>
  <r>
    <d v="2025-07-29T02:30:11"/>
    <x v="1"/>
    <x v="34"/>
    <s v="PALMAR PANA EDIXON JOSUE"/>
    <x v="1"/>
    <x v="0"/>
    <n v="173"/>
    <n v="15.7272727272727"/>
    <n v="231.14623338256999"/>
    <s v="7 Descuentos (jefe de ruta, conducts y abogado) "/>
    <n v="128785.5465"/>
    <x v="0"/>
    <n v="13048.571400000001"/>
    <x v="1454"/>
    <x v="0"/>
    <m/>
  </r>
  <r>
    <d v="2025-07-29T02:30:11"/>
    <x v="1"/>
    <x v="41"/>
    <s v="HERNANDEZ MACIAS GILBERTO"/>
    <x v="0"/>
    <x v="0"/>
    <n v="190"/>
    <n v="21.1111111111111"/>
    <n v="189.11964549483"/>
    <m/>
    <n v="105369.9926"/>
    <x v="1"/>
    <n v="13048.571400000001"/>
    <x v="1454"/>
    <x v="0"/>
    <m/>
  </r>
  <r>
    <d v="2025-07-29T02:30:12"/>
    <x v="9"/>
    <x v="40"/>
    <s v="JARAMILLO JARAMILLO FRANCISCO WBEIMAR"/>
    <x v="1"/>
    <x v="0"/>
    <n v="248"/>
    <n v="22.545454545454501"/>
    <n v="231.14623338256999"/>
    <s v="1 Descuento (Conduct) "/>
    <n v="128785.5465"/>
    <x v="1"/>
    <n v="13048.571400000001"/>
    <x v="1454"/>
    <x v="0"/>
    <m/>
  </r>
  <r>
    <d v="2025-07-30T02:26:10"/>
    <x v="1"/>
    <x v="6"/>
    <s v="CARTAGENA RAMIREZ FREDY ALONSO"/>
    <x v="3"/>
    <x v="0"/>
    <n v="259"/>
    <n v="25.9"/>
    <n v="219.97014925373099"/>
    <m/>
    <n v="122832.5373"/>
    <x v="0"/>
    <n v="12770.2703"/>
    <x v="1455"/>
    <x v="0"/>
    <m/>
  </r>
  <r>
    <d v="2025-07-30T02:26:08"/>
    <x v="9"/>
    <x v="36"/>
    <s v="PARIAS MURIEL JHON FREDY"/>
    <x v="0"/>
    <x v="0"/>
    <n v="216"/>
    <n v="24"/>
    <n v="197.97313432835799"/>
    <m/>
    <n v="110549.2836"/>
    <x v="1"/>
    <n v="12770.2703"/>
    <x v="1455"/>
    <x v="0"/>
    <m/>
  </r>
  <r>
    <d v="2025-07-30T02:26:08"/>
    <x v="1"/>
    <x v="1"/>
    <s v="ESPINOZA CHAVARRIA GUILLERMO LEON"/>
    <x v="4"/>
    <x v="0"/>
    <n v="131"/>
    <n v="18.714285714285701"/>
    <n v="153.979104477612"/>
    <s v="Se descuenta 0.5 viaje de 4 48 am ya que se desva sin autorizacin."/>
    <n v="79841.153600000005"/>
    <x v="0"/>
    <n v="12770.2703"/>
    <x v="1455"/>
    <x v="2"/>
    <n v="10.9985"/>
  </r>
  <r>
    <d v="2025-07-30T02:26:08"/>
    <x v="9"/>
    <x v="37"/>
    <s v="SANCHEZ BETANCOURT FRANSCISCO"/>
    <x v="0"/>
    <x v="0"/>
    <n v="235"/>
    <n v="26.1111111111111"/>
    <n v="197.97313432835799"/>
    <s v="4 Descuentos (Conducts y usuarios desubicados) "/>
    <n v="110549.2836"/>
    <x v="0"/>
    <n v="12770.2703"/>
    <x v="1455"/>
    <x v="0"/>
    <m/>
  </r>
  <r>
    <d v="2025-07-30T02:26:09"/>
    <x v="1"/>
    <x v="2"/>
    <s v="LONDOO LOPERA DUVAN ANDRES"/>
    <x v="0"/>
    <x v="0"/>
    <n v="225"/>
    <n v="25"/>
    <n v="197.97313432835799"/>
    <m/>
    <n v="110549.2836"/>
    <x v="1"/>
    <n v="12770.2703"/>
    <x v="1455"/>
    <x v="0"/>
    <m/>
  </r>
  <r>
    <d v="2025-07-30T02:26:09"/>
    <x v="9"/>
    <x v="3"/>
    <s v="LOPEZ PINEDA DANIEL ESTIVEN"/>
    <x v="0"/>
    <x v="0"/>
    <n v="195"/>
    <n v="21.6666666666667"/>
    <n v="197.97313432835799"/>
    <s v="17 Descuentos (transbordo) "/>
    <n v="110549.2836"/>
    <x v="0"/>
    <n v="12770.2703"/>
    <x v="1455"/>
    <x v="0"/>
    <m/>
  </r>
  <r>
    <d v="2025-07-30T02:26:09"/>
    <x v="1"/>
    <x v="4"/>
    <s v="GIRALDO GIRALDO YOVIN ANDRES"/>
    <x v="13"/>
    <x v="0"/>
    <n v="318"/>
    <n v="22.714285714285701"/>
    <n v="307.95820895522399"/>
    <s v="2 Descuentos (Usuarios desubicados) "/>
    <n v="171965.55220000001"/>
    <x v="1"/>
    <n v="12770.2703"/>
    <x v="1455"/>
    <x v="0"/>
    <m/>
  </r>
  <r>
    <d v="2025-07-30T02:26:09"/>
    <x v="9"/>
    <x v="5"/>
    <s v="GONZALEZ PEREZ RAFAEL JOSE"/>
    <x v="1"/>
    <x v="0"/>
    <n v="282"/>
    <n v="25.636363636363601"/>
    <n v="241.967164179104"/>
    <m/>
    <n v="135115.791"/>
    <x v="1"/>
    <n v="12770.2703"/>
    <x v="1455"/>
    <x v="0"/>
    <m/>
  </r>
  <r>
    <d v="2025-07-30T02:26:10"/>
    <x v="9"/>
    <x v="7"/>
    <s v="MARIN ALZATE KEVIN ANDRES"/>
    <x v="4"/>
    <x v="0"/>
    <n v="146"/>
    <n v="20.8571428571429"/>
    <n v="153.979104477612"/>
    <m/>
    <n v="85982.776100000003"/>
    <x v="0"/>
    <n v="12770.2703"/>
    <x v="1455"/>
    <x v="0"/>
    <m/>
  </r>
  <r>
    <d v="2025-07-30T02:26:10"/>
    <x v="1"/>
    <x v="10"/>
    <s v="ZAPATA MONSALVE ALEX DARIO"/>
    <x v="2"/>
    <x v="2"/>
    <n v="126"/>
    <n v="19.384615384615401"/>
    <n v="142.980597014925"/>
    <s v="Se descuenta 0.5 viaje de 10 13 am ya que NO ingresa al 13 sin autorizacin. Se descuenta 0.5 viaje de 3 15 pm ya que NO ingresa a san juan. "/>
    <n v="67557.904299999995"/>
    <x v="0"/>
    <n v="12770.2703"/>
    <x v="1455"/>
    <x v="1"/>
    <n v="21.997"/>
  </r>
  <r>
    <d v="2025-07-30T02:26:10"/>
    <x v="9"/>
    <x v="11"/>
    <s v="DURANGO PAEZ GILDARDO"/>
    <x v="8"/>
    <x v="0"/>
    <n v="131"/>
    <n v="26.2"/>
    <n v="109.98507462686599"/>
    <m/>
    <n v="61416.268700000001"/>
    <x v="1"/>
    <n v="12770.2703"/>
    <x v="1455"/>
    <x v="0"/>
    <m/>
  </r>
  <r>
    <d v="2025-07-30T02:26:11"/>
    <x v="1"/>
    <x v="12"/>
    <s v="VERENZUELA MARTINEZ ALEXANDER"/>
    <x v="9"/>
    <x v="0"/>
    <n v="293"/>
    <n v="24.4166666666667"/>
    <n v="263.96417910447798"/>
    <m/>
    <n v="147399.0448"/>
    <x v="1"/>
    <n v="12770.2703"/>
    <x v="1455"/>
    <x v="0"/>
    <m/>
  </r>
  <r>
    <d v="2025-07-30T02:26:11"/>
    <x v="9"/>
    <x v="13"/>
    <s v="JARAMILLO JARAMILLO FRANCISCO WBEIMAR"/>
    <x v="3"/>
    <x v="0"/>
    <n v="181"/>
    <n v="18.100000000000001"/>
    <n v="219.97014925373099"/>
    <m/>
    <n v="122832.5373"/>
    <x v="0"/>
    <n v="12770.2703"/>
    <x v="1455"/>
    <x v="0"/>
    <m/>
  </r>
  <r>
    <d v="2025-07-30T02:26:11"/>
    <x v="1"/>
    <x v="14"/>
    <s v="MURILLO  YORMAN ANDRES"/>
    <x v="1"/>
    <x v="0"/>
    <n v="250"/>
    <n v="22.727272727272702"/>
    <n v="241.967164179104"/>
    <m/>
    <n v="135115.791"/>
    <x v="0"/>
    <n v="12770.2703"/>
    <x v="1455"/>
    <x v="0"/>
    <m/>
  </r>
  <r>
    <d v="2025-07-30T02:26:12"/>
    <x v="9"/>
    <x v="16"/>
    <s v="GUTIERREZ ARICAPA DANIEL HUMBERTO"/>
    <x v="4"/>
    <x v="0"/>
    <n v="168"/>
    <n v="24"/>
    <n v="153.979104477612"/>
    <m/>
    <n v="85982.776100000003"/>
    <x v="0"/>
    <n v="12770.2703"/>
    <x v="1455"/>
    <x v="0"/>
    <m/>
  </r>
  <r>
    <d v="2025-07-30T02:26:12"/>
    <x v="1"/>
    <x v="17"/>
    <s v="VALENCIA MENDOZA JHON"/>
    <x v="9"/>
    <x v="0"/>
    <n v="255"/>
    <n v="21.25"/>
    <n v="263.96417910447798"/>
    <s v="8 Descuentos (Transbordo) "/>
    <n v="147399.0448"/>
    <x v="0"/>
    <n v="12770.2703"/>
    <x v="1455"/>
    <x v="0"/>
    <m/>
  </r>
  <r>
    <d v="2025-07-30T02:26:12"/>
    <x v="9"/>
    <x v="18"/>
    <s v="MACIAS HERNANDEZ JULIAN DAVID"/>
    <x v="0"/>
    <x v="0"/>
    <n v="193"/>
    <n v="21.4444444444444"/>
    <n v="197.97313432835799"/>
    <s v="2 Descuentos (Usuarios desubicados) "/>
    <n v="110549.2836"/>
    <x v="0"/>
    <n v="12770.2703"/>
    <x v="1455"/>
    <x v="0"/>
    <m/>
  </r>
  <r>
    <d v="2025-07-30T02:26:12"/>
    <x v="1"/>
    <x v="19"/>
    <s v="QUIRAMA CASTAEDA JHON JADER"/>
    <x v="0"/>
    <x v="0"/>
    <n v="139"/>
    <n v="15.4444444444444"/>
    <n v="197.97313432835799"/>
    <m/>
    <n v="110549.2836"/>
    <x v="1"/>
    <n v="12770.2703"/>
    <x v="1455"/>
    <x v="0"/>
    <m/>
  </r>
  <r>
    <d v="2025-07-30T02:26:13"/>
    <x v="9"/>
    <x v="20"/>
    <s v="SALDARRIAGA PARRA LUIS ALBERTO"/>
    <x v="0"/>
    <x v="0"/>
    <n v="173"/>
    <n v="19.2222222222222"/>
    <n v="197.97313432835799"/>
    <m/>
    <n v="110549.2836"/>
    <x v="2"/>
    <n v="12770.2703"/>
    <x v="1455"/>
    <x v="0"/>
    <m/>
  </r>
  <r>
    <d v="2025-07-30T02:26:13"/>
    <x v="1"/>
    <x v="21"/>
    <s v="HERRERA GIRALDO DAVINSON"/>
    <x v="6"/>
    <x v="0"/>
    <n v="153"/>
    <n v="19.125"/>
    <n v="175.97611940298501"/>
    <s v="16 Descuentos (Incidente con Usuarios) "/>
    <n v="98266.029899999994"/>
    <x v="0"/>
    <n v="12770.2703"/>
    <x v="1455"/>
    <x v="0"/>
    <m/>
  </r>
  <r>
    <d v="2025-07-30T02:26:13"/>
    <x v="9"/>
    <x v="38"/>
    <s v="JIMENEZ HURTADO CARLOS ESTIVEN"/>
    <x v="0"/>
    <x v="0"/>
    <n v="209"/>
    <n v="23.2222222222222"/>
    <n v="197.97313432835799"/>
    <s v="2 Descuentos (Conducts) "/>
    <n v="110549.2836"/>
    <x v="1"/>
    <n v="12770.2703"/>
    <x v="1455"/>
    <x v="0"/>
    <m/>
  </r>
  <r>
    <d v="2025-07-30T02:26:13"/>
    <x v="1"/>
    <x v="22"/>
    <s v="HERNANDEZ MACIAS GILBERTO"/>
    <x v="0"/>
    <x v="0"/>
    <n v="193"/>
    <n v="21.4444444444444"/>
    <n v="197.97313432835799"/>
    <m/>
    <n v="110549.2836"/>
    <x v="0"/>
    <n v="12770.2703"/>
    <x v="1455"/>
    <x v="0"/>
    <m/>
  </r>
  <r>
    <d v="2025-07-30T02:26:13"/>
    <x v="9"/>
    <x v="23"/>
    <s v="HENAO HOYOS SANTIAGO"/>
    <x v="0"/>
    <x v="0"/>
    <n v="199"/>
    <n v="22.1111111111111"/>
    <n v="197.97313432835799"/>
    <m/>
    <n v="110549.2836"/>
    <x v="0"/>
    <n v="12770.2703"/>
    <x v="1455"/>
    <x v="0"/>
    <m/>
  </r>
  <r>
    <d v="2025-07-30T02:26:14"/>
    <x v="1"/>
    <x v="24"/>
    <s v="AGUDELO GARCIA LLORDIN ELIAS"/>
    <x v="0"/>
    <x v="0"/>
    <n v="137"/>
    <n v="15.2222222222222"/>
    <n v="197.97313432835799"/>
    <m/>
    <n v="110549.2836"/>
    <x v="0"/>
    <n v="12770.2703"/>
    <x v="1455"/>
    <x v="0"/>
    <m/>
  </r>
  <r>
    <d v="2025-07-30T02:26:14"/>
    <x v="9"/>
    <x v="25"/>
    <s v="LEON PEREZ RAUL ENRIQUE"/>
    <x v="0"/>
    <x v="0"/>
    <n v="176"/>
    <n v="19.5555555555556"/>
    <n v="197.97313432835799"/>
    <m/>
    <n v="110549.2836"/>
    <x v="0"/>
    <n v="12770.2703"/>
    <x v="1455"/>
    <x v="0"/>
    <m/>
  </r>
  <r>
    <d v="2025-07-30T02:26:14"/>
    <x v="1"/>
    <x v="26"/>
    <s v="MARTINEZ  WILMAR"/>
    <x v="6"/>
    <x v="0"/>
    <n v="182"/>
    <n v="22.75"/>
    <n v="175.97611940298501"/>
    <s v="1 Descuento (Asociado) "/>
    <n v="98266.029899999994"/>
    <x v="0"/>
    <n v="12770.2703"/>
    <x v="1455"/>
    <x v="0"/>
    <m/>
  </r>
  <r>
    <d v="2025-07-30T02:26:14"/>
    <x v="9"/>
    <x v="27"/>
    <s v="LAYOS JIMENEZ JOHAN CAMILO"/>
    <x v="0"/>
    <x v="0"/>
    <n v="178"/>
    <n v="19.7777777777778"/>
    <n v="197.97313432835799"/>
    <m/>
    <n v="110549.2836"/>
    <x v="0"/>
    <n v="12770.2703"/>
    <x v="1455"/>
    <x v="0"/>
    <m/>
  </r>
  <r>
    <d v="2025-07-30T02:26:15"/>
    <x v="1"/>
    <x v="28"/>
    <s v="MARULANDA JARAMILLO DAWER ANDRES"/>
    <x v="6"/>
    <x v="0"/>
    <n v="215"/>
    <n v="25.294117647058801"/>
    <n v="186.97462686567201"/>
    <s v="1 Descuento (Usuario desubicado) "/>
    <n v="104407.65670000001"/>
    <x v="0"/>
    <n v="12770.2703"/>
    <x v="1455"/>
    <x v="0"/>
    <m/>
  </r>
  <r>
    <d v="2025-07-30T02:26:15"/>
    <x v="9"/>
    <x v="29"/>
    <s v="MONTOYA OSPINA GILBERTO ANTONIO"/>
    <x v="3"/>
    <x v="0"/>
    <n v="257"/>
    <n v="25.7"/>
    <n v="219.97014925373099"/>
    <s v="1 Descuento (Conduct) "/>
    <n v="122832.5373"/>
    <x v="0"/>
    <n v="12770.2703"/>
    <x v="1455"/>
    <x v="0"/>
    <m/>
  </r>
  <r>
    <d v="2025-07-30T02:26:15"/>
    <x v="1"/>
    <x v="30"/>
    <s v="GOMEZ VERGARA EDWIN"/>
    <x v="3"/>
    <x v="0"/>
    <n v="209"/>
    <n v="20.9"/>
    <n v="219.97014925373099"/>
    <s v="5 Descuentos (Usuarios desubicados, transbordo y asociado) "/>
    <n v="122832.5373"/>
    <x v="1"/>
    <n v="12770.2703"/>
    <x v="1455"/>
    <x v="0"/>
    <m/>
  </r>
  <r>
    <d v="2025-07-30T02:26:15"/>
    <x v="9"/>
    <x v="31"/>
    <s v="MARTINEZ CHAVERRA LUIS NORBERTO"/>
    <x v="0"/>
    <x v="0"/>
    <n v="204"/>
    <n v="22.6666666666667"/>
    <n v="197.97313432835799"/>
    <m/>
    <n v="110549.2836"/>
    <x v="0"/>
    <n v="12770.2703"/>
    <x v="1455"/>
    <x v="0"/>
    <m/>
  </r>
  <r>
    <d v="2025-07-30T02:26:16"/>
    <x v="1"/>
    <x v="32"/>
    <s v="TABORDA ROJAS DIEGO ALEJANDRO"/>
    <x v="0"/>
    <x v="0"/>
    <n v="219"/>
    <n v="24.3333333333333"/>
    <n v="197.97313432835799"/>
    <m/>
    <n v="110549.2836"/>
    <x v="1"/>
    <n v="12770.2703"/>
    <x v="1455"/>
    <x v="0"/>
    <m/>
  </r>
  <r>
    <d v="2025-07-30T02:26:16"/>
    <x v="9"/>
    <x v="33"/>
    <s v="CALLE BOTERO JUAN RICARDO"/>
    <x v="0"/>
    <x v="0"/>
    <n v="236"/>
    <n v="26.2222222222222"/>
    <n v="197.97313432835799"/>
    <m/>
    <n v="110549.2836"/>
    <x v="0"/>
    <n v="12770.2703"/>
    <x v="1455"/>
    <x v="0"/>
    <m/>
  </r>
  <r>
    <d v="2025-07-30T02:26:16"/>
    <x v="1"/>
    <x v="34"/>
    <s v="PALMAR PANA EDIXON JOSUE"/>
    <x v="1"/>
    <x v="0"/>
    <n v="232"/>
    <n v="21.090909090909101"/>
    <n v="241.967164179104"/>
    <m/>
    <n v="135115.791"/>
    <x v="0"/>
    <n v="12770.2703"/>
    <x v="1455"/>
    <x v="0"/>
    <m/>
  </r>
  <r>
    <d v="2025-07-30T02:26:16"/>
    <x v="9"/>
    <x v="35"/>
    <s v="OCAMPO OCAMPO ANTONIO JOSE"/>
    <x v="1"/>
    <x v="0"/>
    <n v="224"/>
    <n v="20.363636363636399"/>
    <n v="241.967164179104"/>
    <m/>
    <n v="135115.791"/>
    <x v="0"/>
    <n v="12770.2703"/>
    <x v="1455"/>
    <x v="0"/>
    <m/>
  </r>
  <r>
    <d v="2025-07-30T02:26:17"/>
    <x v="1"/>
    <x v="41"/>
    <s v="GARCIA DAVID WILSON ALBERTO"/>
    <x v="3"/>
    <x v="0"/>
    <n v="176"/>
    <n v="17.600000000000001"/>
    <n v="219.97014925373099"/>
    <m/>
    <n v="122832.5373"/>
    <x v="1"/>
    <n v="12770.2703"/>
    <x v="1455"/>
    <x v="0"/>
    <m/>
  </r>
  <r>
    <d v="2025-07-30T02:26:17"/>
    <x v="9"/>
    <x v="40"/>
    <s v="GUTIERREZ ARICAPA DANIEL HUMBERTO"/>
    <x v="11"/>
    <x v="0"/>
    <n v="54"/>
    <n v="27"/>
    <n v="43.994029850746301"/>
    <m/>
    <n v="24566.5075"/>
    <x v="1"/>
    <n v="12770.2703"/>
    <x v="1455"/>
    <x v="0"/>
    <m/>
  </r>
  <r>
    <d v="2025-07-31T02:28:53"/>
    <x v="1"/>
    <x v="36"/>
    <s v="HINCAPIE LOPEZ DIDIER FABIAN"/>
    <x v="0"/>
    <x v="0"/>
    <n v="215"/>
    <n v="23.8888888888889"/>
    <n v="205.718140929535"/>
    <m/>
    <n v="115080.1124"/>
    <x v="1"/>
    <n v="12633.3333"/>
    <x v="1456"/>
    <x v="0"/>
    <m/>
  </r>
  <r>
    <d v="2025-07-31T02:28:54"/>
    <x v="9"/>
    <x v="1"/>
    <s v="ESPINOZA CHAVARRIA GUILLERMO LEON"/>
    <x v="0"/>
    <x v="0"/>
    <n v="212"/>
    <n v="23.5555555555556"/>
    <n v="205.718140929535"/>
    <m/>
    <n v="115080.1124"/>
    <x v="0"/>
    <n v="12633.3333"/>
    <x v="1456"/>
    <x v="0"/>
    <m/>
  </r>
  <r>
    <d v="2025-07-31T02:28:54"/>
    <x v="1"/>
    <x v="37"/>
    <s v="SANCHEZ BETANCOURT FRANSCISCO"/>
    <x v="0"/>
    <x v="0"/>
    <n v="216"/>
    <n v="24"/>
    <n v="205.718140929535"/>
    <m/>
    <n v="115080.1124"/>
    <x v="0"/>
    <n v="12633.3333"/>
    <x v="1456"/>
    <x v="0"/>
    <m/>
  </r>
  <r>
    <d v="2025-07-31T02:28:54"/>
    <x v="9"/>
    <x v="2"/>
    <s v="LONDOO LOPERA DUVAN ANDRES"/>
    <x v="4"/>
    <x v="0"/>
    <n v="161"/>
    <n v="23"/>
    <n v="160.00299850075001"/>
    <m/>
    <n v="89506.754100000006"/>
    <x v="1"/>
    <n v="12633.3333"/>
    <x v="1456"/>
    <x v="0"/>
    <m/>
  </r>
  <r>
    <d v="2025-07-31T02:28:54"/>
    <x v="1"/>
    <x v="3"/>
    <s v="LOPEZ PINEDA DANIEL ESTIVEN"/>
    <x v="6"/>
    <x v="0"/>
    <n v="171"/>
    <n v="21.375"/>
    <n v="182.86056971514199"/>
    <m/>
    <n v="102293.4333"/>
    <x v="0"/>
    <n v="12633.3333"/>
    <x v="1456"/>
    <x v="0"/>
    <m/>
  </r>
  <r>
    <d v="2025-07-31T02:28:55"/>
    <x v="9"/>
    <x v="4"/>
    <s v="GIRALDO GIRALDO YOVIN ANDRES"/>
    <x v="9"/>
    <x v="0"/>
    <n v="300"/>
    <n v="25"/>
    <n v="274.29085457271401"/>
    <s v="2 Descuentos (Usuarios desubicados) "/>
    <n v="153440.14989999999"/>
    <x v="1"/>
    <n v="12633.3333"/>
    <x v="1456"/>
    <x v="0"/>
    <m/>
  </r>
  <r>
    <d v="2025-07-31T02:28:55"/>
    <x v="1"/>
    <x v="5"/>
    <s v="GONZALEZ PEREZ RAFAEL JOSE"/>
    <x v="1"/>
    <x v="0"/>
    <n v="248"/>
    <n v="22.545454545454501"/>
    <n v="251.43328335832101"/>
    <m/>
    <n v="140653.47080000001"/>
    <x v="1"/>
    <n v="12633.3333"/>
    <x v="1456"/>
    <x v="0"/>
    <m/>
  </r>
  <r>
    <d v="2025-07-31T02:28:56"/>
    <x v="1"/>
    <x v="9"/>
    <s v="DAVID  HENRY GIOVANNY"/>
    <x v="0"/>
    <x v="0"/>
    <n v="210"/>
    <n v="23.3333333333333"/>
    <n v="205.718140929535"/>
    <m/>
    <n v="115080.1124"/>
    <x v="0"/>
    <n v="12633.3333"/>
    <x v="1456"/>
    <x v="0"/>
    <m/>
  </r>
  <r>
    <d v="2025-07-31T02:28:56"/>
    <x v="9"/>
    <x v="10"/>
    <s v="ZAPATA MONSALVE ALEX DARIO"/>
    <x v="5"/>
    <x v="0"/>
    <n v="21"/>
    <n v="21"/>
    <n v="22.857571214392799"/>
    <m/>
    <n v="12786.6792"/>
    <x v="0"/>
    <n v="12633.3333"/>
    <x v="1456"/>
    <x v="0"/>
    <m/>
  </r>
  <r>
    <d v="2025-07-31T02:28:55"/>
    <x v="9"/>
    <x v="6"/>
    <s v="CARTAGENA RAMIREZ FREDY ALONSO"/>
    <x v="0"/>
    <x v="0"/>
    <n v="226"/>
    <n v="25.1111111111111"/>
    <n v="205.718140929535"/>
    <m/>
    <n v="115080.1124"/>
    <x v="0"/>
    <n v="12633.3333"/>
    <x v="1456"/>
    <x v="0"/>
    <m/>
  </r>
  <r>
    <d v="2025-07-31T02:28:56"/>
    <x v="1"/>
    <x v="11"/>
    <s v="DURANGO PAEZ GILDARDO"/>
    <x v="12"/>
    <x v="0"/>
    <n v="334"/>
    <n v="25.692307692307701"/>
    <n v="297.14842578710602"/>
    <m/>
    <n v="166226.8291"/>
    <x v="1"/>
    <n v="12633.3333"/>
    <x v="1456"/>
    <x v="0"/>
    <m/>
  </r>
  <r>
    <d v="2025-07-31T02:28:57"/>
    <x v="9"/>
    <x v="12"/>
    <s v="VERENZUELA MARTINEZ ALEXANDER"/>
    <x v="3"/>
    <x v="0"/>
    <n v="270"/>
    <n v="27"/>
    <n v="228.575712143928"/>
    <m/>
    <n v="127866.7916"/>
    <x v="1"/>
    <n v="12633.3333"/>
    <x v="1456"/>
    <x v="0"/>
    <m/>
  </r>
  <r>
    <d v="2025-07-31T02:28:57"/>
    <x v="1"/>
    <x v="13"/>
    <s v="PEREZ GARCIA JUAN ESTEBAN"/>
    <x v="0"/>
    <x v="0"/>
    <n v="228"/>
    <n v="25.3333333333333"/>
    <n v="205.718140929535"/>
    <m/>
    <n v="115080.1124"/>
    <x v="0"/>
    <n v="12633.3333"/>
    <x v="1456"/>
    <x v="0"/>
    <m/>
  </r>
  <r>
    <d v="2025-07-31T02:28:57"/>
    <x v="9"/>
    <x v="14"/>
    <s v="MURILLO  YORMAN ANDRES"/>
    <x v="3"/>
    <x v="0"/>
    <n v="233"/>
    <n v="23.3"/>
    <n v="228.575712143928"/>
    <s v="Se descuenta 0.5 viaje de  7 45 am ya que abandona ruta sin autorizacin. "/>
    <n v="121473.3266"/>
    <x v="0"/>
    <n v="12633.3333"/>
    <x v="1456"/>
    <x v="2"/>
    <n v="11.429"/>
  </r>
  <r>
    <d v="2025-07-31T02:28:57"/>
    <x v="1"/>
    <x v="16"/>
    <s v="MACEA ARBELAEZ MATEO"/>
    <x v="13"/>
    <x v="0"/>
    <n v="285"/>
    <n v="20.3571428571429"/>
    <n v="320.005997001499"/>
    <s v="1 Descuento (Conduct) "/>
    <n v="179013.50820000001"/>
    <x v="0"/>
    <n v="12633.3333"/>
    <x v="1456"/>
    <x v="0"/>
    <m/>
  </r>
  <r>
    <d v="2025-07-31T02:28:58"/>
    <x v="9"/>
    <x v="17"/>
    <s v="BERNAL RONDON KEVIN OSWALDO"/>
    <x v="0"/>
    <x v="0"/>
    <n v="208"/>
    <n v="23.1111111111111"/>
    <n v="205.718140929535"/>
    <m/>
    <n v="115080.1124"/>
    <x v="0"/>
    <n v="12633.3333"/>
    <x v="1456"/>
    <x v="0"/>
    <m/>
  </r>
  <r>
    <d v="2025-07-31T02:28:58"/>
    <x v="1"/>
    <x v="18"/>
    <s v="DURANGO DAVID JOSE"/>
    <x v="6"/>
    <x v="0"/>
    <n v="179"/>
    <n v="22.375"/>
    <n v="182.86056971514199"/>
    <m/>
    <n v="102293.4333"/>
    <x v="0"/>
    <n v="12633.3333"/>
    <x v="1456"/>
    <x v="0"/>
    <m/>
  </r>
  <r>
    <d v="2025-07-31T02:28:58"/>
    <x v="9"/>
    <x v="19"/>
    <s v="QUIRAMA CASTAEDA JHON JADER"/>
    <x v="1"/>
    <x v="0"/>
    <n v="308"/>
    <n v="28"/>
    <n v="251.43328335832101"/>
    <m/>
    <n v="140653.47080000001"/>
    <x v="1"/>
    <n v="12633.3333"/>
    <x v="1456"/>
    <x v="0"/>
    <m/>
  </r>
  <r>
    <d v="2025-07-31T02:28:59"/>
    <x v="1"/>
    <x v="20"/>
    <s v="SALDARRIAGA PARRA LUIS ALBERTO"/>
    <x v="0"/>
    <x v="0"/>
    <n v="179"/>
    <n v="19.8888888888889"/>
    <n v="205.718140929535"/>
    <m/>
    <n v="115080.1124"/>
    <x v="2"/>
    <n v="12633.3333"/>
    <x v="1456"/>
    <x v="0"/>
    <m/>
  </r>
  <r>
    <d v="2025-07-31T02:28:59"/>
    <x v="9"/>
    <x v="38"/>
    <s v="HENAO MUOZ FERNEY"/>
    <x v="3"/>
    <x v="0"/>
    <n v="262"/>
    <n v="26.2"/>
    <n v="228.575712143928"/>
    <m/>
    <n v="127866.7916"/>
    <x v="1"/>
    <n v="12633.3333"/>
    <x v="1456"/>
    <x v="0"/>
    <m/>
  </r>
  <r>
    <d v="2025-07-31T02:28:59"/>
    <x v="1"/>
    <x v="22"/>
    <s v="HERNANDEZ MACIAS GILBERTO"/>
    <x v="0"/>
    <x v="0"/>
    <n v="178"/>
    <n v="19.7777777777778"/>
    <n v="205.718140929535"/>
    <m/>
    <n v="115080.1124"/>
    <x v="0"/>
    <n v="12633.3333"/>
    <x v="1456"/>
    <x v="0"/>
    <m/>
  </r>
  <r>
    <d v="2025-07-31T02:28:59"/>
    <x v="9"/>
    <x v="23"/>
    <s v="HENAO HOYOS SANTIAGO"/>
    <x v="4"/>
    <x v="0"/>
    <n v="169"/>
    <n v="24.1428571428571"/>
    <n v="160.00299850075001"/>
    <m/>
    <n v="89506.754100000006"/>
    <x v="0"/>
    <n v="12633.3333"/>
    <x v="1456"/>
    <x v="0"/>
    <m/>
  </r>
  <r>
    <d v="2025-07-31T02:29:00"/>
    <x v="1"/>
    <x v="24"/>
    <s v="AGUDELO GARCIA LLORDIN ELIAS"/>
    <x v="4"/>
    <x v="0"/>
    <n v="107"/>
    <n v="15.285714285714301"/>
    <n v="160.00299850075001"/>
    <s v="1 Descuento (Jefe de ruta) "/>
    <n v="89506.754100000006"/>
    <x v="0"/>
    <n v="12633.3333"/>
    <x v="1456"/>
    <x v="0"/>
    <m/>
  </r>
  <r>
    <d v="2025-07-31T02:29:00"/>
    <x v="9"/>
    <x v="25"/>
    <s v="LEON PEREZ RAUL ENRIQUE"/>
    <x v="1"/>
    <x v="0"/>
    <n v="213"/>
    <n v="19.363636363636399"/>
    <n v="251.43328335832101"/>
    <s v="3 Descuentos (Usuarios desubicados y movilidad reducida) "/>
    <n v="140653.47080000001"/>
    <x v="0"/>
    <n v="12633.3333"/>
    <x v="1456"/>
    <x v="0"/>
    <m/>
  </r>
  <r>
    <d v="2025-07-31T02:29:00"/>
    <x v="1"/>
    <x v="26"/>
    <s v="MARTINEZ  WILMAR"/>
    <x v="0"/>
    <x v="0"/>
    <n v="226"/>
    <n v="25.1111111111111"/>
    <n v="205.718140929535"/>
    <m/>
    <n v="115080.1124"/>
    <x v="0"/>
    <n v="12633.3333"/>
    <x v="1456"/>
    <x v="0"/>
    <m/>
  </r>
  <r>
    <d v="2025-07-31T02:29:00"/>
    <x v="9"/>
    <x v="27"/>
    <s v="AGUDELO GARCIA DENIN ANGELO"/>
    <x v="1"/>
    <x v="0"/>
    <n v="251"/>
    <n v="22.818181818181799"/>
    <n v="251.43328335832101"/>
    <m/>
    <n v="140653.47080000001"/>
    <x v="0"/>
    <n v="12633.3333"/>
    <x v="1456"/>
    <x v="0"/>
    <m/>
  </r>
  <r>
    <d v="2025-07-31T02:29:01"/>
    <x v="1"/>
    <x v="28"/>
    <s v="MARULANDA JARAMILLO DAWER ANDRES"/>
    <x v="3"/>
    <x v="0"/>
    <n v="170"/>
    <n v="17"/>
    <n v="228.575712143928"/>
    <s v="1 Descuento (Conduct) "/>
    <n v="127866.7916"/>
    <x v="0"/>
    <n v="12633.3333"/>
    <x v="1456"/>
    <x v="0"/>
    <m/>
  </r>
  <r>
    <d v="2025-07-31T02:29:01"/>
    <x v="9"/>
    <x v="29"/>
    <s v="MONTOYA OSPINA GILBERTO ANTONIO"/>
    <x v="1"/>
    <x v="0"/>
    <n v="254"/>
    <n v="23.090909090909101"/>
    <n v="251.43328335832101"/>
    <s v="4 Descuentos (Conducts) "/>
    <n v="140653.47080000001"/>
    <x v="0"/>
    <n v="12633.3333"/>
    <x v="1456"/>
    <x v="0"/>
    <m/>
  </r>
  <r>
    <d v="2025-07-31T02:29:01"/>
    <x v="1"/>
    <x v="30"/>
    <s v="GOMEZ VERGARA EDWIN"/>
    <x v="3"/>
    <x v="0"/>
    <n v="213"/>
    <n v="21.3"/>
    <n v="228.575712143928"/>
    <s v="Se descuenta 0.5 viaje de 7 48 am ya que NO ingresa a la minorista. "/>
    <n v="121473.3266"/>
    <x v="1"/>
    <n v="12633.3333"/>
    <x v="1456"/>
    <x v="2"/>
    <n v="11.429"/>
  </r>
  <r>
    <d v="2025-07-31T02:29:02"/>
    <x v="1"/>
    <x v="32"/>
    <s v="TABORDA ROJAS DIEGO ALEJANDRO"/>
    <x v="3"/>
    <x v="0"/>
    <n v="248"/>
    <n v="24.8"/>
    <n v="228.575712143928"/>
    <m/>
    <n v="127866.7916"/>
    <x v="1"/>
    <n v="12633.3333"/>
    <x v="1456"/>
    <x v="0"/>
    <m/>
  </r>
  <r>
    <d v="2025-07-31T02:29:02"/>
    <x v="9"/>
    <x v="33"/>
    <s v="CALLE BOTERO JUAN RICARDO"/>
    <x v="3"/>
    <x v="0"/>
    <n v="249"/>
    <n v="24.9"/>
    <n v="228.575712143928"/>
    <m/>
    <n v="127866.7916"/>
    <x v="0"/>
    <n v="12633.3333"/>
    <x v="1456"/>
    <x v="0"/>
    <m/>
  </r>
  <r>
    <d v="2025-07-31T02:29:02"/>
    <x v="1"/>
    <x v="34"/>
    <s v="PALMAR PANA EDIXON JOSUE"/>
    <x v="1"/>
    <x v="0"/>
    <n v="241"/>
    <n v="21.909090909090899"/>
    <n v="251.43328335832101"/>
    <s v="Se descuenta 0.5 viaje de 10 31 am ya que NO ingresa a la Minorista. "/>
    <n v="134260.00580000001"/>
    <x v="0"/>
    <n v="12633.3333"/>
    <x v="1456"/>
    <x v="2"/>
    <n v="11.429"/>
  </r>
  <r>
    <d v="2025-07-31T02:29:03"/>
    <x v="9"/>
    <x v="35"/>
    <s v="JARAMILLO JARAMILLO FRANCISCO WBEIMAR"/>
    <x v="3"/>
    <x v="0"/>
    <n v="189"/>
    <n v="18.899999999999999"/>
    <n v="228.575712143928"/>
    <m/>
    <n v="127866.7916"/>
    <x v="0"/>
    <n v="12633.3333"/>
    <x v="1456"/>
    <x v="0"/>
    <m/>
  </r>
  <r>
    <d v="2025-07-31T02:29:01"/>
    <x v="9"/>
    <x v="31"/>
    <s v="MARTINEZ CHAVERRA LUIS NORBERTO"/>
    <x v="10"/>
    <x v="0"/>
    <n v="112"/>
    <n v="24.8888888888889"/>
    <n v="102.859070464768"/>
    <m/>
    <n v="57540.056199999999"/>
    <x v="0"/>
    <n v="12633.3333"/>
    <x v="1456"/>
    <x v="0"/>
    <m/>
  </r>
  <r>
    <d v="2025-07-31T02:29:03"/>
    <x v="1"/>
    <x v="41"/>
    <s v="GARCIA DAVID WILSON ALBERTO"/>
    <x v="8"/>
    <x v="0"/>
    <n v="95"/>
    <n v="19"/>
    <n v="114.287856071964"/>
    <s v="1 Descuento (Conduct) "/>
    <n v="63933.395799999998"/>
    <x v="1"/>
    <n v="12633.3333"/>
    <x v="1456"/>
    <x v="0"/>
    <m/>
  </r>
  <r>
    <d v="2025-07-31T02:29:03"/>
    <x v="9"/>
    <x v="40"/>
    <s v="GUTIERREZ ARICAPA DANIEL HUMBERTO"/>
    <x v="1"/>
    <x v="0"/>
    <n v="242"/>
    <n v="22"/>
    <n v="251.43328335832101"/>
    <m/>
    <n v="140653.47080000001"/>
    <x v="1"/>
    <n v="12633.3333"/>
    <x v="1456"/>
    <x v="0"/>
    <m/>
  </r>
  <r>
    <d v="2025-08-01T01:19:18"/>
    <x v="9"/>
    <x v="3"/>
    <s v="LOPEZ PINEDA DANIEL ESTIVEN"/>
    <x v="0"/>
    <x v="0"/>
    <n v="201"/>
    <n v="22.3333333333333"/>
    <n v="205.98847262247801"/>
    <m/>
    <n v="115238.2565"/>
    <x v="0"/>
    <n v="13618.918900000001"/>
    <x v="1457"/>
    <x v="0"/>
    <m/>
  </r>
  <r>
    <d v="2025-08-01T01:19:17"/>
    <x v="9"/>
    <x v="36"/>
    <s v="PARIAS MURIEL JHON FREDY"/>
    <x v="0"/>
    <x v="0"/>
    <n v="271"/>
    <n v="30.1111111111111"/>
    <n v="205.98847262247801"/>
    <m/>
    <n v="115238.2565"/>
    <x v="1"/>
    <n v="13618.918900000001"/>
    <x v="1457"/>
    <x v="0"/>
    <m/>
  </r>
  <r>
    <d v="2025-08-01T01:19:17"/>
    <x v="1"/>
    <x v="1"/>
    <s v="ESPINOZA CHAVARRIA GUILLERMO LEON"/>
    <x v="0"/>
    <x v="0"/>
    <n v="233"/>
    <n v="25.8888888888889"/>
    <n v="205.98847262247801"/>
    <s v="Se descuenta 0.5 viaje de 5 am ya que NO ingresa a San Juan "/>
    <n v="108836.0165"/>
    <x v="0"/>
    <n v="13618.918900000001"/>
    <x v="1457"/>
    <x v="2"/>
    <n v="11.444000000000001"/>
  </r>
  <r>
    <d v="2025-08-01T01:19:17"/>
    <x v="9"/>
    <x v="37"/>
    <s v="SANCHEZ BETANCOURT FRANSCISCO"/>
    <x v="0"/>
    <x v="0"/>
    <n v="199"/>
    <n v="22.1111111111111"/>
    <n v="205.98847262247801"/>
    <m/>
    <n v="115238.2565"/>
    <x v="0"/>
    <n v="13618.918900000001"/>
    <x v="1457"/>
    <x v="0"/>
    <m/>
  </r>
  <r>
    <d v="2025-08-01T01:19:18"/>
    <x v="1"/>
    <x v="2"/>
    <s v="LONDOO LOPERA DUVAN ANDRES"/>
    <x v="0"/>
    <x v="0"/>
    <n v="207"/>
    <n v="23"/>
    <n v="205.98847262247801"/>
    <s v="3 Descuentos (Usuarios desubicados y despachador) "/>
    <n v="115238.2565"/>
    <x v="1"/>
    <n v="13618.918900000001"/>
    <x v="1457"/>
    <x v="0"/>
    <m/>
  </r>
  <r>
    <d v="2025-08-01T01:19:19"/>
    <x v="1"/>
    <x v="4"/>
    <s v="GIRALDO GIRALDO YOVIN ANDRES "/>
    <x v="13"/>
    <x v="0"/>
    <n v="333"/>
    <n v="23.785714285714299"/>
    <n v="320.42651296830002"/>
    <s v="Se descuenta 0.5 viaje por faltas reiteradas en la ruta. "/>
    <n v="172857.27009999999"/>
    <x v="1"/>
    <n v="13618.918900000001"/>
    <x v="1457"/>
    <x v="2"/>
    <n v="11.444000000000001"/>
  </r>
  <r>
    <d v="2025-08-01T01:19:19"/>
    <x v="9"/>
    <x v="5"/>
    <s v="GONZALEZ PEREZ RAFAEL JOSE"/>
    <x v="8"/>
    <x v="0"/>
    <n v="82"/>
    <n v="16.399999999999999"/>
    <n v="114.43804034582099"/>
    <m/>
    <n v="64021.253599999996"/>
    <x v="1"/>
    <n v="13618.918900000001"/>
    <x v="1457"/>
    <x v="0"/>
    <m/>
  </r>
  <r>
    <d v="2025-08-01T01:19:19"/>
    <x v="1"/>
    <x v="6"/>
    <s v="LAYOS JIMENEZ JOHAN CAMILO "/>
    <x v="3"/>
    <x v="0"/>
    <n v="178"/>
    <n v="17.8"/>
    <n v="228.87608069164301"/>
    <m/>
    <n v="128042.50719999999"/>
    <x v="0"/>
    <n v="13618.918900000001"/>
    <x v="1457"/>
    <x v="0"/>
    <m/>
  </r>
  <r>
    <d v="2025-08-01T01:19:19"/>
    <x v="9"/>
    <x v="7"/>
    <s v="MARIN ALZATE KEVIN ANDRES"/>
    <x v="0"/>
    <x v="0"/>
    <n v="206"/>
    <n v="22.8888888888889"/>
    <n v="205.98847262247801"/>
    <m/>
    <n v="115238.2565"/>
    <x v="0"/>
    <n v="13618.918900000001"/>
    <x v="1457"/>
    <x v="0"/>
    <m/>
  </r>
  <r>
    <d v="2025-08-01T01:19:20"/>
    <x v="1"/>
    <x v="9"/>
    <s v="DAVID  HENRY GIOVANNY"/>
    <x v="3"/>
    <x v="0"/>
    <n v="269"/>
    <n v="26.9"/>
    <n v="228.87608069164301"/>
    <s v="2 Descuentos (Usuarios desubicados) "/>
    <n v="128042.50719999999"/>
    <x v="0"/>
    <n v="13618.918900000001"/>
    <x v="1457"/>
    <x v="0"/>
    <m/>
  </r>
  <r>
    <d v="2025-08-01T01:19:20"/>
    <x v="9"/>
    <x v="10"/>
    <s v="CUADROS PRESIGA JOSE GABRIEL"/>
    <x v="6"/>
    <x v="0"/>
    <n v="173"/>
    <n v="21.625"/>
    <n v="183.10086455331401"/>
    <m/>
    <n v="102434.0058"/>
    <x v="0"/>
    <n v="13618.918900000001"/>
    <x v="1457"/>
    <x v="0"/>
    <m/>
  </r>
  <r>
    <d v="2025-08-01T01:19:20"/>
    <x v="1"/>
    <x v="11"/>
    <s v="DURANGO PAEZ GILDARDO"/>
    <x v="9"/>
    <x v="0"/>
    <n v="306"/>
    <n v="25.5"/>
    <n v="274.65129682997099"/>
    <s v="1 Descuento (Usuario desubicado) "/>
    <n v="153651.0086"/>
    <x v="1"/>
    <n v="13618.918900000001"/>
    <x v="1457"/>
    <x v="0"/>
    <m/>
  </r>
  <r>
    <d v="2025-08-01T01:19:20"/>
    <x v="9"/>
    <x v="12"/>
    <s v="VERENZUELA MARTINEZ ALEXANDER"/>
    <x v="1"/>
    <x v="0"/>
    <n v="266"/>
    <n v="24.181818181818201"/>
    <n v="251.76368876080701"/>
    <s v="2 Descuentos (Usuarios desubicados) "/>
    <n v="140846.7579"/>
    <x v="1"/>
    <n v="13618.918900000001"/>
    <x v="1457"/>
    <x v="0"/>
    <m/>
  </r>
  <r>
    <d v="2025-08-01T01:19:21"/>
    <x v="1"/>
    <x v="13"/>
    <s v="PEREZ GARCIA JUAN ESTEBAN"/>
    <x v="3"/>
    <x v="0"/>
    <n v="246"/>
    <n v="24.6"/>
    <n v="228.87608069164301"/>
    <s v="2 Descuentos (Usuarios desubicados) "/>
    <n v="128042.50719999999"/>
    <x v="0"/>
    <n v="13618.918900000001"/>
    <x v="1457"/>
    <x v="0"/>
    <m/>
  </r>
  <r>
    <d v="2025-08-01T01:19:21"/>
    <x v="9"/>
    <x v="14"/>
    <s v="MURILLO  YORMAN ANDRES"/>
    <x v="0"/>
    <x v="0"/>
    <n v="213"/>
    <n v="23.6666666666667"/>
    <n v="205.98847262247801"/>
    <m/>
    <n v="115238.2565"/>
    <x v="0"/>
    <n v="13618.918900000001"/>
    <x v="1457"/>
    <x v="0"/>
    <m/>
  </r>
  <r>
    <d v="2025-08-01T01:19:21"/>
    <x v="1"/>
    <x v="16"/>
    <s v="GUTIERREZ ARICAPA DANIEL HUMBERTO "/>
    <x v="6"/>
    <x v="0"/>
    <n v="195"/>
    <n v="24.375"/>
    <n v="183.10086455331401"/>
    <m/>
    <n v="102434.0058"/>
    <x v="0"/>
    <n v="13618.918900000001"/>
    <x v="1457"/>
    <x v="0"/>
    <m/>
  </r>
  <r>
    <d v="2025-08-01T01:19:21"/>
    <x v="9"/>
    <x v="17"/>
    <s v="VALENCIA MENDOZA JHON "/>
    <x v="3"/>
    <x v="0"/>
    <n v="243"/>
    <n v="24.3"/>
    <n v="228.87608069164301"/>
    <m/>
    <n v="128042.50719999999"/>
    <x v="0"/>
    <n v="13618.918900000001"/>
    <x v="1457"/>
    <x v="0"/>
    <m/>
  </r>
  <r>
    <d v="2025-08-01T01:19:22"/>
    <x v="1"/>
    <x v="18"/>
    <s v="DURANGO DAVID JOSE"/>
    <x v="8"/>
    <x v="0"/>
    <n v="118"/>
    <n v="23.6"/>
    <n v="114.43804034582099"/>
    <m/>
    <n v="64021.253599999996"/>
    <x v="0"/>
    <n v="13618.918900000001"/>
    <x v="1457"/>
    <x v="0"/>
    <m/>
  </r>
  <r>
    <d v="2025-08-01T01:19:22"/>
    <x v="9"/>
    <x v="19"/>
    <s v="QUIRAMA CASTAEDA JHON JADER"/>
    <x v="0"/>
    <x v="0"/>
    <n v="159"/>
    <n v="17.6666666666667"/>
    <n v="205.98847262247801"/>
    <m/>
    <n v="115238.2565"/>
    <x v="1"/>
    <n v="13618.918900000001"/>
    <x v="1457"/>
    <x v="0"/>
    <m/>
  </r>
  <r>
    <d v="2025-08-01T01:19:22"/>
    <x v="1"/>
    <x v="20"/>
    <s v="SALDARRIAGA PARRA LUIS ALBERTO"/>
    <x v="0"/>
    <x v="0"/>
    <n v="168"/>
    <n v="18.6666666666667"/>
    <n v="205.98847262247801"/>
    <m/>
    <n v="115238.2565"/>
    <x v="2"/>
    <n v="13618.918900000001"/>
    <x v="1457"/>
    <x v="0"/>
    <m/>
  </r>
  <r>
    <d v="2025-08-01T01:19:23"/>
    <x v="1"/>
    <x v="38"/>
    <s v="JIMENEZ HURTADO CARLOS ESTIVEN"/>
    <x v="6"/>
    <x v="0"/>
    <n v="196"/>
    <n v="24.5"/>
    <n v="183.10086455331401"/>
    <s v="2 Descuentos (Conducts) "/>
    <n v="102434.0058"/>
    <x v="1"/>
    <n v="13618.918900000001"/>
    <x v="1457"/>
    <x v="0"/>
    <m/>
  </r>
  <r>
    <d v="2025-08-01T01:19:23"/>
    <x v="9"/>
    <x v="21"/>
    <s v="HERRERA GIRALDO DAVINSON"/>
    <x v="0"/>
    <x v="0"/>
    <n v="160"/>
    <n v="17.7777777777778"/>
    <n v="205.98847262247801"/>
    <m/>
    <n v="115238.2565"/>
    <x v="0"/>
    <n v="13618.918900000001"/>
    <x v="1457"/>
    <x v="0"/>
    <m/>
  </r>
  <r>
    <d v="2025-08-01T01:19:23"/>
    <x v="9"/>
    <x v="22"/>
    <s v="CIRO MARIN RODRIGO ALBERTO"/>
    <x v="3"/>
    <x v="0"/>
    <n v="229"/>
    <n v="22.9"/>
    <n v="228.87608069164301"/>
    <s v="1 Descuento (Despachador) "/>
    <n v="128042.50719999999"/>
    <x v="0"/>
    <n v="13618.918900000001"/>
    <x v="1457"/>
    <x v="0"/>
    <m/>
  </r>
  <r>
    <d v="2025-08-01T01:19:23"/>
    <x v="1"/>
    <x v="23"/>
    <s v="HENAO HOYOS SANTIAGO"/>
    <x v="3"/>
    <x v="0"/>
    <n v="244"/>
    <n v="24.4"/>
    <n v="228.87608069164301"/>
    <m/>
    <n v="128042.50719999999"/>
    <x v="0"/>
    <n v="13618.918900000001"/>
    <x v="1457"/>
    <x v="0"/>
    <m/>
  </r>
  <r>
    <d v="2025-08-01T01:19:24"/>
    <x v="9"/>
    <x v="24"/>
    <s v="AGUDELO GARCIA LLORDIN ELIAS"/>
    <x v="0"/>
    <x v="0"/>
    <n v="179"/>
    <n v="19.8888888888889"/>
    <n v="205.98847262247801"/>
    <s v="1 Descuento (Usuario desubicado) "/>
    <n v="115238.2565"/>
    <x v="0"/>
    <n v="13618.918900000001"/>
    <x v="1457"/>
    <x v="0"/>
    <m/>
  </r>
  <r>
    <d v="2025-08-01T01:19:24"/>
    <x v="1"/>
    <x v="25"/>
    <s v="LEON PEREZ RAUL ENRIQUE"/>
    <x v="0"/>
    <x v="0"/>
    <n v="191"/>
    <n v="21.2222222222222"/>
    <n v="205.98847262247801"/>
    <s v="2 Descuentos (Transbordo) "/>
    <n v="115238.2565"/>
    <x v="0"/>
    <n v="13618.918900000001"/>
    <x v="1457"/>
    <x v="0"/>
    <m/>
  </r>
  <r>
    <d v="2025-08-01T01:19:24"/>
    <x v="9"/>
    <x v="26"/>
    <s v="MARTINEZ  WILMAR"/>
    <x v="2"/>
    <x v="0"/>
    <n v="140"/>
    <n v="23.3333333333333"/>
    <n v="137.32564841498601"/>
    <m/>
    <n v="76825.504300000001"/>
    <x v="0"/>
    <n v="13618.918900000001"/>
    <x v="1457"/>
    <x v="0"/>
    <m/>
  </r>
  <r>
    <d v="2025-08-01T01:19:25"/>
    <x v="1"/>
    <x v="27"/>
    <s v="AGUDELO GARCIA DENIN ANGELO"/>
    <x v="1"/>
    <x v="0"/>
    <n v="248"/>
    <n v="22.545454545454501"/>
    <n v="251.76368876080701"/>
    <m/>
    <n v="140846.7579"/>
    <x v="0"/>
    <n v="13618.918900000001"/>
    <x v="1457"/>
    <x v="0"/>
    <m/>
  </r>
  <r>
    <d v="2025-08-01T01:19:25"/>
    <x v="9"/>
    <x v="28"/>
    <s v="MARULANDA JARAMILLO DAWER ANDRES"/>
    <x v="0"/>
    <x v="0"/>
    <n v="181"/>
    <n v="20.1111111111111"/>
    <n v="205.98847262247801"/>
    <m/>
    <n v="115238.2565"/>
    <x v="0"/>
    <n v="13618.918900000001"/>
    <x v="1457"/>
    <x v="0"/>
    <m/>
  </r>
  <r>
    <d v="2025-08-01T01:19:25"/>
    <x v="1"/>
    <x v="29"/>
    <s v="MONTOYA OSPINA GILBERTO ANTONIO"/>
    <x v="3"/>
    <x v="0"/>
    <n v="259"/>
    <n v="25.9"/>
    <n v="228.87608069164301"/>
    <m/>
    <n v="128042.50719999999"/>
    <x v="0"/>
    <n v="13618.918900000001"/>
    <x v="1457"/>
    <x v="0"/>
    <m/>
  </r>
  <r>
    <d v="2025-08-01T01:19:26"/>
    <x v="9"/>
    <x v="30"/>
    <s v="GOMEZ VERGARA EDWIN"/>
    <x v="3"/>
    <x v="0"/>
    <n v="216"/>
    <n v="21.6"/>
    <n v="228.87608069164301"/>
    <s v="2 Descuentos (Transbordo) "/>
    <n v="128042.50719999999"/>
    <x v="1"/>
    <n v="13618.918900000001"/>
    <x v="1457"/>
    <x v="0"/>
    <m/>
  </r>
  <r>
    <d v="2025-08-01T01:19:27"/>
    <x v="1"/>
    <x v="32"/>
    <s v="TABORDA ROJAS DIEGO ALEJANDRO"/>
    <x v="3"/>
    <x v="0"/>
    <n v="244"/>
    <n v="24.4"/>
    <n v="228.87608069164301"/>
    <m/>
    <n v="128042.50719999999"/>
    <x v="1"/>
    <n v="13618.918900000001"/>
    <x v="1457"/>
    <x v="0"/>
    <m/>
  </r>
  <r>
    <d v="2025-08-01T01:19:29"/>
    <x v="9"/>
    <x v="33"/>
    <s v="HINCAPIE LOPEZ DIDIER FABIAN"/>
    <x v="3"/>
    <x v="0"/>
    <n v="252"/>
    <n v="25.2"/>
    <n v="228.87608069164301"/>
    <m/>
    <n v="128042.50719999999"/>
    <x v="0"/>
    <n v="13618.918900000001"/>
    <x v="1457"/>
    <x v="0"/>
    <m/>
  </r>
  <r>
    <d v="2025-08-01T01:19:30"/>
    <x v="1"/>
    <x v="34"/>
    <s v="PALMAR PANA EDIXON JOSUE"/>
    <x v="6"/>
    <x v="0"/>
    <n v="180"/>
    <n v="22.5"/>
    <n v="183.10086455331401"/>
    <s v="1 Descuento (Usuario desubicado) "/>
    <n v="102434.0058"/>
    <x v="0"/>
    <n v="13618.918900000001"/>
    <x v="1457"/>
    <x v="0"/>
    <m/>
  </r>
  <r>
    <d v="2025-08-01T01:19:31"/>
    <x v="9"/>
    <x v="35"/>
    <s v="OCAMPO OCAMPO ANTONIO JOSE "/>
    <x v="12"/>
    <x v="0"/>
    <n v="302"/>
    <n v="23.230769230769202"/>
    <n v="297.53890489913499"/>
    <m/>
    <n v="166455.25940000001"/>
    <x v="0"/>
    <n v="13618.918900000001"/>
    <x v="1457"/>
    <x v="0"/>
    <m/>
  </r>
  <r>
    <d v="2025-08-01T01:19:34"/>
    <x v="1"/>
    <x v="41"/>
    <s v="GARCIA DAVID WILSON ALBERTO"/>
    <x v="3"/>
    <x v="0"/>
    <n v="207"/>
    <n v="20.7"/>
    <n v="228.87608069164301"/>
    <s v="6 Descuentos (Despachador, conducts y transbordo) "/>
    <n v="128042.50719999999"/>
    <x v="1"/>
    <n v="13618.918900000001"/>
    <x v="1457"/>
    <x v="0"/>
    <m/>
  </r>
  <r>
    <d v="2025-08-01T01:19:35"/>
    <x v="9"/>
    <x v="40"/>
    <s v="JARAMILLO JARAMILLO FRANCISCO WBEIMAR "/>
    <x v="1"/>
    <x v="0"/>
    <n v="248"/>
    <n v="22.545454545454501"/>
    <n v="251.76368876080701"/>
    <m/>
    <n v="140846.7579"/>
    <x v="1"/>
    <n v="13618.918900000001"/>
    <x v="1457"/>
    <x v="0"/>
    <m/>
  </r>
  <r>
    <d v="2025-08-02T01:21:23"/>
    <x v="1"/>
    <x v="36"/>
    <s v="PARIAS MURIEL JHON FREDY"/>
    <x v="4"/>
    <x v="0"/>
    <n v="176"/>
    <n v="25.1428571428571"/>
    <n v="167.87443946188299"/>
    <s v="1 Descuento (Despachador) "/>
    <n v="94111.547099999996"/>
    <x v="1"/>
    <n v="14717.142900000001"/>
    <x v="1458"/>
    <x v="0"/>
    <m/>
  </r>
  <r>
    <d v="2025-08-02T01:21:23"/>
    <x v="9"/>
    <x v="1"/>
    <s v="GUTIERREZ ARICAPA DANIEL HUMBERTO"/>
    <x v="3"/>
    <x v="0"/>
    <n v="236"/>
    <n v="23.6"/>
    <n v="239.82062780269101"/>
    <m/>
    <n v="134445.0673"/>
    <x v="0"/>
    <n v="14717.142900000001"/>
    <x v="1458"/>
    <x v="0"/>
    <m/>
  </r>
  <r>
    <d v="2025-08-02T01:21:24"/>
    <x v="1"/>
    <x v="37"/>
    <s v="SANCHEZ BETANCOURT FRANSCISCO"/>
    <x v="0"/>
    <x v="0"/>
    <n v="235"/>
    <n v="26.1111111111111"/>
    <n v="215.83856502242199"/>
    <m/>
    <n v="121000.56050000001"/>
    <x v="0"/>
    <n v="14717.142900000001"/>
    <x v="1458"/>
    <x v="0"/>
    <m/>
  </r>
  <r>
    <d v="2025-08-02T01:21:24"/>
    <x v="9"/>
    <x v="2"/>
    <s v="HERNANDEZ MACIAS GILBERTO"/>
    <x v="3"/>
    <x v="0"/>
    <n v="290"/>
    <n v="29"/>
    <n v="239.82062780269101"/>
    <m/>
    <n v="134445.0673"/>
    <x v="1"/>
    <n v="14717.142900000001"/>
    <x v="1458"/>
    <x v="0"/>
    <m/>
  </r>
  <r>
    <d v="2025-08-02T01:21:24"/>
    <x v="1"/>
    <x v="3"/>
    <s v="LAYOS JIMENEZ JOHAN CAMILO"/>
    <x v="6"/>
    <x v="0"/>
    <n v="172"/>
    <n v="21.5"/>
    <n v="191.856502242152"/>
    <s v="2 Descuentos (Usuarios desubicados) "/>
    <n v="107556.05379999999"/>
    <x v="0"/>
    <n v="14717.142900000001"/>
    <x v="1458"/>
    <x v="0"/>
    <m/>
  </r>
  <r>
    <d v="2025-08-02T01:21:25"/>
    <x v="9"/>
    <x v="5"/>
    <s v="BERNAL RONDON KEVIN OSWALDO "/>
    <x v="9"/>
    <x v="0"/>
    <n v="307"/>
    <n v="25.5833333333333"/>
    <n v="287.78475336322902"/>
    <s v="1 Descuento (Usuario desubicado) "/>
    <n v="161334.08069999999"/>
    <x v="1"/>
    <n v="14717.142900000001"/>
    <x v="1458"/>
    <x v="0"/>
    <m/>
  </r>
  <r>
    <d v="2025-08-02T01:21:25"/>
    <x v="1"/>
    <x v="6"/>
    <s v="CARTAGENA RAMIREZ FREDY ALONSO "/>
    <x v="3"/>
    <x v="0"/>
    <n v="237"/>
    <n v="23.7"/>
    <n v="239.82062780269101"/>
    <m/>
    <n v="134445.0673"/>
    <x v="0"/>
    <n v="14717.142900000001"/>
    <x v="1458"/>
    <x v="0"/>
    <m/>
  </r>
  <r>
    <d v="2025-08-02T01:21:25"/>
    <x v="9"/>
    <x v="7"/>
    <s v="MARIN ALZATE KEVIN ANDRES "/>
    <x v="1"/>
    <x v="0"/>
    <n v="261"/>
    <n v="23.727272727272702"/>
    <n v="263.80269058296"/>
    <s v="1 Descuento (Conduct) "/>
    <n v="147889.57399999999"/>
    <x v="0"/>
    <n v="14717.142900000001"/>
    <x v="1458"/>
    <x v="0"/>
    <m/>
  </r>
  <r>
    <d v="2025-08-02T01:21:26"/>
    <x v="1"/>
    <x v="9"/>
    <s v="DAVID  HENRY GIOVANNY"/>
    <x v="12"/>
    <x v="0"/>
    <n v="302"/>
    <n v="23.230769230769202"/>
    <n v="311.76681614349798"/>
    <s v="JULIAN MACIAS Realiz 7 viajes donde moviliz 159 Usuarios "/>
    <n v="174778.58739999999"/>
    <x v="0"/>
    <n v="14717.142900000001"/>
    <x v="1458"/>
    <x v="0"/>
    <m/>
  </r>
  <r>
    <d v="2025-08-02T01:21:26"/>
    <x v="1"/>
    <x v="11"/>
    <s v="DURANGO PAEZ GILDARDO"/>
    <x v="9"/>
    <x v="0"/>
    <n v="273"/>
    <n v="22.75"/>
    <n v="287.78475336322902"/>
    <m/>
    <n v="161334.08069999999"/>
    <x v="1"/>
    <n v="14717.142900000001"/>
    <x v="1458"/>
    <x v="0"/>
    <m/>
  </r>
  <r>
    <d v="2025-08-02T01:21:26"/>
    <x v="9"/>
    <x v="12"/>
    <s v="VERENZUELA MARTINEZ ALEXANDER"/>
    <x v="0"/>
    <x v="0"/>
    <n v="297"/>
    <n v="33"/>
    <n v="215.83856502242199"/>
    <m/>
    <n v="121000.56050000001"/>
    <x v="1"/>
    <n v="14717.142900000001"/>
    <x v="1458"/>
    <x v="0"/>
    <m/>
  </r>
  <r>
    <d v="2025-08-02T01:21:26"/>
    <x v="9"/>
    <x v="10"/>
    <s v="CUADROS PRESIGA JOSE GABRIEL"/>
    <x v="0"/>
    <x v="0"/>
    <n v="199"/>
    <n v="22.1111111111111"/>
    <n v="215.83856502242199"/>
    <m/>
    <n v="121000.56050000001"/>
    <x v="0"/>
    <n v="14717.142900000001"/>
    <x v="1458"/>
    <x v="0"/>
    <m/>
  </r>
  <r>
    <d v="2025-08-02T01:21:27"/>
    <x v="1"/>
    <x v="13"/>
    <s v="PEREZ GARCIA JUAN ESTEBAN"/>
    <x v="1"/>
    <x v="0"/>
    <n v="229"/>
    <n v="20.818181818181799"/>
    <n v="263.80269058296"/>
    <m/>
    <n v="147889.57399999999"/>
    <x v="0"/>
    <n v="14717.142900000001"/>
    <x v="1458"/>
    <x v="0"/>
    <m/>
  </r>
  <r>
    <d v="2025-08-02T01:21:27"/>
    <x v="9"/>
    <x v="16"/>
    <s v="MACEA ARBELAEZ MATEO "/>
    <x v="9"/>
    <x v="0"/>
    <n v="226"/>
    <n v="18.8333333333333"/>
    <n v="287.78475336322902"/>
    <s v="3 Descuentos (conducts y despachador) "/>
    <n v="161334.08069999999"/>
    <x v="0"/>
    <n v="14717.142900000001"/>
    <x v="1458"/>
    <x v="0"/>
    <m/>
  </r>
  <r>
    <d v="2025-08-02T01:21:28"/>
    <x v="1"/>
    <x v="17"/>
    <s v="VALENCIA MENDOZA JHON "/>
    <x v="1"/>
    <x v="0"/>
    <n v="324"/>
    <n v="29.454545454545499"/>
    <n v="263.80269058296"/>
    <s v="1 Descuento (Despachador) "/>
    <n v="147889.57399999999"/>
    <x v="0"/>
    <n v="14717.142900000001"/>
    <x v="1458"/>
    <x v="0"/>
    <m/>
  </r>
  <r>
    <d v="2025-08-02T01:21:28"/>
    <x v="9"/>
    <x v="18"/>
    <s v="DURANGO DAVID JOSE"/>
    <x v="0"/>
    <x v="0"/>
    <n v="229"/>
    <n v="25.4444444444444"/>
    <n v="215.83856502242199"/>
    <m/>
    <n v="121000.56050000001"/>
    <x v="0"/>
    <n v="14717.142900000001"/>
    <x v="1458"/>
    <x v="0"/>
    <m/>
  </r>
  <r>
    <d v="2025-08-02T01:21:29"/>
    <x v="1"/>
    <x v="19"/>
    <s v="QUIRAMA CASTAEDA JHON JADER"/>
    <x v="3"/>
    <x v="0"/>
    <n v="206"/>
    <n v="20.6"/>
    <n v="239.82062780269101"/>
    <m/>
    <n v="134445.0673"/>
    <x v="1"/>
    <n v="14717.142900000001"/>
    <x v="1458"/>
    <x v="0"/>
    <m/>
  </r>
  <r>
    <d v="2025-08-02T01:21:29"/>
    <x v="9"/>
    <x v="20"/>
    <s v="SALDARRIAGA PARRA LUIS ALBERTO"/>
    <x v="4"/>
    <x v="0"/>
    <n v="188"/>
    <n v="26.8571428571429"/>
    <n v="167.87443946188299"/>
    <s v="1 Descuento (Usuario desubicado) "/>
    <n v="94111.547099999996"/>
    <x v="2"/>
    <n v="14717.142900000001"/>
    <x v="1458"/>
    <x v="0"/>
    <m/>
  </r>
  <r>
    <d v="2025-08-02T01:21:29"/>
    <x v="1"/>
    <x v="21"/>
    <s v="HERRERA GIRALDO DAVINSON"/>
    <x v="6"/>
    <x v="0"/>
    <n v="171"/>
    <n v="21.375"/>
    <n v="191.856502242152"/>
    <s v="Se descuenta 0.5 viaje de 7 55 am ya que NO ingresa a San juan. "/>
    <n v="100833.81879999999"/>
    <x v="0"/>
    <n v="14717.142900000001"/>
    <x v="1458"/>
    <x v="2"/>
    <n v="11.991"/>
  </r>
  <r>
    <d v="2025-08-02T01:21:30"/>
    <x v="9"/>
    <x v="38"/>
    <s v="JIMENEZ HURTADO CARLOS ESTIVEN"/>
    <x v="3"/>
    <x v="0"/>
    <n v="179"/>
    <n v="18.842105263157901"/>
    <n v="227.82959641255599"/>
    <m/>
    <n v="127722.81389999999"/>
    <x v="1"/>
    <n v="14717.142900000001"/>
    <x v="1458"/>
    <x v="0"/>
    <m/>
  </r>
  <r>
    <d v="2025-08-02T01:21:30"/>
    <x v="1"/>
    <x v="22"/>
    <s v="CIRO MARIN RODRIGO ALBERTO"/>
    <x v="3"/>
    <x v="0"/>
    <n v="220"/>
    <n v="22"/>
    <n v="239.82062780269101"/>
    <m/>
    <n v="134445.0673"/>
    <x v="0"/>
    <n v="14717.142900000001"/>
    <x v="1458"/>
    <x v="0"/>
    <m/>
  </r>
  <r>
    <d v="2025-08-02T01:21:30"/>
    <x v="9"/>
    <x v="23"/>
    <s v="HENAO MUOZ FERNEY"/>
    <x v="3"/>
    <x v="0"/>
    <n v="252"/>
    <n v="25.2"/>
    <n v="239.82062780269101"/>
    <s v="3 Descuentos (Transbordo) "/>
    <n v="134445.0673"/>
    <x v="0"/>
    <n v="14717.142900000001"/>
    <x v="1458"/>
    <x v="0"/>
    <m/>
  </r>
  <r>
    <d v="2025-08-02T01:21:31"/>
    <x v="1"/>
    <x v="26"/>
    <s v="MARTINEZ  WILMAR"/>
    <x v="2"/>
    <x v="0"/>
    <n v="181"/>
    <n v="30.1666666666667"/>
    <n v="143.892376681614"/>
    <s v="1 Descuento (Despachador) "/>
    <n v="80667.040399999998"/>
    <x v="0"/>
    <n v="14717.142900000001"/>
    <x v="1458"/>
    <x v="0"/>
    <m/>
  </r>
  <r>
    <d v="2025-08-02T01:21:30"/>
    <x v="1"/>
    <x v="24"/>
    <s v="AGUDELO GARCIA LLORDIN ELIAS"/>
    <x v="0"/>
    <x v="0"/>
    <n v="143"/>
    <n v="15.8888888888889"/>
    <n v="215.83856502242199"/>
    <m/>
    <n v="121000.56050000001"/>
    <x v="0"/>
    <n v="14717.142900000001"/>
    <x v="1458"/>
    <x v="0"/>
    <m/>
  </r>
  <r>
    <d v="2025-08-02T01:21:31"/>
    <x v="9"/>
    <x v="27"/>
    <s v="AGUDELO GARCIA DENIN ANGELO"/>
    <x v="0"/>
    <x v="0"/>
    <n v="188"/>
    <n v="20.8888888888889"/>
    <n v="215.83856502242199"/>
    <m/>
    <n v="121000.56050000001"/>
    <x v="0"/>
    <n v="14717.142900000001"/>
    <x v="1458"/>
    <x v="0"/>
    <m/>
  </r>
  <r>
    <d v="2025-08-02T01:21:31"/>
    <x v="9"/>
    <x v="25"/>
    <s v="LEON PEREZ RAUL ENRIQUE "/>
    <x v="3"/>
    <x v="0"/>
    <n v="221"/>
    <n v="22.1"/>
    <n v="239.82062780269101"/>
    <s v="1 Descuento (Conduct) "/>
    <n v="134445.0673"/>
    <x v="0"/>
    <n v="14717.142900000001"/>
    <x v="1458"/>
    <x v="0"/>
    <m/>
  </r>
  <r>
    <d v="2025-08-02T01:21:32"/>
    <x v="1"/>
    <x v="28"/>
    <s v="JARAMILLO JARAMILLO FRANCISCO WBEIMAR "/>
    <x v="0"/>
    <x v="0"/>
    <n v="170"/>
    <n v="18.8888888888889"/>
    <n v="215.83856502242199"/>
    <s v="9 Descuentos (Transbordo) "/>
    <n v="121000.56050000001"/>
    <x v="0"/>
    <n v="14717.142900000001"/>
    <x v="1458"/>
    <x v="0"/>
    <m/>
  </r>
  <r>
    <d v="2025-08-02T01:21:32"/>
    <x v="9"/>
    <x v="29"/>
    <s v="MONTOYA OSPINA GILBERTO ANTONIO "/>
    <x v="3"/>
    <x v="0"/>
    <n v="284"/>
    <n v="28.4"/>
    <n v="239.82062780269101"/>
    <s v="1 Descuento (Usuario desubicado) "/>
    <n v="134445.0673"/>
    <x v="0"/>
    <n v="14717.142900000001"/>
    <x v="1458"/>
    <x v="0"/>
    <m/>
  </r>
  <r>
    <d v="2025-08-02T01:21:32"/>
    <x v="1"/>
    <x v="30"/>
    <s v="HINCAPIE LOPEZ DIDIER FABIAN"/>
    <x v="0"/>
    <x v="0"/>
    <n v="223"/>
    <n v="24.7777777777778"/>
    <n v="215.83856502242199"/>
    <m/>
    <n v="121000.56050000001"/>
    <x v="1"/>
    <n v="14717.142900000001"/>
    <x v="1458"/>
    <x v="0"/>
    <m/>
  </r>
  <r>
    <d v="2025-08-02T01:21:32"/>
    <x v="9"/>
    <x v="32"/>
    <s v="TABORDA ROJAS DIEGO ALEJANDRO"/>
    <x v="6"/>
    <x v="0"/>
    <n v="215"/>
    <n v="26.875"/>
    <n v="191.856502242152"/>
    <m/>
    <n v="107556.05379999999"/>
    <x v="1"/>
    <n v="14717.142900000001"/>
    <x v="1458"/>
    <x v="0"/>
    <m/>
  </r>
  <r>
    <d v="2025-08-02T01:21:33"/>
    <x v="1"/>
    <x v="33"/>
    <s v="CALLE BOTERO JUAN RICARDO"/>
    <x v="0"/>
    <x v="0"/>
    <n v="230"/>
    <n v="25.5555555555556"/>
    <n v="215.83856502242199"/>
    <m/>
    <n v="121000.56050000001"/>
    <x v="0"/>
    <n v="14717.142900000001"/>
    <x v="1458"/>
    <x v="0"/>
    <m/>
  </r>
  <r>
    <d v="2025-08-02T01:21:33"/>
    <x v="9"/>
    <x v="34"/>
    <s v="PALMAR PANA EDIXON JOSUE "/>
    <x v="2"/>
    <x v="0"/>
    <n v="146"/>
    <n v="24.3333333333333"/>
    <n v="143.892376681614"/>
    <m/>
    <n v="80667.040399999998"/>
    <x v="0"/>
    <n v="14717.142900000001"/>
    <x v="1458"/>
    <x v="0"/>
    <m/>
  </r>
  <r>
    <d v="2025-08-02T01:21:33"/>
    <x v="1"/>
    <x v="35"/>
    <s v="OCAMPO OCAMPO ANTONIO JOSE"/>
    <x v="9"/>
    <x v="0"/>
    <n v="295"/>
    <n v="24.5833333333333"/>
    <n v="287.78475336322902"/>
    <s v="1 Descuento (Conduct) "/>
    <n v="161334.08069999999"/>
    <x v="0"/>
    <n v="14717.142900000001"/>
    <x v="1458"/>
    <x v="0"/>
    <m/>
  </r>
  <r>
    <d v="2025-08-02T01:21:33"/>
    <x v="9"/>
    <x v="41"/>
    <s v="GARCIA DAVID WILSON ALBERTO"/>
    <x v="0"/>
    <x v="0"/>
    <n v="195"/>
    <n v="21.6666666666667"/>
    <n v="215.83856502242199"/>
    <m/>
    <n v="121000.56050000001"/>
    <x v="1"/>
    <n v="14717.142900000001"/>
    <x v="1458"/>
    <x v="0"/>
    <m/>
  </r>
  <r>
    <d v="2025-08-02T01:21:34"/>
    <x v="1"/>
    <x v="40"/>
    <s v="LOPERA ALVAREZ ESTIVEN "/>
    <x v="1"/>
    <x v="0"/>
    <n v="322"/>
    <n v="29.272727272727298"/>
    <n v="263.80269058296"/>
    <s v="2 Descuentos (conducts) "/>
    <n v="147889.57399999999"/>
    <x v="1"/>
    <n v="14717.142900000001"/>
    <x v="1458"/>
    <x v="0"/>
    <m/>
  </r>
  <r>
    <d v="2025-08-03T02:43:45"/>
    <x v="9"/>
    <x v="36"/>
    <s v="PARIAS MURIEL JHON FREDY"/>
    <x v="0"/>
    <x v="0"/>
    <n v="243"/>
    <n v="27"/>
    <n v="204.03870967741901"/>
    <s v="2 Descuentos (Usuario desubicado y conduct) "/>
    <n v="114097.6452"/>
    <x v="1"/>
    <n v="12886.1111"/>
    <x v="1459"/>
    <x v="0"/>
    <m/>
  </r>
  <r>
    <d v="2025-08-03T02:43:46"/>
    <x v="1"/>
    <x v="1"/>
    <s v="MURILLO  YORMAN ANDRES"/>
    <x v="5"/>
    <x v="0"/>
    <n v="9"/>
    <n v="9"/>
    <n v="22.670967741935499"/>
    <m/>
    <n v="12677.516100000001"/>
    <x v="0"/>
    <n v="12886.1111"/>
    <x v="1459"/>
    <x v="0"/>
    <m/>
  </r>
  <r>
    <d v="2025-08-03T02:43:47"/>
    <x v="9"/>
    <x v="37"/>
    <s v="SANCHEZ BETANCOURT FRANSCISCO"/>
    <x v="0"/>
    <x v="0"/>
    <n v="199"/>
    <n v="22.1111111111111"/>
    <n v="204.03870967741901"/>
    <s v="15 Descuentos (Incidente con Usuarios) "/>
    <n v="114097.6452"/>
    <x v="0"/>
    <n v="12886.1111"/>
    <x v="1459"/>
    <x v="0"/>
    <m/>
  </r>
  <r>
    <d v="2025-08-03T02:43:47"/>
    <x v="1"/>
    <x v="2"/>
    <s v="HERNANDEZ MACIAS GILBERTO"/>
    <x v="0"/>
    <x v="0"/>
    <n v="209"/>
    <n v="23.2222222222222"/>
    <n v="204.03870967741901"/>
    <s v="1 Descuento (Conduct) "/>
    <n v="114097.6452"/>
    <x v="1"/>
    <n v="12886.1111"/>
    <x v="1459"/>
    <x v="0"/>
    <m/>
  </r>
  <r>
    <d v="2025-08-03T02:43:47"/>
    <x v="9"/>
    <x v="3"/>
    <s v="LOPEZ PINEDA DANIEL ESTIVEN"/>
    <x v="3"/>
    <x v="0"/>
    <n v="234"/>
    <n v="23.4"/>
    <n v="226.70967741935499"/>
    <m/>
    <n v="126775.16130000001"/>
    <x v="0"/>
    <n v="12886.1111"/>
    <x v="1459"/>
    <x v="0"/>
    <m/>
  </r>
  <r>
    <d v="2025-08-03T02:43:47"/>
    <x v="1"/>
    <x v="4"/>
    <s v="GIRALDO GIRALDO YOVIN ANDRES"/>
    <x v="9"/>
    <x v="0"/>
    <n v="249"/>
    <n v="20.75"/>
    <n v="272.05161290322599"/>
    <s v="2 Descuentos (Usuarios desubicados) "/>
    <n v="152130.19349999999"/>
    <x v="1"/>
    <n v="12886.1111"/>
    <x v="1459"/>
    <x v="0"/>
    <m/>
  </r>
  <r>
    <d v="2025-08-03T02:43:48"/>
    <x v="9"/>
    <x v="5"/>
    <s v="BERNAL RONDON KEVIN OSWALDO"/>
    <x v="6"/>
    <x v="0"/>
    <n v="169"/>
    <n v="21.125"/>
    <n v="181.36774193548399"/>
    <m/>
    <n v="101420.129"/>
    <x v="1"/>
    <n v="12886.1111"/>
    <x v="1459"/>
    <x v="0"/>
    <m/>
  </r>
  <r>
    <d v="2025-08-03T02:43:48"/>
    <x v="1"/>
    <x v="6"/>
    <s v="CARTAGENA RAMIREZ FREDY ALONSO"/>
    <x v="1"/>
    <x v="0"/>
    <n v="316"/>
    <n v="28.727272727272702"/>
    <n v="249.38064516129"/>
    <s v="Se descuenta 0.5 viaje de 7 30 am ya que NO ingresa a san juan. "/>
    <n v="133113.9099"/>
    <x v="0"/>
    <n v="12886.1111"/>
    <x v="1459"/>
    <x v="2"/>
    <n v="11.3355"/>
  </r>
  <r>
    <d v="2025-08-03T02:43:48"/>
    <x v="1"/>
    <x v="9"/>
    <s v="DAVID  HENRY GIOVANNY"/>
    <x v="3"/>
    <x v="0"/>
    <n v="262"/>
    <n v="26.2"/>
    <n v="226.70967741935499"/>
    <m/>
    <n v="126775.16130000001"/>
    <x v="0"/>
    <n v="12886.1111"/>
    <x v="1459"/>
    <x v="0"/>
    <m/>
  </r>
  <r>
    <d v="2025-08-03T02:43:48"/>
    <x v="9"/>
    <x v="7"/>
    <s v="MARIN ALZATE KEVIN ANDRES"/>
    <x v="3"/>
    <x v="0"/>
    <n v="289"/>
    <n v="28.9"/>
    <n v="226.70967741935499"/>
    <s v="2 Descuentos (Usuario desubicado y conduct) "/>
    <n v="126775.16130000001"/>
    <x v="0"/>
    <n v="12886.1111"/>
    <x v="1459"/>
    <x v="0"/>
    <m/>
  </r>
  <r>
    <d v="2025-08-03T02:43:49"/>
    <x v="9"/>
    <x v="10"/>
    <s v="CUADROS PRESIGA JOSE GABRIEL"/>
    <x v="2"/>
    <x v="0"/>
    <n v="202"/>
    <n v="33.6666666666667"/>
    <n v="136.02580645161299"/>
    <m/>
    <n v="76065.096799999999"/>
    <x v="0"/>
    <n v="12886.1111"/>
    <x v="1459"/>
    <x v="0"/>
    <m/>
  </r>
  <r>
    <d v="2025-08-03T02:43:49"/>
    <x v="1"/>
    <x v="12"/>
    <s v="VERENZUELA MARTINEZ ALEXANDER"/>
    <x v="1"/>
    <x v="0"/>
    <n v="316"/>
    <n v="28.727272727272702"/>
    <n v="249.38064516129"/>
    <s v="5 Descuentos (conducts y usuarios desubicados) "/>
    <n v="139452.67739999999"/>
    <x v="1"/>
    <n v="12886.1111"/>
    <x v="1459"/>
    <x v="0"/>
    <m/>
  </r>
  <r>
    <d v="2025-08-03T02:43:49"/>
    <x v="9"/>
    <x v="13"/>
    <s v="PEREZ GARCIA JUAN ESTEBAN"/>
    <x v="1"/>
    <x v="0"/>
    <n v="253"/>
    <n v="23"/>
    <n v="249.38064516129"/>
    <s v="2 Descuentos (transbordo) "/>
    <n v="139452.67739999999"/>
    <x v="0"/>
    <n v="12886.1111"/>
    <x v="1459"/>
    <x v="0"/>
    <m/>
  </r>
  <r>
    <d v="2025-08-03T02:43:49"/>
    <x v="1"/>
    <x v="14"/>
    <s v="MURILLO  YORMAN ANDRES"/>
    <x v="5"/>
    <x v="0"/>
    <n v="28"/>
    <n v="28"/>
    <n v="22.670967741935499"/>
    <m/>
    <n v="12677.516100000001"/>
    <x v="0"/>
    <n v="12886.1111"/>
    <x v="1459"/>
    <x v="0"/>
    <m/>
  </r>
  <r>
    <d v="2025-08-03T02:43:50"/>
    <x v="1"/>
    <x v="17"/>
    <s v="VALENCIA MENDOZA JHON"/>
    <x v="1"/>
    <x v="0"/>
    <n v="275"/>
    <n v="25"/>
    <n v="249.38064516129"/>
    <s v="3 Descuentos (Jefe de ruta y conducts) "/>
    <n v="139452.67739999999"/>
    <x v="0"/>
    <n v="12886.1111"/>
    <x v="1459"/>
    <x v="0"/>
    <m/>
  </r>
  <r>
    <d v="2025-08-03T02:43:50"/>
    <x v="9"/>
    <x v="16"/>
    <s v="MACEA ARBELAEZ MATEO"/>
    <x v="5"/>
    <x v="0"/>
    <n v="25"/>
    <n v="25"/>
    <n v="22.670967741935499"/>
    <m/>
    <n v="12677.516100000001"/>
    <x v="0"/>
    <n v="12886.1111"/>
    <x v="1459"/>
    <x v="0"/>
    <m/>
  </r>
  <r>
    <d v="2025-08-03T02:43:50"/>
    <x v="9"/>
    <x v="18"/>
    <s v="MACIAS HERNANDEZ JULIAN DAVID"/>
    <x v="0"/>
    <x v="0"/>
    <n v="216"/>
    <n v="24"/>
    <n v="204.03870967741901"/>
    <m/>
    <n v="114097.6452"/>
    <x v="0"/>
    <n v="12886.1111"/>
    <x v="1459"/>
    <x v="0"/>
    <m/>
  </r>
  <r>
    <d v="2025-08-03T02:43:50"/>
    <x v="1"/>
    <x v="19"/>
    <s v="QUIRAMA CASTAEDA JHON JADER"/>
    <x v="3"/>
    <x v="0"/>
    <n v="219"/>
    <n v="21.9"/>
    <n v="226.70967741935499"/>
    <s v="Se descuenta 0.5 viaje de 7 35 am ya que NO ingresa a san juan. "/>
    <n v="120436.39380000001"/>
    <x v="1"/>
    <n v="12886.1111"/>
    <x v="1459"/>
    <x v="2"/>
    <n v="11.3355"/>
  </r>
  <r>
    <d v="2025-08-03T02:43:51"/>
    <x v="9"/>
    <x v="20"/>
    <s v="SALDARRIAGA PARRA LUIS ALBERTO"/>
    <x v="0"/>
    <x v="0"/>
    <n v="160"/>
    <n v="17.7777777777778"/>
    <n v="204.03870967741901"/>
    <m/>
    <n v="114097.6452"/>
    <x v="2"/>
    <n v="12886.1111"/>
    <x v="1459"/>
    <x v="0"/>
    <m/>
  </r>
  <r>
    <d v="2025-08-03T02:43:51"/>
    <x v="1"/>
    <x v="21"/>
    <s v="CALLE BOTERO ANDRES CAMILO"/>
    <x v="1"/>
    <x v="0"/>
    <n v="187"/>
    <n v="17"/>
    <n v="249.38064516129"/>
    <m/>
    <n v="139452.67739999999"/>
    <x v="0"/>
    <n v="12886.1111"/>
    <x v="1459"/>
    <x v="0"/>
    <m/>
  </r>
  <r>
    <d v="2025-08-03T02:43:51"/>
    <x v="9"/>
    <x v="22"/>
    <s v="CIRO MARIN RODRIGO ALBERTO"/>
    <x v="0"/>
    <x v="0"/>
    <n v="209"/>
    <n v="23.2222222222222"/>
    <n v="204.03870967741901"/>
    <m/>
    <n v="114097.6452"/>
    <x v="0"/>
    <n v="12886.1111"/>
    <x v="1459"/>
    <x v="0"/>
    <m/>
  </r>
  <r>
    <d v="2025-08-03T02:43:51"/>
    <x v="1"/>
    <x v="23"/>
    <s v="HENAO HOYOS SANTIAGO"/>
    <x v="6"/>
    <x v="0"/>
    <n v="168"/>
    <n v="21"/>
    <n v="181.36774193548399"/>
    <m/>
    <n v="101420.129"/>
    <x v="0"/>
    <n v="12886.1111"/>
    <x v="1459"/>
    <x v="0"/>
    <m/>
  </r>
  <r>
    <d v="2025-08-03T02:43:52"/>
    <x v="9"/>
    <x v="24"/>
    <s v="LAYOS JIMENEZ JOHAN CAMILO"/>
    <x v="0"/>
    <x v="0"/>
    <n v="163"/>
    <n v="18.1111111111111"/>
    <n v="204.03870967741901"/>
    <m/>
    <n v="114097.6452"/>
    <x v="0"/>
    <n v="12886.1111"/>
    <x v="1459"/>
    <x v="0"/>
    <m/>
  </r>
  <r>
    <d v="2025-08-03T02:43:52"/>
    <x v="1"/>
    <x v="25"/>
    <s v="JARAMILLO JARAMILLO FRANCISCO WBEIMAR"/>
    <x v="0"/>
    <x v="0"/>
    <n v="192"/>
    <n v="21.3333333333333"/>
    <n v="204.03870967741901"/>
    <m/>
    <n v="114097.6452"/>
    <x v="0"/>
    <n v="12886.1111"/>
    <x v="1459"/>
    <x v="0"/>
    <m/>
  </r>
  <r>
    <d v="2025-08-03T02:43:52"/>
    <x v="9"/>
    <x v="26"/>
    <s v="MARTINEZ  WILMAR"/>
    <x v="10"/>
    <x v="0"/>
    <n v="69"/>
    <n v="15.3333333333333"/>
    <n v="102.01935483871"/>
    <m/>
    <n v="57048.8226"/>
    <x v="0"/>
    <n v="12886.1111"/>
    <x v="1459"/>
    <x v="0"/>
    <m/>
  </r>
  <r>
    <d v="2025-08-03T02:43:52"/>
    <x v="1"/>
    <x v="27"/>
    <s v="AGUDELO GARCIA LLORDIN ELIAS"/>
    <x v="0"/>
    <x v="0"/>
    <n v="164"/>
    <n v="18.2222222222222"/>
    <n v="204.03870967741901"/>
    <s v="1 Descuento (Usuario desubicado) "/>
    <n v="114097.6452"/>
    <x v="0"/>
    <n v="12886.1111"/>
    <x v="1459"/>
    <x v="0"/>
    <m/>
  </r>
  <r>
    <d v="2025-08-03T02:43:53"/>
    <x v="1"/>
    <x v="29"/>
    <s v="MONTOYA OSPINA GILBERTO ANTONIO"/>
    <x v="3"/>
    <x v="0"/>
    <n v="212"/>
    <n v="21.2"/>
    <n v="226.70967741935499"/>
    <m/>
    <n v="126775.16130000001"/>
    <x v="0"/>
    <n v="12886.1111"/>
    <x v="1459"/>
    <x v="0"/>
    <m/>
  </r>
  <r>
    <d v="2025-08-03T02:43:53"/>
    <x v="9"/>
    <x v="30"/>
    <s v="GOMEZ VERGARA EDWIN"/>
    <x v="3"/>
    <x v="0"/>
    <n v="229"/>
    <n v="22.9"/>
    <n v="226.70967741935499"/>
    <s v="2 Descuentos (Usuarios desubicados) "/>
    <n v="126775.16130000001"/>
    <x v="1"/>
    <n v="12886.1111"/>
    <x v="1459"/>
    <x v="0"/>
    <m/>
  </r>
  <r>
    <d v="2025-08-03T02:43:52"/>
    <x v="9"/>
    <x v="28"/>
    <s v="MARULANDA JARAMILLO DAWER ANDRES"/>
    <x v="6"/>
    <x v="0"/>
    <n v="190"/>
    <n v="25.3333333333333"/>
    <n v="170.03225806451599"/>
    <s v="2 Descuentos (transbordo) "/>
    <n v="95081.370999999999"/>
    <x v="0"/>
    <n v="12886.1111"/>
    <x v="1459"/>
    <x v="0"/>
    <m/>
  </r>
  <r>
    <d v="2025-08-03T02:43:53"/>
    <x v="1"/>
    <x v="31"/>
    <s v="MARTINEZ CHAVERRA LUIS NORBERTO"/>
    <x v="0"/>
    <x v="0"/>
    <n v="191"/>
    <n v="21.2222222222222"/>
    <n v="204.03870967741901"/>
    <m/>
    <n v="114097.6452"/>
    <x v="0"/>
    <n v="12886.1111"/>
    <x v="1459"/>
    <x v="0"/>
    <m/>
  </r>
  <r>
    <d v="2025-08-03T02:43:53"/>
    <x v="9"/>
    <x v="32"/>
    <s v="TABORDA ROJAS DIEGO ALEJANDRO"/>
    <x v="0"/>
    <x v="0"/>
    <n v="193"/>
    <n v="21.4444444444444"/>
    <n v="204.03870967741901"/>
    <m/>
    <n v="114097.6452"/>
    <x v="1"/>
    <n v="12886.1111"/>
    <x v="1459"/>
    <x v="0"/>
    <m/>
  </r>
  <r>
    <d v="2025-08-03T02:43:54"/>
    <x v="1"/>
    <x v="33"/>
    <s v="CALLE BOTERO JUAN RICARDO"/>
    <x v="1"/>
    <x v="0"/>
    <n v="194"/>
    <n v="17.636363636363601"/>
    <n v="249.38064516129"/>
    <s v="5 Descuentos (Usuarios desubicados, conduct y despachador) "/>
    <n v="139452.67739999999"/>
    <x v="0"/>
    <n v="12886.1111"/>
    <x v="1459"/>
    <x v="0"/>
    <m/>
  </r>
  <r>
    <d v="2025-08-03T02:43:54"/>
    <x v="9"/>
    <x v="34"/>
    <s v="HENAO MUOZ FERNEY"/>
    <x v="12"/>
    <x v="0"/>
    <n v="290"/>
    <n v="22.307692307692299"/>
    <n v="294.72258064516097"/>
    <s v="DIDIER HINCAPIE Realiz 7 viajes donde moviliz 136 Usuarios, 2 Descuentos (Despachador y usuario desubicado) "/>
    <n v="164807.70970000001"/>
    <x v="0"/>
    <n v="12886.1111"/>
    <x v="1459"/>
    <x v="0"/>
    <m/>
  </r>
  <r>
    <d v="2025-08-03T02:43:54"/>
    <x v="1"/>
    <x v="35"/>
    <s v="OCAMPO OCAMPO ANTONIO JOSE"/>
    <x v="8"/>
    <x v="0"/>
    <n v="102"/>
    <n v="20.399999999999999"/>
    <n v="113.354838709677"/>
    <m/>
    <n v="63387.580600000001"/>
    <x v="0"/>
    <n v="12886.1111"/>
    <x v="1459"/>
    <x v="0"/>
    <m/>
  </r>
  <r>
    <d v="2025-08-03T02:43:54"/>
    <x v="9"/>
    <x v="41"/>
    <s v="HERRERA GIRALDO DAVINSON"/>
    <x v="0"/>
    <x v="0"/>
    <n v="214"/>
    <n v="23.7777777777778"/>
    <n v="204.03870967741901"/>
    <s v="1 Descuento (Despachador) "/>
    <n v="114097.6452"/>
    <x v="1"/>
    <n v="12886.1111"/>
    <x v="1459"/>
    <x v="0"/>
    <m/>
  </r>
  <r>
    <d v="2025-08-03T02:43:55"/>
    <x v="1"/>
    <x v="40"/>
    <s v="GUTIERREZ ARICAPA DANIEL HUMBERTO"/>
    <x v="0"/>
    <x v="0"/>
    <n v="188"/>
    <n v="20.8888888888889"/>
    <n v="204.03870967741901"/>
    <m/>
    <n v="114097.6452"/>
    <x v="1"/>
    <n v="12886.1111"/>
    <x v="1459"/>
    <x v="0"/>
    <m/>
  </r>
  <r>
    <d v="2025-08-04T01:02:39"/>
    <x v="12"/>
    <x v="1"/>
    <s v="ESPINOZA CHAVARRIA GUILLERMO LEON"/>
    <x v="0"/>
    <x v="0"/>
    <n v="205"/>
    <n v="22.7777777777778"/>
    <n v="184.427807486631"/>
    <m/>
    <n v="102625.2674"/>
    <x v="0"/>
    <n v="11226.3158"/>
    <x v="1460"/>
    <x v="0"/>
    <m/>
  </r>
  <r>
    <d v="2025-08-04T01:02:40"/>
    <x v="12"/>
    <x v="2"/>
    <s v="LONDOO LOPERA DUVAN ANDRES"/>
    <x v="3"/>
    <x v="0"/>
    <n v="175"/>
    <n v="17.5"/>
    <n v="204.91978609625701"/>
    <m/>
    <n v="114028.07490000001"/>
    <x v="1"/>
    <n v="11226.3158"/>
    <x v="1460"/>
    <x v="0"/>
    <m/>
  </r>
  <r>
    <d v="2025-08-04T01:02:40"/>
    <x v="12"/>
    <x v="4"/>
    <s v="GIRALDO GIRALDO YOVIN ANDRES"/>
    <x v="0"/>
    <x v="0"/>
    <n v="204"/>
    <n v="22.6666666666667"/>
    <n v="184.427807486631"/>
    <m/>
    <n v="102625.2674"/>
    <x v="1"/>
    <n v="11226.3158"/>
    <x v="1460"/>
    <x v="0"/>
    <m/>
  </r>
  <r>
    <d v="2025-08-04T01:02:40"/>
    <x v="12"/>
    <x v="6"/>
    <s v="CARTAGENA RAMIREZ FREDY ALONSO"/>
    <x v="0"/>
    <x v="0"/>
    <n v="180"/>
    <n v="20"/>
    <n v="184.427807486631"/>
    <m/>
    <n v="102625.2674"/>
    <x v="0"/>
    <n v="11226.3158"/>
    <x v="1460"/>
    <x v="0"/>
    <m/>
  </r>
  <r>
    <d v="2025-08-04T01:02:41"/>
    <x v="12"/>
    <x v="10"/>
    <s v="CUADROS PRESIGA JOSE GABRIEL"/>
    <x v="3"/>
    <x v="0"/>
    <n v="244"/>
    <n v="24.4"/>
    <n v="204.91978609625701"/>
    <m/>
    <n v="114028.07490000001"/>
    <x v="0"/>
    <n v="11226.3158"/>
    <x v="1460"/>
    <x v="0"/>
    <m/>
  </r>
  <r>
    <d v="2025-08-04T01:02:41"/>
    <x v="12"/>
    <x v="11"/>
    <s v="DURANGO PAEZ GILDARDO"/>
    <x v="0"/>
    <x v="0"/>
    <n v="166"/>
    <n v="18.4444444444444"/>
    <n v="184.427807486631"/>
    <s v="1 Descuento (Conduct) "/>
    <n v="102625.2674"/>
    <x v="1"/>
    <n v="11226.3158"/>
    <x v="1460"/>
    <x v="0"/>
    <m/>
  </r>
  <r>
    <d v="2025-08-04T01:02:42"/>
    <x v="12"/>
    <x v="12"/>
    <s v="VERENZUELA MARTINEZ ALEXANDER"/>
    <x v="0"/>
    <x v="0"/>
    <n v="198"/>
    <n v="22"/>
    <n v="184.427807486631"/>
    <s v="3 Descuentos (Despachador y usuarios desubicados) "/>
    <n v="102625.2674"/>
    <x v="1"/>
    <n v="11226.3158"/>
    <x v="1460"/>
    <x v="0"/>
    <m/>
  </r>
  <r>
    <d v="2025-08-04T01:02:42"/>
    <x v="12"/>
    <x v="17"/>
    <s v="BERNAL RONDON KEVIN OSWALDO"/>
    <x v="0"/>
    <x v="0"/>
    <n v="144"/>
    <n v="16"/>
    <n v="184.427807486631"/>
    <s v="3 Descuentos (Conducts) "/>
    <n v="102625.2674"/>
    <x v="0"/>
    <n v="11226.3158"/>
    <x v="1460"/>
    <x v="0"/>
    <m/>
  </r>
  <r>
    <d v="2025-08-04T01:02:43"/>
    <x v="12"/>
    <x v="18"/>
    <s v="DURANGO DAVID JOSE"/>
    <x v="1"/>
    <x v="0"/>
    <n v="203"/>
    <n v="18.454545454545499"/>
    <n v="225.41176470588201"/>
    <m/>
    <n v="125430.8824"/>
    <x v="0"/>
    <n v="11226.3158"/>
    <x v="1460"/>
    <x v="0"/>
    <m/>
  </r>
  <r>
    <d v="2025-08-04T01:02:43"/>
    <x v="12"/>
    <x v="20"/>
    <s v="SALDARRIAGA PARRA LUIS ALBERTO"/>
    <x v="0"/>
    <x v="0"/>
    <n v="123"/>
    <n v="13.6666666666667"/>
    <n v="184.427807486631"/>
    <m/>
    <n v="102625.2674"/>
    <x v="2"/>
    <n v="11226.3158"/>
    <x v="1460"/>
    <x v="0"/>
    <m/>
  </r>
  <r>
    <d v="2025-08-04T01:02:44"/>
    <x v="12"/>
    <x v="21"/>
    <s v="CALLE BOTERO ANDRES CAMILO"/>
    <x v="9"/>
    <x v="0"/>
    <n v="237"/>
    <n v="19.75"/>
    <n v="245.903743315508"/>
    <m/>
    <n v="136833.68979999999"/>
    <x v="0"/>
    <n v="11226.3158"/>
    <x v="1460"/>
    <x v="0"/>
    <m/>
  </r>
  <r>
    <d v="2025-08-04T01:02:44"/>
    <x v="12"/>
    <x v="23"/>
    <s v="HENAO HOYOS SANTIAGO"/>
    <x v="9"/>
    <x v="0"/>
    <n v="266"/>
    <n v="22.1666666666667"/>
    <n v="245.903743315508"/>
    <s v="1 Descuento (Despachador) "/>
    <n v="136833.68979999999"/>
    <x v="0"/>
    <n v="11226.3158"/>
    <x v="1460"/>
    <x v="0"/>
    <m/>
  </r>
  <r>
    <d v="2025-08-04T01:02:45"/>
    <x v="12"/>
    <x v="27"/>
    <s v="LAYOS JIMENEZ JOHAN CAMILO"/>
    <x v="0"/>
    <x v="0"/>
    <n v="220"/>
    <n v="24.4444444444444"/>
    <n v="184.427807486631"/>
    <m/>
    <n v="102625.2674"/>
    <x v="0"/>
    <n v="11226.3158"/>
    <x v="1460"/>
    <x v="0"/>
    <m/>
  </r>
  <r>
    <d v="2025-08-04T01:02:45"/>
    <x v="12"/>
    <x v="28"/>
    <s v="MARULANDA JARAMILLO DAWER ANDRES"/>
    <x v="0"/>
    <x v="0"/>
    <n v="158"/>
    <n v="17.5555555555556"/>
    <n v="184.427807486631"/>
    <m/>
    <n v="102625.2674"/>
    <x v="0"/>
    <n v="11226.3158"/>
    <x v="1460"/>
    <x v="0"/>
    <m/>
  </r>
  <r>
    <d v="2025-08-04T01:02:46"/>
    <x v="12"/>
    <x v="30"/>
    <s v="GOMEZ VERGARA EDWIN"/>
    <x v="1"/>
    <x v="0"/>
    <n v="277"/>
    <n v="25.181818181818201"/>
    <n v="225.41176470588201"/>
    <m/>
    <n v="125430.8824"/>
    <x v="1"/>
    <n v="11226.3158"/>
    <x v="1460"/>
    <x v="0"/>
    <m/>
  </r>
  <r>
    <d v="2025-08-04T01:02:45"/>
    <x v="12"/>
    <x v="25"/>
    <s v="LEON PEREZ RAUL ENRIQUE"/>
    <x v="9"/>
    <x v="0"/>
    <n v="276"/>
    <n v="23"/>
    <n v="245.903743315508"/>
    <m/>
    <n v="136833.68979999999"/>
    <x v="0"/>
    <n v="11226.3158"/>
    <x v="1460"/>
    <x v="0"/>
    <m/>
  </r>
  <r>
    <d v="2025-08-04T01:02:46"/>
    <x v="12"/>
    <x v="32"/>
    <s v="GUTIERREZ ARICAPA DANIEL HUMBERTO"/>
    <x v="3"/>
    <x v="0"/>
    <n v="226"/>
    <n v="22.6"/>
    <n v="204.91978609625701"/>
    <m/>
    <n v="114028.07490000001"/>
    <x v="1"/>
    <n v="11226.3158"/>
    <x v="1460"/>
    <x v="0"/>
    <m/>
  </r>
  <r>
    <d v="2025-08-04T01:02:46"/>
    <x v="12"/>
    <x v="41"/>
    <s v="HERRERA GIRALDO DAVINSON"/>
    <x v="0"/>
    <x v="0"/>
    <n v="152"/>
    <n v="16.8888888888889"/>
    <n v="184.427807486631"/>
    <s v="1 Descuento (Conduct) "/>
    <n v="102625.2674"/>
    <x v="1"/>
    <n v="11226.3158"/>
    <x v="1460"/>
    <x v="0"/>
    <m/>
  </r>
  <r>
    <d v="2025-08-04T01:02:46"/>
    <x v="12"/>
    <x v="40"/>
    <s v="LOPERA ALVAREZ ESTIVEN"/>
    <x v="0"/>
    <x v="0"/>
    <n v="178"/>
    <n v="19.7777777777778"/>
    <n v="184.427807486631"/>
    <m/>
    <n v="102625.2674"/>
    <x v="1"/>
    <n v="11226.3158"/>
    <x v="1460"/>
    <x v="0"/>
    <m/>
  </r>
  <r>
    <d v="2025-08-05T02:51:21"/>
    <x v="1"/>
    <x v="36"/>
    <s v="PARIAS MURIEL JHON FREDY"/>
    <x v="0"/>
    <x v="0"/>
    <n v="213"/>
    <n v="23.6666666666667"/>
    <n v="191.65432098765399"/>
    <s v="2 Descuentos (Conducts) "/>
    <n v="106852.7778"/>
    <x v="1"/>
    <n v="12686.486500000001"/>
    <x v="1461"/>
    <x v="0"/>
    <m/>
  </r>
  <r>
    <d v="2025-08-05T02:51:21"/>
    <x v="9"/>
    <x v="1"/>
    <s v="ESPINOZA CHAVARRIA GUILLERMO LEON "/>
    <x v="0"/>
    <x v="0"/>
    <n v="197"/>
    <n v="21.8888888888889"/>
    <n v="191.65432098765399"/>
    <m/>
    <n v="106852.7778"/>
    <x v="0"/>
    <n v="12686.486500000001"/>
    <x v="1461"/>
    <x v="0"/>
    <m/>
  </r>
  <r>
    <d v="2025-08-05T02:51:22"/>
    <x v="1"/>
    <x v="37"/>
    <s v="SANCHEZ BETANCOURT FRANSCISCO"/>
    <x v="0"/>
    <x v="0"/>
    <n v="175"/>
    <n v="19.4444444444444"/>
    <n v="191.65432098765399"/>
    <m/>
    <n v="106852.7778"/>
    <x v="0"/>
    <n v="12686.486500000001"/>
    <x v="1461"/>
    <x v="0"/>
    <m/>
  </r>
  <r>
    <d v="2025-08-05T02:51:22"/>
    <x v="9"/>
    <x v="2"/>
    <s v="LONDOO LOPERA DUVAN ANDRES"/>
    <x v="0"/>
    <x v="0"/>
    <n v="225"/>
    <n v="25"/>
    <n v="191.65432098765399"/>
    <m/>
    <n v="106852.7778"/>
    <x v="1"/>
    <n v="12686.486500000001"/>
    <x v="1461"/>
    <x v="0"/>
    <m/>
  </r>
  <r>
    <d v="2025-08-05T02:51:22"/>
    <x v="1"/>
    <x v="3"/>
    <s v="LOPEZ PINEDA DANIEL ESTIVEN "/>
    <x v="9"/>
    <x v="0"/>
    <n v="220"/>
    <n v="18.3333333333333"/>
    <n v="255.53909465020601"/>
    <m/>
    <n v="142470.37040000001"/>
    <x v="0"/>
    <n v="12686.486500000001"/>
    <x v="1461"/>
    <x v="0"/>
    <m/>
  </r>
  <r>
    <d v="2025-08-05T02:51:23"/>
    <x v="9"/>
    <x v="4"/>
    <s v="GIRALDO GIRALDO YOVIN ANDRES"/>
    <x v="9"/>
    <x v="0"/>
    <n v="269"/>
    <n v="22.4166666666667"/>
    <n v="255.53909465020601"/>
    <s v="2 Descuentos (conducts) "/>
    <n v="142470.37040000001"/>
    <x v="1"/>
    <n v="12686.486500000001"/>
    <x v="1461"/>
    <x v="0"/>
    <m/>
  </r>
  <r>
    <d v="2025-08-05T02:51:23"/>
    <x v="1"/>
    <x v="5"/>
    <s v="GONZALEZ PEREZ RAFAEL JOSE"/>
    <x v="9"/>
    <x v="0"/>
    <n v="266"/>
    <n v="22.1666666666667"/>
    <n v="255.53909465020601"/>
    <s v="1 Descuento (Despachador) "/>
    <n v="142470.37040000001"/>
    <x v="1"/>
    <n v="12686.486500000001"/>
    <x v="1461"/>
    <x v="0"/>
    <m/>
  </r>
  <r>
    <d v="2025-08-05T02:51:23"/>
    <x v="9"/>
    <x v="6"/>
    <s v="CARTAGENA RAMIREZ FREDY ALONSO"/>
    <x v="0"/>
    <x v="0"/>
    <n v="173"/>
    <n v="19.2222222222222"/>
    <n v="191.65432098765399"/>
    <s v="2 Descuentos (Jefe de ruta y abogado) "/>
    <n v="106852.7778"/>
    <x v="0"/>
    <n v="12686.486500000001"/>
    <x v="1461"/>
    <x v="0"/>
    <m/>
  </r>
  <r>
    <d v="2025-08-05T02:51:24"/>
    <x v="1"/>
    <x v="7"/>
    <s v="MARIN ALZATE KEVIN ANDRES"/>
    <x v="0"/>
    <x v="0"/>
    <n v="221"/>
    <n v="24.5555555555556"/>
    <n v="191.65432098765399"/>
    <m/>
    <n v="106852.7778"/>
    <x v="0"/>
    <n v="12686.486500000001"/>
    <x v="1461"/>
    <x v="0"/>
    <m/>
  </r>
  <r>
    <d v="2025-08-05T02:51:24"/>
    <x v="9"/>
    <x v="9"/>
    <s v="DAVID  HENRY GIOVANNY"/>
    <x v="10"/>
    <x v="0"/>
    <n v="89"/>
    <n v="19.7777777777778"/>
    <n v="95.827160493827193"/>
    <m/>
    <n v="53426.388899999998"/>
    <x v="0"/>
    <n v="12686.486500000001"/>
    <x v="1461"/>
    <x v="0"/>
    <m/>
  </r>
  <r>
    <d v="2025-08-05T02:51:24"/>
    <x v="1"/>
    <x v="10"/>
    <s v="CUADROS PRESIGA JOSE GABRIEL"/>
    <x v="0"/>
    <x v="0"/>
    <n v="230"/>
    <n v="25.5555555555556"/>
    <n v="191.65432098765399"/>
    <s v="1 Descuento (Usuario desubicado) "/>
    <n v="106852.7778"/>
    <x v="0"/>
    <n v="12686.486500000001"/>
    <x v="1461"/>
    <x v="0"/>
    <m/>
  </r>
  <r>
    <d v="2025-08-05T02:51:24"/>
    <x v="9"/>
    <x v="11"/>
    <s v="DURANGO PAEZ GILDARDO"/>
    <x v="1"/>
    <x v="0"/>
    <n v="241"/>
    <n v="21.909090909090899"/>
    <n v="234.244170096022"/>
    <m/>
    <n v="130597.8395"/>
    <x v="1"/>
    <n v="12686.486500000001"/>
    <x v="1461"/>
    <x v="0"/>
    <m/>
  </r>
  <r>
    <d v="2025-08-05T02:51:25"/>
    <x v="1"/>
    <x v="12"/>
    <s v="HERNANDEZ MACIAS GILBERTO"/>
    <x v="0"/>
    <x v="0"/>
    <n v="238"/>
    <n v="26.4444444444444"/>
    <n v="191.65432098765399"/>
    <m/>
    <n v="106852.7778"/>
    <x v="1"/>
    <n v="12686.486500000001"/>
    <x v="1461"/>
    <x v="0"/>
    <m/>
  </r>
  <r>
    <d v="2025-08-05T02:51:25"/>
    <x v="9"/>
    <x v="13"/>
    <s v="PEREZ GARCIA JUAN ESTEBAN"/>
    <x v="3"/>
    <x v="0"/>
    <n v="208"/>
    <n v="20.8"/>
    <n v="212.949245541838"/>
    <m/>
    <n v="118725.3086"/>
    <x v="0"/>
    <n v="12686.486500000001"/>
    <x v="1461"/>
    <x v="0"/>
    <m/>
  </r>
  <r>
    <d v="2025-08-05T02:51:26"/>
    <x v="9"/>
    <x v="17"/>
    <s v="VALENCIA MENDOZA JHON"/>
    <x v="3"/>
    <x v="0"/>
    <n v="213"/>
    <n v="21.3"/>
    <n v="212.949245541838"/>
    <m/>
    <n v="118725.3086"/>
    <x v="0"/>
    <n v="12686.486500000001"/>
    <x v="1461"/>
    <x v="0"/>
    <m/>
  </r>
  <r>
    <d v="2025-08-05T02:51:26"/>
    <x v="1"/>
    <x v="18"/>
    <s v="MACIAS HERNANDEZ JULIAN DAVID"/>
    <x v="3"/>
    <x v="0"/>
    <n v="186"/>
    <n v="18.600000000000001"/>
    <n v="212.949245541838"/>
    <m/>
    <n v="118725.3086"/>
    <x v="0"/>
    <n v="12686.486500000001"/>
    <x v="1461"/>
    <x v="0"/>
    <m/>
  </r>
  <r>
    <d v="2025-08-05T02:51:26"/>
    <x v="9"/>
    <x v="19"/>
    <s v="QUIRAMA CASTAEDA JHON JADER"/>
    <x v="13"/>
    <x v="0"/>
    <n v="272"/>
    <n v="19.428571428571399"/>
    <n v="298.12894375857297"/>
    <m/>
    <n v="166215.43210000001"/>
    <x v="1"/>
    <n v="12686.486500000001"/>
    <x v="1461"/>
    <x v="0"/>
    <m/>
  </r>
  <r>
    <d v="2025-08-05T02:51:25"/>
    <x v="1"/>
    <x v="16"/>
    <s v="MACEA ARBELAEZ MATEO"/>
    <x v="1"/>
    <x v="0"/>
    <n v="222"/>
    <n v="20.181818181818201"/>
    <n v="234.244170096022"/>
    <m/>
    <n v="130597.8395"/>
    <x v="0"/>
    <n v="12686.486500000001"/>
    <x v="1461"/>
    <x v="0"/>
    <m/>
  </r>
  <r>
    <d v="2025-08-05T02:51:27"/>
    <x v="1"/>
    <x v="20"/>
    <s v="SALDARRIAGA PARRA LUIS ALBERTO"/>
    <x v="0"/>
    <x v="0"/>
    <n v="162"/>
    <n v="18"/>
    <n v="191.65432098765399"/>
    <m/>
    <n v="106852.7778"/>
    <x v="2"/>
    <n v="12686.486500000001"/>
    <x v="1461"/>
    <x v="0"/>
    <m/>
  </r>
  <r>
    <d v="2025-08-05T02:51:27"/>
    <x v="9"/>
    <x v="21"/>
    <s v="CALLE BOTERO ANDRES CAMILO"/>
    <x v="3"/>
    <x v="0"/>
    <n v="239"/>
    <n v="23.9"/>
    <n v="212.949245541838"/>
    <m/>
    <n v="118725.3086"/>
    <x v="0"/>
    <n v="12686.486500000001"/>
    <x v="1461"/>
    <x v="0"/>
    <m/>
  </r>
  <r>
    <d v="2025-08-05T02:51:27"/>
    <x v="1"/>
    <x v="38"/>
    <s v="HENAO MUOZ FERNEY"/>
    <x v="9"/>
    <x v="0"/>
    <n v="284"/>
    <n v="23.6666666666667"/>
    <n v="255.53909465020601"/>
    <s v="2 Descuentos (Conducts) "/>
    <n v="142470.37040000001"/>
    <x v="1"/>
    <n v="12686.486500000001"/>
    <x v="1461"/>
    <x v="0"/>
    <m/>
  </r>
  <r>
    <d v="2025-08-05T02:51:27"/>
    <x v="9"/>
    <x v="22"/>
    <s v="CIRO MARIN RODRIGO ALBERTO"/>
    <x v="3"/>
    <x v="0"/>
    <n v="167"/>
    <n v="16.7"/>
    <n v="212.949245541838"/>
    <s v="2 Descuentos (Conduct y usuario desubicado) "/>
    <n v="118725.3086"/>
    <x v="0"/>
    <n v="12686.486500000001"/>
    <x v="1461"/>
    <x v="0"/>
    <m/>
  </r>
  <r>
    <d v="2025-08-05T02:51:28"/>
    <x v="1"/>
    <x v="23"/>
    <s v="HINCAPIE LOPEZ DIDIER FABIAN"/>
    <x v="3"/>
    <x v="0"/>
    <n v="244"/>
    <n v="24.4"/>
    <n v="212.949245541838"/>
    <s v="Se descuenta 0.5 viaje de 4 05 pm ya que abandona ruta sin autorizacin "/>
    <n v="112789.0211"/>
    <x v="0"/>
    <n v="12686.486500000001"/>
    <x v="1461"/>
    <x v="2"/>
    <n v="10.647500000000001"/>
  </r>
  <r>
    <d v="2025-08-05T02:51:28"/>
    <x v="1"/>
    <x v="25"/>
    <s v="JARAMILLO JARAMILLO FRANCISCO WBEIMAR"/>
    <x v="3"/>
    <x v="0"/>
    <n v="176"/>
    <n v="17.600000000000001"/>
    <n v="212.949245541838"/>
    <m/>
    <n v="118725.3086"/>
    <x v="0"/>
    <n v="12686.486500000001"/>
    <x v="1461"/>
    <x v="0"/>
    <m/>
  </r>
  <r>
    <d v="2025-08-05T02:51:29"/>
    <x v="1"/>
    <x v="27"/>
    <s v="AGUDELO GARCIA DENIN ANGELO"/>
    <x v="3"/>
    <x v="0"/>
    <n v="181"/>
    <n v="18.100000000000001"/>
    <n v="212.949245541838"/>
    <s v="11 Descuentos (Despachador y transbordo) "/>
    <n v="118725.3086"/>
    <x v="0"/>
    <n v="12686.486500000001"/>
    <x v="1461"/>
    <x v="0"/>
    <m/>
  </r>
  <r>
    <d v="2025-08-05T02:51:28"/>
    <x v="9"/>
    <x v="24"/>
    <s v="AGUDELO GARCIA LLORDIN ELIAS"/>
    <x v="3"/>
    <x v="0"/>
    <n v="204"/>
    <n v="20.399999999999999"/>
    <n v="212.949245541838"/>
    <m/>
    <n v="118725.3086"/>
    <x v="0"/>
    <n v="12686.486500000001"/>
    <x v="1461"/>
    <x v="0"/>
    <m/>
  </r>
  <r>
    <d v="2025-08-05T02:51:29"/>
    <x v="9"/>
    <x v="26"/>
    <s v="LAYOS JIMENEZ JOHAN CAMILO"/>
    <x v="0"/>
    <x v="0"/>
    <n v="185"/>
    <n v="20.5555555555556"/>
    <n v="191.65432098765399"/>
    <m/>
    <n v="106852.7778"/>
    <x v="0"/>
    <n v="12686.486500000001"/>
    <x v="1461"/>
    <x v="0"/>
    <m/>
  </r>
  <r>
    <d v="2025-08-05T02:51:30"/>
    <x v="1"/>
    <x v="29"/>
    <s v="LOPERA ALVAREZ ESTIVEN"/>
    <x v="4"/>
    <x v="0"/>
    <n v="144"/>
    <n v="20.571428571428601"/>
    <n v="149.064471879287"/>
    <m/>
    <n v="83107.716"/>
    <x v="0"/>
    <n v="12686.486500000001"/>
    <x v="1461"/>
    <x v="0"/>
    <m/>
  </r>
  <r>
    <d v="2025-08-05T02:51:29"/>
    <x v="9"/>
    <x v="28"/>
    <s v="MARULANDA JARAMILLO DAWER ANDRES"/>
    <x v="3"/>
    <x v="0"/>
    <n v="204"/>
    <n v="20.399999999999999"/>
    <n v="212.949245541838"/>
    <m/>
    <n v="118725.3086"/>
    <x v="0"/>
    <n v="12686.486500000001"/>
    <x v="1461"/>
    <x v="0"/>
    <m/>
  </r>
  <r>
    <d v="2025-08-05T02:51:30"/>
    <x v="9"/>
    <x v="30"/>
    <s v="GOMEZ VERGARA EDWIN"/>
    <x v="1"/>
    <x v="0"/>
    <n v="188"/>
    <n v="17.090909090909101"/>
    <n v="234.244170096022"/>
    <s v="2 Descuentos (Conduct y transbordo) "/>
    <n v="130597.8395"/>
    <x v="1"/>
    <n v="12686.486500000001"/>
    <x v="1461"/>
    <x v="0"/>
    <m/>
  </r>
  <r>
    <d v="2025-08-05T02:51:30"/>
    <x v="1"/>
    <x v="31"/>
    <s v="MARTINEZ CHAVERRA LUIS NORBERTO"/>
    <x v="1"/>
    <x v="0"/>
    <n v="228"/>
    <n v="20.727272727272702"/>
    <n v="234.244170096022"/>
    <m/>
    <n v="130597.8395"/>
    <x v="0"/>
    <n v="12686.486500000001"/>
    <x v="1461"/>
    <x v="0"/>
    <m/>
  </r>
  <r>
    <d v="2025-08-05T02:51:30"/>
    <x v="9"/>
    <x v="32"/>
    <s v="TABORDA ROJAS DIEGO ALEJANDRO"/>
    <x v="9"/>
    <x v="0"/>
    <n v="275"/>
    <n v="22.9166666666667"/>
    <n v="255.53909465020601"/>
    <m/>
    <n v="142470.37040000001"/>
    <x v="1"/>
    <n v="12686.486500000001"/>
    <x v="1461"/>
    <x v="0"/>
    <m/>
  </r>
  <r>
    <d v="2025-08-05T02:51:31"/>
    <x v="1"/>
    <x v="33"/>
    <s v="CALLE BOTERO JUAN RICARDO"/>
    <x v="0"/>
    <x v="0"/>
    <n v="174"/>
    <n v="19.3333333333333"/>
    <n v="191.65432098765399"/>
    <m/>
    <n v="106852.7778"/>
    <x v="0"/>
    <n v="12686.486500000001"/>
    <x v="1461"/>
    <x v="0"/>
    <m/>
  </r>
  <r>
    <d v="2025-08-05T02:51:31"/>
    <x v="9"/>
    <x v="34"/>
    <s v="PALMAR PANA EDIXON JOSUE"/>
    <x v="6"/>
    <x v="0"/>
    <n v="198"/>
    <n v="24.75"/>
    <n v="170.35939643347001"/>
    <s v="4 Descuentos (Monitoreo y jefe de ruta)"/>
    <n v="94980.246899999998"/>
    <x v="0"/>
    <n v="12686.486500000001"/>
    <x v="1461"/>
    <x v="0"/>
    <m/>
  </r>
  <r>
    <d v="2025-08-05T02:51:31"/>
    <x v="1"/>
    <x v="35"/>
    <s v="OCAMPO OCAMPO ANTONIO JOSE"/>
    <x v="3"/>
    <x v="0"/>
    <n v="216"/>
    <n v="21.6"/>
    <n v="212.949245541838"/>
    <s v="1 Descuento (Despachador) "/>
    <n v="118725.3086"/>
    <x v="0"/>
    <n v="12686.486500000001"/>
    <x v="1461"/>
    <x v="0"/>
    <m/>
  </r>
  <r>
    <d v="2025-08-05T02:51:31"/>
    <x v="9"/>
    <x v="41"/>
    <s v="GARCIA DAVID WILSON ALBERTO"/>
    <x v="3"/>
    <x v="0"/>
    <n v="244"/>
    <n v="24.4"/>
    <n v="212.949245541838"/>
    <m/>
    <n v="118725.3086"/>
    <x v="1"/>
    <n v="12686.486500000001"/>
    <x v="1461"/>
    <x v="0"/>
    <m/>
  </r>
  <r>
    <d v="2025-08-05T02:51:32"/>
    <x v="1"/>
    <x v="40"/>
    <s v="GUTIERREZ ARICAPA DANIEL HUMBERTO"/>
    <x v="6"/>
    <x v="0"/>
    <n v="191"/>
    <n v="23.875"/>
    <n v="170.35939643347001"/>
    <s v="1 Descuento (Monitoreo) "/>
    <n v="94980.246899999998"/>
    <x v="1"/>
    <n v="12686.486500000001"/>
    <x v="1461"/>
    <x v="0"/>
    <m/>
  </r>
  <r>
    <d v="2025-08-06T02:30:40"/>
    <x v="9"/>
    <x v="36"/>
    <s v="HINCAPIE LOPEZ DIDIER FABIAN"/>
    <x v="6"/>
    <x v="0"/>
    <n v="179"/>
    <n v="22.375"/>
    <n v="175.32203389830499"/>
    <s v="4 Descuentos (Transbordo y conducts) "/>
    <n v="97883.389800000004"/>
    <x v="1"/>
    <n v="12741.025600000001"/>
    <x v="1462"/>
    <x v="0"/>
    <m/>
  </r>
  <r>
    <d v="2025-08-06T02:30:41"/>
    <x v="1"/>
    <x v="1"/>
    <s v="ESPINOZA CHAVARRIA GUILLERMO LEON"/>
    <x v="0"/>
    <x v="0"/>
    <n v="152"/>
    <n v="16.8888888888889"/>
    <n v="197.23728813559299"/>
    <s v="1 Descuento (Conduct) "/>
    <n v="110118.81359999999"/>
    <x v="0"/>
    <n v="12741.025600000001"/>
    <x v="1462"/>
    <x v="0"/>
    <m/>
  </r>
  <r>
    <d v="2025-08-06T02:30:41"/>
    <x v="9"/>
    <x v="37"/>
    <s v="LAYOS JIMENEZ JOHAN CAMILO"/>
    <x v="10"/>
    <x v="0"/>
    <n v="97"/>
    <n v="24.25"/>
    <n v="87.661016949152497"/>
    <s v="2 Descuentos (Monitoreo) "/>
    <n v="48941.694900000002"/>
    <x v="0"/>
    <n v="12741.025600000001"/>
    <x v="1462"/>
    <x v="0"/>
    <m/>
  </r>
  <r>
    <d v="2025-08-06T02:30:41"/>
    <x v="1"/>
    <x v="2"/>
    <s v="LONDOO LOPERA DUVAN ANDRES"/>
    <x v="8"/>
    <x v="0"/>
    <n v="130"/>
    <n v="26"/>
    <n v="109.57627118644101"/>
    <m/>
    <n v="61177.118600000002"/>
    <x v="1"/>
    <n v="12741.025600000001"/>
    <x v="1462"/>
    <x v="0"/>
    <m/>
  </r>
  <r>
    <d v="2025-08-06T02:30:41"/>
    <x v="9"/>
    <x v="3"/>
    <s v="LOPEZ PINEDA DANIEL ESTIVEN"/>
    <x v="6"/>
    <x v="0"/>
    <n v="170"/>
    <n v="21.25"/>
    <n v="175.32203389830499"/>
    <m/>
    <n v="97883.389800000004"/>
    <x v="0"/>
    <n v="12741.025600000001"/>
    <x v="1462"/>
    <x v="0"/>
    <m/>
  </r>
  <r>
    <d v="2025-08-06T02:30:42"/>
    <x v="1"/>
    <x v="4"/>
    <s v="GIRALDO GIRALDO YOVIN ANDRES"/>
    <x v="9"/>
    <x v="0"/>
    <n v="312"/>
    <n v="26"/>
    <n v="262.983050847458"/>
    <s v="2 Descuentos (Usuarios desubicados)"/>
    <n v="146825.08470000001"/>
    <x v="1"/>
    <n v="12741.025600000001"/>
    <x v="1462"/>
    <x v="0"/>
    <m/>
  </r>
  <r>
    <d v="2025-08-06T02:30:42"/>
    <x v="9"/>
    <x v="5"/>
    <s v="GONZALEZ PEREZ RAFAEL JOSE"/>
    <x v="6"/>
    <x v="0"/>
    <n v="189"/>
    <n v="23.625"/>
    <n v="175.32203389830499"/>
    <m/>
    <n v="97883.389800000004"/>
    <x v="1"/>
    <n v="12741.025600000001"/>
    <x v="1462"/>
    <x v="0"/>
    <m/>
  </r>
  <r>
    <d v="2025-08-06T02:30:42"/>
    <x v="1"/>
    <x v="6"/>
    <s v="CARTAGENA RAMIREZ FREDY ALONSO"/>
    <x v="8"/>
    <x v="0"/>
    <n v="166"/>
    <n v="33.200000000000003"/>
    <n v="109.57627118644101"/>
    <s v="1 Descuento (Despachador) "/>
    <n v="61177.118600000002"/>
    <x v="0"/>
    <n v="12741.025600000001"/>
    <x v="1462"/>
    <x v="0"/>
    <m/>
  </r>
  <r>
    <d v="2025-08-06T02:30:42"/>
    <x v="9"/>
    <x v="7"/>
    <s v="MARIN ALZATE KEVIN ANDRES"/>
    <x v="9"/>
    <x v="0"/>
    <n v="213"/>
    <n v="17.75"/>
    <n v="262.983050847458"/>
    <s v="3 Descuentos (Transbordo) "/>
    <n v="146825.08470000001"/>
    <x v="0"/>
    <n v="12741.025600000001"/>
    <x v="1462"/>
    <x v="0"/>
    <m/>
  </r>
  <r>
    <d v="2025-08-06T02:30:42"/>
    <x v="1"/>
    <x v="9"/>
    <s v="DAVID  HENRY GIOVANNY"/>
    <x v="2"/>
    <x v="0"/>
    <n v="137"/>
    <n v="22.8333333333333"/>
    <n v="131.491525423729"/>
    <s v="2 Descuentos (Usuarios desubicados)"/>
    <n v="73412.542400000006"/>
    <x v="0"/>
    <n v="12741.025600000001"/>
    <x v="1462"/>
    <x v="0"/>
    <m/>
  </r>
  <r>
    <d v="2025-08-06T02:30:43"/>
    <x v="9"/>
    <x v="10"/>
    <s v="CUADROS PRESIGA JOSE GABRIEL"/>
    <x v="0"/>
    <x v="0"/>
    <n v="189"/>
    <n v="21"/>
    <n v="197.23728813559299"/>
    <m/>
    <n v="110118.81359999999"/>
    <x v="0"/>
    <n v="12741.025600000001"/>
    <x v="1462"/>
    <x v="0"/>
    <m/>
  </r>
  <r>
    <d v="2025-08-06T02:30:43"/>
    <x v="1"/>
    <x v="13"/>
    <s v="PEREZ GARCIA JUAN ESTEBAN"/>
    <x v="3"/>
    <x v="0"/>
    <n v="225"/>
    <n v="22.5"/>
    <n v="219.15254237288099"/>
    <s v="1 Descuento (Usuario desubicado) "/>
    <n v="122354.23729999999"/>
    <x v="0"/>
    <n v="12741.025600000001"/>
    <x v="1462"/>
    <x v="0"/>
    <m/>
  </r>
  <r>
    <d v="2025-08-06T02:30:43"/>
    <x v="9"/>
    <x v="14"/>
    <s v="MURILLO  YORMAN ANDRES"/>
    <x v="0"/>
    <x v="0"/>
    <n v="166"/>
    <n v="18.4444444444444"/>
    <n v="197.23728813559299"/>
    <m/>
    <n v="110118.81359999999"/>
    <x v="0"/>
    <n v="12741.025600000001"/>
    <x v="1462"/>
    <x v="0"/>
    <m/>
  </r>
  <r>
    <d v="2025-08-06T02:30:43"/>
    <x v="1"/>
    <x v="11"/>
    <s v="DURANGO PAEZ GILDARDO"/>
    <x v="6"/>
    <x v="0"/>
    <n v="198"/>
    <n v="24.75"/>
    <n v="175.32203389830499"/>
    <m/>
    <n v="97883.389800000004"/>
    <x v="1"/>
    <n v="12741.025600000001"/>
    <x v="1462"/>
    <x v="0"/>
    <m/>
  </r>
  <r>
    <d v="2025-08-06T02:30:43"/>
    <x v="9"/>
    <x v="12"/>
    <s v="VERENZUELA MARTINEZ ALEXANDER"/>
    <x v="3"/>
    <x v="0"/>
    <n v="278"/>
    <n v="27.8"/>
    <n v="219.15254237288099"/>
    <s v="2 Descuentos (Usuarios desubicados)"/>
    <n v="122354.23729999999"/>
    <x v="1"/>
    <n v="12741.025600000001"/>
    <x v="1462"/>
    <x v="0"/>
    <m/>
  </r>
  <r>
    <d v="2025-08-06T02:30:44"/>
    <x v="1"/>
    <x v="16"/>
    <s v="MACEA ARBELAEZ MATEO"/>
    <x v="9"/>
    <x v="0"/>
    <n v="284"/>
    <n v="23.6666666666667"/>
    <n v="262.983050847458"/>
    <m/>
    <n v="146825.08470000001"/>
    <x v="0"/>
    <n v="12741.025600000001"/>
    <x v="1462"/>
    <x v="0"/>
    <m/>
  </r>
  <r>
    <d v="2025-08-06T02:30:44"/>
    <x v="9"/>
    <x v="17"/>
    <s v="VALENCIA MENDOZA JHON"/>
    <x v="3"/>
    <x v="0"/>
    <n v="229"/>
    <n v="22.9"/>
    <n v="219.15254237288099"/>
    <m/>
    <n v="122354.23729999999"/>
    <x v="0"/>
    <n v="12741.025600000001"/>
    <x v="1462"/>
    <x v="0"/>
    <m/>
  </r>
  <r>
    <d v="2025-08-06T02:30:44"/>
    <x v="1"/>
    <x v="18"/>
    <s v="DURANGO DAVID JOSE"/>
    <x v="1"/>
    <x v="0"/>
    <n v="246"/>
    <n v="22.363636363636399"/>
    <n v="241.06779661016901"/>
    <s v="1 Descuento (Conduct) "/>
    <n v="134589.66099999999"/>
    <x v="0"/>
    <n v="12741.025600000001"/>
    <x v="1462"/>
    <x v="0"/>
    <m/>
  </r>
  <r>
    <d v="2025-08-06T02:30:45"/>
    <x v="1"/>
    <x v="20"/>
    <s v="SALDARRIAGA PARRA LUIS ALBERTO"/>
    <x v="0"/>
    <x v="0"/>
    <n v="184"/>
    <n v="20.4444444444444"/>
    <n v="197.23728813559299"/>
    <s v="Se descuenta 0.5 viaje ya que NO presta un buen servicio. 1 Descuento (Despachador) "/>
    <n v="104001.1761"/>
    <x v="2"/>
    <n v="12741.025600000001"/>
    <x v="1462"/>
    <x v="2"/>
    <n v="10.9575"/>
  </r>
  <r>
    <d v="2025-08-06T02:30:45"/>
    <x v="9"/>
    <x v="21"/>
    <s v="HERRERA GIRALDO DAVINSON"/>
    <x v="0"/>
    <x v="0"/>
    <n v="184"/>
    <n v="20.4444444444444"/>
    <n v="197.23728813559299"/>
    <m/>
    <n v="110118.81359999999"/>
    <x v="0"/>
    <n v="12741.025600000001"/>
    <x v="1462"/>
    <x v="0"/>
    <m/>
  </r>
  <r>
    <d v="2025-08-06T02:30:44"/>
    <x v="9"/>
    <x v="19"/>
    <s v="QUIRAMA CASTAEDA JHON JADER"/>
    <x v="3"/>
    <x v="0"/>
    <n v="216"/>
    <n v="21.6"/>
    <n v="219.15254237288099"/>
    <s v="Se descuenta 0.5 viaje de 4 40 pm ya que NO ingresa a san juan "/>
    <n v="116236.5998"/>
    <x v="1"/>
    <n v="12741.025600000001"/>
    <x v="1462"/>
    <x v="2"/>
    <n v="10.9575"/>
  </r>
  <r>
    <d v="2025-08-06T02:30:45"/>
    <x v="1"/>
    <x v="38"/>
    <s v="JIMENEZ HURTADO CARLOS ESTIVEN"/>
    <x v="3"/>
    <x v="0"/>
    <n v="262"/>
    <n v="26.2"/>
    <n v="219.15254237288099"/>
    <s v="3 Descuentos (asociado, conduct y usuario desubicado) "/>
    <n v="122354.23729999999"/>
    <x v="1"/>
    <n v="12741.025600000001"/>
    <x v="1462"/>
    <x v="0"/>
    <m/>
  </r>
  <r>
    <d v="2025-08-06T02:30:45"/>
    <x v="9"/>
    <x v="22"/>
    <s v="CIRO MARIN RODRIGO ALBERTO"/>
    <x v="6"/>
    <x v="0"/>
    <n v="147"/>
    <n v="18.375"/>
    <n v="175.32203389830499"/>
    <s v="1 Descuento (Usuario desubicado) "/>
    <n v="97883.389800000004"/>
    <x v="0"/>
    <n v="12741.025600000001"/>
    <x v="1462"/>
    <x v="0"/>
    <m/>
  </r>
  <r>
    <d v="2025-08-06T02:30:45"/>
    <x v="1"/>
    <x v="23"/>
    <s v="HENAO HOYOS SANTIAGO"/>
    <x v="3"/>
    <x v="0"/>
    <n v="202"/>
    <n v="20.2"/>
    <n v="219.15254237288099"/>
    <s v="2 Descuentos (Conducts) "/>
    <n v="122354.23729999999"/>
    <x v="0"/>
    <n v="12741.025600000001"/>
    <x v="1462"/>
    <x v="0"/>
    <m/>
  </r>
  <r>
    <d v="2025-08-06T02:30:46"/>
    <x v="9"/>
    <x v="24"/>
    <s v="AGUDELO GARCIA LLORDIN ELIAS"/>
    <x v="2"/>
    <x v="0"/>
    <n v="145"/>
    <n v="24.1666666666667"/>
    <n v="131.491525423729"/>
    <m/>
    <n v="73412.542400000006"/>
    <x v="0"/>
    <n v="12741.025600000001"/>
    <x v="1462"/>
    <x v="0"/>
    <m/>
  </r>
  <r>
    <d v="2025-08-06T02:30:46"/>
    <x v="1"/>
    <x v="25"/>
    <s v="JARAMILLO JARAMILLO FRANCISCO WBEIMAR"/>
    <x v="3"/>
    <x v="0"/>
    <n v="152"/>
    <n v="15.2"/>
    <n v="219.15254237288099"/>
    <s v="1 Descuento (Asociado) "/>
    <n v="122354.23729999999"/>
    <x v="0"/>
    <n v="12741.025600000001"/>
    <x v="1462"/>
    <x v="0"/>
    <m/>
  </r>
  <r>
    <d v="2025-08-06T02:30:46"/>
    <x v="9"/>
    <x v="26"/>
    <s v="MARTINEZ  WILMAR"/>
    <x v="1"/>
    <x v="0"/>
    <n v="209"/>
    <n v="19"/>
    <n v="241.06779661016901"/>
    <m/>
    <n v="134589.66099999999"/>
    <x v="0"/>
    <n v="12741.025600000001"/>
    <x v="1462"/>
    <x v="0"/>
    <m/>
  </r>
  <r>
    <d v="2025-08-06T02:30:46"/>
    <x v="1"/>
    <x v="39"/>
    <s v="CALLE BOTERO ANDRES CAMILO"/>
    <x v="0"/>
    <x v="0"/>
    <n v="188"/>
    <n v="20.8888888888889"/>
    <n v="197.23728813559299"/>
    <m/>
    <n v="110118.81359999999"/>
    <x v="0"/>
    <n v="12741.025600000001"/>
    <x v="1462"/>
    <x v="0"/>
    <m/>
  </r>
  <r>
    <d v="2025-08-06T02:30:47"/>
    <x v="9"/>
    <x v="27"/>
    <s v="AGUDELO GARCIA DENIN ANGELO"/>
    <x v="1"/>
    <x v="0"/>
    <n v="202"/>
    <n v="18.363636363636399"/>
    <n v="241.06779661016901"/>
    <m/>
    <n v="134589.66099999999"/>
    <x v="0"/>
    <n v="12741.025600000001"/>
    <x v="1462"/>
    <x v="0"/>
    <m/>
  </r>
  <r>
    <d v="2025-08-06T02:30:47"/>
    <x v="1"/>
    <x v="28"/>
    <s v="MACIAS HERNANDEZ JULIAN DAVID"/>
    <x v="4"/>
    <x v="0"/>
    <n v="141"/>
    <n v="20.1428571428571"/>
    <n v="153.406779661017"/>
    <m/>
    <n v="85647.966100000005"/>
    <x v="0"/>
    <n v="12741.025600000001"/>
    <x v="1462"/>
    <x v="0"/>
    <m/>
  </r>
  <r>
    <d v="2025-08-06T02:30:47"/>
    <x v="9"/>
    <x v="29"/>
    <s v="MONTOYA OSPINA GILBERTO ANTONIO"/>
    <x v="1"/>
    <x v="0"/>
    <n v="255"/>
    <n v="23.181818181818201"/>
    <n v="241.06779661016901"/>
    <s v="3 Descuentos (Conducts) "/>
    <n v="134589.66099999999"/>
    <x v="0"/>
    <n v="12741.025600000001"/>
    <x v="1462"/>
    <x v="0"/>
    <m/>
  </r>
  <r>
    <d v="2025-08-06T02:30:47"/>
    <x v="1"/>
    <x v="30"/>
    <s v="GOMEZ VERGARA EDWIN"/>
    <x v="3"/>
    <x v="0"/>
    <n v="203"/>
    <n v="20.3"/>
    <n v="219.15254237288099"/>
    <s v="2 Descuentos (Usuarios desubicados)"/>
    <n v="122354.23729999999"/>
    <x v="1"/>
    <n v="12741.025600000001"/>
    <x v="1462"/>
    <x v="0"/>
    <m/>
  </r>
  <r>
    <d v="2025-08-06T02:30:47"/>
    <x v="9"/>
    <x v="31"/>
    <s v="MARTINEZ CHAVERRA LUIS NORBERTO"/>
    <x v="3"/>
    <x v="0"/>
    <n v="192"/>
    <n v="19.2"/>
    <n v="219.15254237288099"/>
    <m/>
    <n v="122354.23729999999"/>
    <x v="0"/>
    <n v="12741.025600000001"/>
    <x v="1462"/>
    <x v="0"/>
    <m/>
  </r>
  <r>
    <d v="2025-08-06T02:30:48"/>
    <x v="1"/>
    <x v="32"/>
    <s v="TABORDA ROJAS DIEGO ALEJANDRO"/>
    <x v="3"/>
    <x v="3"/>
    <n v="211"/>
    <n v="21.1"/>
    <n v="219.15254237288099"/>
    <m/>
    <n v="122354.23729999999"/>
    <x v="1"/>
    <n v="12741.025600000001"/>
    <x v="1462"/>
    <x v="0"/>
    <m/>
  </r>
  <r>
    <d v="2025-08-06T02:30:48"/>
    <x v="9"/>
    <x v="33"/>
    <s v="CALLE BOTERO JUAN RICARDO"/>
    <x v="1"/>
    <x v="0"/>
    <n v="284"/>
    <n v="25.818181818181799"/>
    <n v="241.06779661016901"/>
    <s v="2 Descuentos (Conducts) "/>
    <n v="134589.66099999999"/>
    <x v="0"/>
    <n v="12741.025600000001"/>
    <x v="1462"/>
    <x v="0"/>
    <m/>
  </r>
  <r>
    <d v="2025-08-06T02:30:48"/>
    <x v="1"/>
    <x v="34"/>
    <s v="PALMAR PANA EDIXON JOSUE"/>
    <x v="3"/>
    <x v="0"/>
    <n v="257"/>
    <n v="25.7"/>
    <n v="219.15254237288099"/>
    <m/>
    <n v="122354.23729999999"/>
    <x v="0"/>
    <n v="12741.025600000001"/>
    <x v="1462"/>
    <x v="0"/>
    <m/>
  </r>
  <r>
    <d v="2025-08-06T02:30:48"/>
    <x v="9"/>
    <x v="35"/>
    <s v="OCAMPO OCAMPO ANTONIO JOSE"/>
    <x v="4"/>
    <x v="0"/>
    <n v="137"/>
    <n v="19.571428571428601"/>
    <n v="153.406779661017"/>
    <m/>
    <n v="85647.966100000005"/>
    <x v="0"/>
    <n v="12741.025600000001"/>
    <x v="1462"/>
    <x v="0"/>
    <m/>
  </r>
  <r>
    <d v="2025-08-06T02:30:49"/>
    <x v="1"/>
    <x v="41"/>
    <s v="HERNANDEZ MACIAS GILBERTO"/>
    <x v="0"/>
    <x v="0"/>
    <n v="215"/>
    <n v="23.8888888888889"/>
    <n v="197.23728813559299"/>
    <m/>
    <n v="110118.81359999999"/>
    <x v="1"/>
    <n v="12741.025600000001"/>
    <x v="1462"/>
    <x v="0"/>
    <m/>
  </r>
  <r>
    <d v="2025-08-06T02:30:49"/>
    <x v="9"/>
    <x v="40"/>
    <s v="LOPERA ALVAREZ ESTIVEN"/>
    <x v="3"/>
    <x v="0"/>
    <n v="212"/>
    <n v="21.2"/>
    <n v="219.15254237288099"/>
    <m/>
    <n v="122354.23729999999"/>
    <x v="1"/>
    <n v="12741.025600000001"/>
    <x v="1462"/>
    <x v="0"/>
    <m/>
  </r>
  <r>
    <d v="2025-08-07T03:05:25"/>
    <x v="9"/>
    <x v="36"/>
    <s v="PARIAS MURIEL JHON FREDY"/>
    <x v="0"/>
    <x v="0"/>
    <n v="211"/>
    <n v="23.4444444444444"/>
    <n v="212.67935578330901"/>
    <m/>
    <n v="119152.4231"/>
    <x v="1"/>
    <n v="14227.7778"/>
    <x v="1463"/>
    <x v="0"/>
    <m/>
  </r>
  <r>
    <d v="2025-08-07T03:05:25"/>
    <x v="1"/>
    <x v="1"/>
    <s v="ESPINOZA CHAVARRIA GUILLERMO LEON"/>
    <x v="0"/>
    <x v="0"/>
    <n v="207"/>
    <n v="23"/>
    <n v="212.67935578330901"/>
    <m/>
    <n v="119152.4231"/>
    <x v="0"/>
    <n v="14227.7778"/>
    <x v="1463"/>
    <x v="0"/>
    <m/>
  </r>
  <r>
    <d v="2025-08-07T03:05:26"/>
    <x v="9"/>
    <x v="37"/>
    <s v="SANCHEZ BETANCOURT FRANSCISCO"/>
    <x v="2"/>
    <x v="0"/>
    <n v="142"/>
    <n v="23.6666666666667"/>
    <n v="141.786237188873"/>
    <s v="2 Descuentos (Usuarios desubicados) "/>
    <n v="79434.948799999998"/>
    <x v="0"/>
    <n v="14227.7778"/>
    <x v="1463"/>
    <x v="0"/>
    <m/>
  </r>
  <r>
    <d v="2025-08-07T03:05:26"/>
    <x v="1"/>
    <x v="2"/>
    <s v="LONDOO LOPERA DUVAN ANDRES"/>
    <x v="3"/>
    <x v="0"/>
    <n v="234"/>
    <n v="23.4"/>
    <n v="236.310395314788"/>
    <m/>
    <n v="132391.58129999999"/>
    <x v="1"/>
    <n v="14227.7778"/>
    <x v="1463"/>
    <x v="0"/>
    <m/>
  </r>
  <r>
    <d v="2025-08-07T03:05:26"/>
    <x v="9"/>
    <x v="3"/>
    <s v="LAYOS JIMENEZ JOHAN CAMILO"/>
    <x v="0"/>
    <x v="0"/>
    <n v="180"/>
    <n v="20"/>
    <n v="212.67935578330901"/>
    <s v="2 Descuentos (Transbordo) "/>
    <n v="119152.4231"/>
    <x v="0"/>
    <n v="14227.7778"/>
    <x v="1463"/>
    <x v="0"/>
    <m/>
  </r>
  <r>
    <d v="2025-08-07T03:05:27"/>
    <x v="1"/>
    <x v="4"/>
    <s v="GIRALDO GIRALDO YOVIN ANDRES"/>
    <x v="1"/>
    <x v="0"/>
    <n v="284"/>
    <n v="25.818181818181799"/>
    <n v="259.94143484626602"/>
    <s v="2 Descuentos (Usuarios desubicados) "/>
    <n v="145630.73939999999"/>
    <x v="1"/>
    <n v="14227.7778"/>
    <x v="1463"/>
    <x v="0"/>
    <m/>
  </r>
  <r>
    <d v="2025-08-07T03:05:27"/>
    <x v="9"/>
    <x v="5"/>
    <s v="BERNAL RONDON KEVIN OSWALDO"/>
    <x v="3"/>
    <x v="0"/>
    <n v="221"/>
    <n v="22.1"/>
    <n v="236.310395314788"/>
    <m/>
    <n v="132391.58129999999"/>
    <x v="1"/>
    <n v="14227.7778"/>
    <x v="1463"/>
    <x v="0"/>
    <m/>
  </r>
  <r>
    <d v="2025-08-07T03:05:28"/>
    <x v="1"/>
    <x v="6"/>
    <s v="CARTAGENA RAMIREZ FREDY ALONSO"/>
    <x v="0"/>
    <x v="0"/>
    <n v="215"/>
    <n v="23.8888888888889"/>
    <n v="212.67935578330901"/>
    <m/>
    <n v="119152.4231"/>
    <x v="0"/>
    <n v="14227.7778"/>
    <x v="1463"/>
    <x v="0"/>
    <m/>
  </r>
  <r>
    <d v="2025-08-07T03:05:28"/>
    <x v="9"/>
    <x v="7"/>
    <s v="MARIN ALZATE KEVIN ANDRES"/>
    <x v="9"/>
    <x v="0"/>
    <n v="307"/>
    <n v="25.5833333333333"/>
    <n v="283.57247437774498"/>
    <s v="3 Descuentos (Despachador y conducts) "/>
    <n v="158869.89749999999"/>
    <x v="0"/>
    <n v="14227.7778"/>
    <x v="1463"/>
    <x v="0"/>
    <m/>
  </r>
  <r>
    <d v="2025-08-07T03:05:29"/>
    <x v="1"/>
    <x v="9"/>
    <s v="DAVID  HENRY GIOVANNY"/>
    <x v="7"/>
    <x v="0"/>
    <n v="47"/>
    <n v="15.6666666666667"/>
    <n v="70.893118594436302"/>
    <m/>
    <n v="39717.474399999999"/>
    <x v="0"/>
    <n v="14227.7778"/>
    <x v="1463"/>
    <x v="0"/>
    <m/>
  </r>
  <r>
    <d v="2025-08-07T03:05:29"/>
    <x v="9"/>
    <x v="10"/>
    <s v="CUADROS PRESIGA JOSE GABRIEL"/>
    <x v="0"/>
    <x v="0"/>
    <n v="239"/>
    <n v="26.5555555555556"/>
    <n v="212.67935578330901"/>
    <m/>
    <n v="119152.4231"/>
    <x v="0"/>
    <n v="14227.7778"/>
    <x v="1463"/>
    <x v="0"/>
    <m/>
  </r>
  <r>
    <d v="2025-08-07T03:05:29"/>
    <x v="1"/>
    <x v="12"/>
    <s v="VERENZUELA MARTINEZ ALEXANDER"/>
    <x v="3"/>
    <x v="0"/>
    <n v="250"/>
    <n v="25"/>
    <n v="236.310395314788"/>
    <s v="Se descuenta 0.5 viaje de 7 50 am ya que NO ingresa a san juan "/>
    <n v="125772.0138"/>
    <x v="1"/>
    <n v="14227.7778"/>
    <x v="1463"/>
    <x v="2"/>
    <n v="11.8155"/>
  </r>
  <r>
    <d v="2025-08-07T03:05:29"/>
    <x v="9"/>
    <x v="13"/>
    <s v="PEREZ GARCIA JUAN ESTEBAN"/>
    <x v="0"/>
    <x v="0"/>
    <n v="190"/>
    <n v="21.1111111111111"/>
    <n v="212.67935578330901"/>
    <s v="1 Descuento (Conduct) "/>
    <n v="119152.4231"/>
    <x v="0"/>
    <n v="14227.7778"/>
    <x v="1463"/>
    <x v="0"/>
    <m/>
  </r>
  <r>
    <d v="2025-08-07T03:05:30"/>
    <x v="1"/>
    <x v="14"/>
    <s v="MURILLO  YORMAN ANDRES"/>
    <x v="0"/>
    <x v="0"/>
    <n v="182"/>
    <n v="20.2222222222222"/>
    <n v="212.67935578330901"/>
    <m/>
    <n v="119152.4231"/>
    <x v="0"/>
    <n v="14227.7778"/>
    <x v="1463"/>
    <x v="0"/>
    <m/>
  </r>
  <r>
    <d v="2025-08-07T03:05:30"/>
    <x v="9"/>
    <x v="16"/>
    <s v="MACEA ARBELAEZ MATEO"/>
    <x v="3"/>
    <x v="0"/>
    <n v="204"/>
    <n v="20.399999999999999"/>
    <n v="236.310395314788"/>
    <s v="1 Descuento (Asociado) "/>
    <n v="132391.58129999999"/>
    <x v="0"/>
    <n v="14227.7778"/>
    <x v="1463"/>
    <x v="0"/>
    <m/>
  </r>
  <r>
    <d v="2025-08-07T03:05:30"/>
    <x v="1"/>
    <x v="17"/>
    <s v="VALENCIA MENDOZA JHON"/>
    <x v="4"/>
    <x v="0"/>
    <n v="186"/>
    <n v="26.571428571428601"/>
    <n v="165.417276720351"/>
    <m/>
    <n v="92674.106899999999"/>
    <x v="0"/>
    <n v="14227.7778"/>
    <x v="1463"/>
    <x v="0"/>
    <m/>
  </r>
  <r>
    <d v="2025-08-07T03:05:31"/>
    <x v="9"/>
    <x v="18"/>
    <s v="DURANGO DAVID JOSE"/>
    <x v="0"/>
    <x v="0"/>
    <n v="223"/>
    <n v="24.7777777777778"/>
    <n v="212.67935578330901"/>
    <s v="1 Descuento (Usuario desubicado) "/>
    <n v="119152.4231"/>
    <x v="0"/>
    <n v="14227.7778"/>
    <x v="1463"/>
    <x v="0"/>
    <m/>
  </r>
  <r>
    <d v="2025-08-07T03:05:31"/>
    <x v="1"/>
    <x v="19"/>
    <s v="QUIRAMA CASTAEDA JHON JADER"/>
    <x v="12"/>
    <x v="0"/>
    <n v="374"/>
    <n v="28.769230769230798"/>
    <n v="307.203513909224"/>
    <s v="5 Descuentos (conducts, despachador y usuario desubicado) "/>
    <n v="172109.05559999999"/>
    <x v="1"/>
    <n v="14227.7778"/>
    <x v="1463"/>
    <x v="0"/>
    <m/>
  </r>
  <r>
    <d v="2025-08-07T03:05:31"/>
    <x v="9"/>
    <x v="20"/>
    <s v="JARAMILLO JARAMILLO FRANCISCO WBEIMAR"/>
    <x v="3"/>
    <x v="0"/>
    <n v="178"/>
    <n v="17.8"/>
    <n v="236.310395314788"/>
    <m/>
    <n v="132391.58129999999"/>
    <x v="2"/>
    <n v="14227.7778"/>
    <x v="1463"/>
    <x v="0"/>
    <m/>
  </r>
  <r>
    <d v="2025-08-07T03:05:31"/>
    <x v="1"/>
    <x v="21"/>
    <s v="GOMEZ VERGARA EDWIN"/>
    <x v="3"/>
    <x v="0"/>
    <n v="187"/>
    <n v="18.7"/>
    <n v="236.310395314788"/>
    <s v="2 Descuentos (Transbordo) "/>
    <n v="132391.58129999999"/>
    <x v="0"/>
    <n v="14227.7778"/>
    <x v="1463"/>
    <x v="0"/>
    <m/>
  </r>
  <r>
    <d v="2025-08-07T03:05:32"/>
    <x v="9"/>
    <x v="38"/>
    <s v="JIMENEZ HURTADO CARLOS ESTIVEN"/>
    <x v="3"/>
    <x v="0"/>
    <n v="251"/>
    <n v="25.1"/>
    <n v="236.310395314788"/>
    <m/>
    <n v="132391.58129999999"/>
    <x v="1"/>
    <n v="14227.7778"/>
    <x v="1463"/>
    <x v="0"/>
    <m/>
  </r>
  <r>
    <d v="2025-08-07T03:05:32"/>
    <x v="1"/>
    <x v="22"/>
    <s v="HERNANDEZ MACIAS GILBERTO"/>
    <x v="3"/>
    <x v="0"/>
    <n v="199"/>
    <n v="19.899999999999999"/>
    <n v="236.310395314788"/>
    <m/>
    <n v="132391.58129999999"/>
    <x v="0"/>
    <n v="14227.7778"/>
    <x v="1463"/>
    <x v="0"/>
    <m/>
  </r>
  <r>
    <d v="2025-08-07T03:05:32"/>
    <x v="9"/>
    <x v="23"/>
    <s v="HENAO HOYOS SANTIAGO"/>
    <x v="1"/>
    <x v="0"/>
    <n v="250"/>
    <n v="22.727272727272702"/>
    <n v="259.94143484626602"/>
    <m/>
    <n v="145630.73939999999"/>
    <x v="0"/>
    <n v="14227.7778"/>
    <x v="1463"/>
    <x v="0"/>
    <m/>
  </r>
  <r>
    <d v="2025-08-07T03:05:33"/>
    <x v="1"/>
    <x v="24"/>
    <s v="AGUDELO GARCIA LLORDIN ELIAS"/>
    <x v="11"/>
    <x v="3"/>
    <n v="41"/>
    <n v="16.399999999999999"/>
    <n v="59.0775988286969"/>
    <m/>
    <n v="33097.895299999996"/>
    <x v="0"/>
    <n v="14227.7778"/>
    <x v="1463"/>
    <x v="0"/>
    <m/>
  </r>
  <r>
    <d v="2025-08-07T03:05:33"/>
    <x v="9"/>
    <x v="25"/>
    <s v="LEON PEREZ RAUL ENRIQUE"/>
    <x v="4"/>
    <x v="0"/>
    <n v="203"/>
    <n v="29"/>
    <n v="165.417276720351"/>
    <s v="2 Descuentos (Usuarios desubicados) "/>
    <n v="92674.106899999999"/>
    <x v="0"/>
    <n v="14227.7778"/>
    <x v="1463"/>
    <x v="0"/>
    <m/>
  </r>
  <r>
    <d v="2025-08-07T03:05:33"/>
    <x v="1"/>
    <x v="26"/>
    <s v="MARTINEZ  WILMAR"/>
    <x v="4"/>
    <x v="0"/>
    <n v="200"/>
    <n v="28.571428571428601"/>
    <n v="165.417276720351"/>
    <m/>
    <n v="92674.106899999999"/>
    <x v="0"/>
    <n v="14227.7778"/>
    <x v="1463"/>
    <x v="0"/>
    <m/>
  </r>
  <r>
    <d v="2025-08-07T03:05:34"/>
    <x v="9"/>
    <x v="39"/>
    <s v="CALLE BOTERO ANDRES CAMILO"/>
    <x v="10"/>
    <x v="0"/>
    <n v="108"/>
    <n v="24"/>
    <n v="106.33967789165401"/>
    <s v="1 Descuento (Usuario desubicado) "/>
    <n v="59576.211600000002"/>
    <x v="0"/>
    <n v="14227.7778"/>
    <x v="1463"/>
    <x v="0"/>
    <m/>
  </r>
  <r>
    <d v="2025-08-07T03:05:34"/>
    <x v="1"/>
    <x v="27"/>
    <s v="AGUDELO GARCIA DENIN ANGELO"/>
    <x v="6"/>
    <x v="0"/>
    <n v="214"/>
    <n v="25.176470588235301"/>
    <n v="200.86383601757001"/>
    <m/>
    <n v="112532.8441"/>
    <x v="0"/>
    <n v="14227.7778"/>
    <x v="1463"/>
    <x v="0"/>
    <m/>
  </r>
  <r>
    <d v="2025-08-07T03:05:34"/>
    <x v="9"/>
    <x v="28"/>
    <s v="MACIAS HERNANDEZ JULIAN DAVID"/>
    <x v="0"/>
    <x v="0"/>
    <n v="222"/>
    <n v="24.6666666666667"/>
    <n v="212.67935578330901"/>
    <s v="1 Descuento (Jefe de ruta) "/>
    <n v="119152.4231"/>
    <x v="0"/>
    <n v="14227.7778"/>
    <x v="1463"/>
    <x v="0"/>
    <m/>
  </r>
  <r>
    <d v="2025-08-07T03:05:34"/>
    <x v="1"/>
    <x v="29"/>
    <s v="MONTOYA OSPINA GILBERTO ANTONIO"/>
    <x v="9"/>
    <x v="0"/>
    <n v="277"/>
    <n v="23.0833333333333"/>
    <n v="283.57247437774498"/>
    <m/>
    <n v="158869.89749999999"/>
    <x v="0"/>
    <n v="14227.7778"/>
    <x v="1463"/>
    <x v="0"/>
    <m/>
  </r>
  <r>
    <d v="2025-08-07T03:05:35"/>
    <x v="9"/>
    <x v="30"/>
    <s v="HERRERA GIRALDO DAVINSON"/>
    <x v="1"/>
    <x v="0"/>
    <n v="288"/>
    <n v="26.181818181818201"/>
    <n v="259.94143484626602"/>
    <s v="1 Descuento (Jefe de ruta) "/>
    <n v="145630.73939999999"/>
    <x v="1"/>
    <n v="14227.7778"/>
    <x v="1463"/>
    <x v="0"/>
    <m/>
  </r>
  <r>
    <d v="2025-08-07T03:05:35"/>
    <x v="1"/>
    <x v="31"/>
    <s v="MARTINEZ CHAVERRA LUIS NORBERTO"/>
    <x v="3"/>
    <x v="0"/>
    <n v="258"/>
    <n v="25.8"/>
    <n v="236.310395314788"/>
    <m/>
    <n v="132391.58129999999"/>
    <x v="0"/>
    <n v="14227.7778"/>
    <x v="1463"/>
    <x v="0"/>
    <m/>
  </r>
  <r>
    <d v="2025-08-07T03:05:35"/>
    <x v="9"/>
    <x v="32"/>
    <s v="TABORDA ROJAS DIEGO ALEJANDRO"/>
    <x v="6"/>
    <x v="0"/>
    <n v="209"/>
    <n v="26.125"/>
    <n v="189.04831625182999"/>
    <m/>
    <n v="105913.265"/>
    <x v="1"/>
    <n v="14227.7778"/>
    <x v="1463"/>
    <x v="0"/>
    <m/>
  </r>
  <r>
    <d v="2025-08-07T03:05:36"/>
    <x v="1"/>
    <x v="33"/>
    <s v="CALLE BOTERO JUAN RICARDO"/>
    <x v="0"/>
    <x v="0"/>
    <n v="166"/>
    <n v="18.4444444444444"/>
    <n v="212.67935578330901"/>
    <s v="2 Descuentos (conduct y Usuario desubicado) "/>
    <n v="119152.4231"/>
    <x v="0"/>
    <n v="14227.7778"/>
    <x v="1463"/>
    <x v="0"/>
    <m/>
  </r>
  <r>
    <d v="2025-08-07T03:05:36"/>
    <x v="9"/>
    <x v="34"/>
    <s v="PALMAR PANA EDIXON JOSUE"/>
    <x v="0"/>
    <x v="0"/>
    <n v="235"/>
    <n v="26.1111111111111"/>
    <n v="212.67935578330901"/>
    <m/>
    <n v="119152.4231"/>
    <x v="0"/>
    <n v="14227.7778"/>
    <x v="1463"/>
    <x v="0"/>
    <m/>
  </r>
  <r>
    <d v="2025-08-07T03:05:36"/>
    <x v="1"/>
    <x v="35"/>
    <s v="OCAMPO OCAMPO ANTONIO JOSE"/>
    <x v="3"/>
    <x v="0"/>
    <n v="240"/>
    <n v="24"/>
    <n v="236.310395314788"/>
    <m/>
    <n v="132391.58129999999"/>
    <x v="0"/>
    <n v="14227.7778"/>
    <x v="1463"/>
    <x v="0"/>
    <m/>
  </r>
  <r>
    <d v="2025-08-07T03:05:37"/>
    <x v="9"/>
    <x v="41"/>
    <s v="GARCIA DAVID WILSON ALBERTO "/>
    <x v="0"/>
    <x v="0"/>
    <n v="169"/>
    <n v="18.7777777777778"/>
    <n v="212.67935578330901"/>
    <s v="3 Descuentos (conduct, despachador y usuario desubicado) "/>
    <n v="119152.4231"/>
    <x v="1"/>
    <n v="14227.7778"/>
    <x v="1463"/>
    <x v="0"/>
    <m/>
  </r>
  <r>
    <d v="2025-08-07T03:05:37"/>
    <x v="1"/>
    <x v="40"/>
    <s v="LOPERA ALVAREZ ESTIVEN"/>
    <x v="3"/>
    <x v="0"/>
    <n v="279"/>
    <n v="27.9"/>
    <n v="236.310395314788"/>
    <s v="1 Descuento (Conduct) "/>
    <n v="132391.58129999999"/>
    <x v="1"/>
    <n v="14227.7778"/>
    <x v="1463"/>
    <x v="0"/>
    <m/>
  </r>
  <r>
    <d v="2025-08-08T01:58:39"/>
    <x v="12"/>
    <x v="36"/>
    <s v="PARIAS MURIEL JHON FREDY"/>
    <x v="0"/>
    <x v="0"/>
    <n v="182"/>
    <n v="20.2222222222222"/>
    <n v="165.285"/>
    <m/>
    <n v="91426.725000000006"/>
    <x v="1"/>
    <n v="12281.8182"/>
    <x v="1464"/>
    <x v="0"/>
    <m/>
  </r>
  <r>
    <d v="2025-08-08T01:58:40"/>
    <x v="12"/>
    <x v="37"/>
    <s v="SANCHEZ BETANCOURT FRANSCISCO"/>
    <x v="0"/>
    <x v="0"/>
    <n v="220"/>
    <n v="24.4444444444444"/>
    <n v="165.285"/>
    <m/>
    <n v="91426.725000000006"/>
    <x v="0"/>
    <n v="12281.8182"/>
    <x v="1464"/>
    <x v="0"/>
    <m/>
  </r>
  <r>
    <d v="2025-08-08T01:58:41"/>
    <x v="12"/>
    <x v="2"/>
    <s v="LONDOO LOPERA DUVAN ANDRES"/>
    <x v="6"/>
    <x v="0"/>
    <n v="99"/>
    <n v="12.375"/>
    <n v="146.91999999999999"/>
    <m/>
    <n v="81268.2"/>
    <x v="1"/>
    <n v="12281.8182"/>
    <x v="1464"/>
    <x v="0"/>
    <m/>
  </r>
  <r>
    <d v="2025-08-08T01:58:42"/>
    <x v="12"/>
    <x v="3"/>
    <s v="LOPEZ PINEDA DANIEL ESTIVEN"/>
    <x v="0"/>
    <x v="0"/>
    <n v="200"/>
    <n v="22.2222222222222"/>
    <n v="165.285"/>
    <s v="2 Descuentos (Asociado y despachador) "/>
    <n v="91426.725000000006"/>
    <x v="0"/>
    <n v="12281.8182"/>
    <x v="1464"/>
    <x v="0"/>
    <m/>
  </r>
  <r>
    <d v="2025-08-08T01:58:42"/>
    <x v="12"/>
    <x v="5"/>
    <s v="GONZALEZ PEREZ RAFAEL JOSE"/>
    <x v="3"/>
    <x v="0"/>
    <n v="144"/>
    <n v="14.4"/>
    <n v="183.65"/>
    <s v="2 Descuentos (Usuario desubicado) "/>
    <n v="101585.25"/>
    <x v="1"/>
    <n v="12281.8182"/>
    <x v="1464"/>
    <x v="0"/>
    <m/>
  </r>
  <r>
    <d v="2025-08-08T01:58:43"/>
    <x v="12"/>
    <x v="7"/>
    <s v="MARIN ALZATE KEVIN ANDRES"/>
    <x v="3"/>
    <x v="0"/>
    <n v="202"/>
    <n v="20.2"/>
    <n v="183.65"/>
    <s v="1 Descuento (Despachador) "/>
    <n v="101585.25"/>
    <x v="0"/>
    <n v="12281.8182"/>
    <x v="1464"/>
    <x v="0"/>
    <m/>
  </r>
  <r>
    <d v="2025-08-08T01:58:44"/>
    <x v="12"/>
    <x v="13"/>
    <s v="JARAMILLO JARAMILLO FRANCISCO WBEIMAR"/>
    <x v="0"/>
    <x v="0"/>
    <n v="149"/>
    <n v="16.5555555555556"/>
    <n v="165.285"/>
    <m/>
    <n v="91426.725000000006"/>
    <x v="0"/>
    <n v="12281.8182"/>
    <x v="1464"/>
    <x v="0"/>
    <m/>
  </r>
  <r>
    <d v="2025-08-08T01:58:46"/>
    <x v="12"/>
    <x v="17"/>
    <s v="BERNAL RONDON KEVIN OSWALDO"/>
    <x v="6"/>
    <x v="0"/>
    <n v="98"/>
    <n v="12.25"/>
    <n v="146.91999999999999"/>
    <m/>
    <n v="81268.2"/>
    <x v="0"/>
    <n v="12281.8182"/>
    <x v="1464"/>
    <x v="0"/>
    <m/>
  </r>
  <r>
    <d v="2025-08-08T01:58:47"/>
    <x v="12"/>
    <x v="18"/>
    <s v="MACIAS HERNANDEZ JULIAN DAVID"/>
    <x v="0"/>
    <x v="0"/>
    <n v="180"/>
    <n v="20"/>
    <n v="165.285"/>
    <m/>
    <n v="91426.725000000006"/>
    <x v="0"/>
    <n v="12281.8182"/>
    <x v="1464"/>
    <x v="0"/>
    <m/>
  </r>
  <r>
    <d v="2025-08-08T01:58:48"/>
    <x v="12"/>
    <x v="19"/>
    <s v="QUIRAMA CASTAEDA JHON JADER"/>
    <x v="1"/>
    <x v="0"/>
    <n v="198"/>
    <n v="18"/>
    <n v="202.01499999999999"/>
    <m/>
    <n v="111743.77499999999"/>
    <x v="1"/>
    <n v="12281.8182"/>
    <x v="1464"/>
    <x v="0"/>
    <m/>
  </r>
  <r>
    <d v="2025-08-08T01:58:49"/>
    <x v="12"/>
    <x v="21"/>
    <s v="CALLE BOTERO ANDRES CAMILO"/>
    <x v="3"/>
    <x v="0"/>
    <n v="177"/>
    <n v="17.7"/>
    <n v="183.65"/>
    <m/>
    <n v="101585.25"/>
    <x v="0"/>
    <n v="12281.8182"/>
    <x v="1464"/>
    <x v="0"/>
    <m/>
  </r>
  <r>
    <d v="2025-08-08T01:58:50"/>
    <x v="12"/>
    <x v="22"/>
    <s v="CIRO MARIN RODRIGO ALBERTO"/>
    <x v="0"/>
    <x v="0"/>
    <n v="159"/>
    <n v="17.6666666666667"/>
    <n v="165.285"/>
    <m/>
    <n v="91426.725000000006"/>
    <x v="0"/>
    <n v="12281.8182"/>
    <x v="1464"/>
    <x v="0"/>
    <m/>
  </r>
  <r>
    <d v="2025-08-08T01:58:51"/>
    <x v="12"/>
    <x v="23"/>
    <s v="HINCAPIE LOPEZ DIDIER FABIAN"/>
    <x v="6"/>
    <x v="0"/>
    <n v="162"/>
    <n v="20.25"/>
    <n v="146.91999999999999"/>
    <s v="1 Descuento (Despachador) "/>
    <n v="81268.2"/>
    <x v="0"/>
    <n v="12281.8182"/>
    <x v="1464"/>
    <x v="0"/>
    <m/>
  </r>
  <r>
    <d v="2025-08-08T01:58:52"/>
    <x v="12"/>
    <x v="26"/>
    <s v="MARTINEZ  WILMAR"/>
    <x v="0"/>
    <x v="0"/>
    <n v="166"/>
    <n v="18.4444444444444"/>
    <n v="165.285"/>
    <s v="1 Descuento (Despachador) "/>
    <n v="91426.725000000006"/>
    <x v="0"/>
    <n v="12281.8182"/>
    <x v="1464"/>
    <x v="0"/>
    <m/>
  </r>
  <r>
    <d v="2025-08-08T01:58:53"/>
    <x v="12"/>
    <x v="27"/>
    <s v="AGUDELO GARCIA DENIN ANGELO"/>
    <x v="6"/>
    <x v="0"/>
    <n v="179"/>
    <n v="22.375"/>
    <n v="146.91999999999999"/>
    <m/>
    <n v="81268.2"/>
    <x v="0"/>
    <n v="12281.8182"/>
    <x v="1464"/>
    <x v="0"/>
    <m/>
  </r>
  <r>
    <d v="2025-08-08T01:58:53"/>
    <x v="12"/>
    <x v="29"/>
    <s v="MONTOYA OSPINA GILBERTO ANTONIO"/>
    <x v="3"/>
    <x v="0"/>
    <n v="165"/>
    <n v="16.5"/>
    <n v="183.65"/>
    <s v="1 Descuento (Despachador) "/>
    <n v="101585.25"/>
    <x v="0"/>
    <n v="12281.8182"/>
    <x v="1464"/>
    <x v="0"/>
    <m/>
  </r>
  <r>
    <d v="2025-08-08T01:58:54"/>
    <x v="12"/>
    <x v="31"/>
    <s v="MARTINEZ CHAVERRA LUIS NORBERTO"/>
    <x v="3"/>
    <x v="0"/>
    <n v="179"/>
    <n v="17.899999999999999"/>
    <n v="183.65"/>
    <m/>
    <n v="101585.25"/>
    <x v="0"/>
    <n v="12281.8182"/>
    <x v="1464"/>
    <x v="0"/>
    <m/>
  </r>
  <r>
    <d v="2025-08-08T01:58:55"/>
    <x v="12"/>
    <x v="32"/>
    <s v="GUTIERREZ ARICAPA DANIEL HUMBERTO"/>
    <x v="6"/>
    <x v="0"/>
    <n v="163"/>
    <n v="20.375"/>
    <n v="146.91999999999999"/>
    <m/>
    <n v="81268.2"/>
    <x v="1"/>
    <n v="12281.8182"/>
    <x v="1464"/>
    <x v="0"/>
    <m/>
  </r>
  <r>
    <d v="2025-08-08T01:58:57"/>
    <x v="12"/>
    <x v="33"/>
    <s v="CALLE BOTERO JUAN RICARDO"/>
    <x v="3"/>
    <x v="0"/>
    <n v="177"/>
    <n v="17.7"/>
    <n v="183.65"/>
    <m/>
    <n v="101585.25"/>
    <x v="0"/>
    <n v="12281.8182"/>
    <x v="1464"/>
    <x v="0"/>
    <m/>
  </r>
  <r>
    <d v="2025-08-08T01:58:59"/>
    <x v="12"/>
    <x v="34"/>
    <s v="PALMAR PANA EDIXON JOSUE"/>
    <x v="4"/>
    <x v="0"/>
    <n v="119"/>
    <n v="17"/>
    <n v="128.55500000000001"/>
    <m/>
    <n v="71109.675000000003"/>
    <x v="0"/>
    <n v="12281.8182"/>
    <x v="1464"/>
    <x v="0"/>
    <m/>
  </r>
  <r>
    <d v="2025-08-08T01:59:00"/>
    <x v="12"/>
    <x v="35"/>
    <s v="FLORES RINCON JORGE ALBERTO "/>
    <x v="0"/>
    <x v="0"/>
    <n v="170"/>
    <n v="18.8888888888889"/>
    <n v="165.285"/>
    <m/>
    <n v="91426.725000000006"/>
    <x v="0"/>
    <n v="12281.8182"/>
    <x v="1464"/>
    <x v="0"/>
    <m/>
  </r>
  <r>
    <d v="2025-08-08T01:59:01"/>
    <x v="12"/>
    <x v="40"/>
    <s v="LOPERA ALVAREZ ESTIVEN"/>
    <x v="3"/>
    <x v="0"/>
    <n v="185"/>
    <n v="18.5"/>
    <n v="183.65"/>
    <m/>
    <n v="101585.25"/>
    <x v="1"/>
    <n v="12281.8182"/>
    <x v="1464"/>
    <x v="0"/>
    <m/>
  </r>
  <r>
    <d v="2025-08-09T03:21:50"/>
    <x v="9"/>
    <x v="36"/>
    <s v="PARIAS MURIEL JHON FREDY"/>
    <x v="0"/>
    <x v="0"/>
    <n v="225"/>
    <n v="25"/>
    <n v="191.51506849315101"/>
    <s v="2 Descuentos (Conducts) "/>
    <n v="106771.31510000001"/>
    <x v="1"/>
    <n v="13894.5946"/>
    <x v="1465"/>
    <x v="0"/>
    <m/>
  </r>
  <r>
    <d v="2025-08-09T03:21:50"/>
    <x v="1"/>
    <x v="1"/>
    <s v="HENAO MUOZ FERNEY"/>
    <x v="3"/>
    <x v="0"/>
    <n v="226"/>
    <n v="22.6"/>
    <n v="212.79452054794501"/>
    <s v="2 Descuentos (Usuarios desubicados) "/>
    <n v="118634.7945"/>
    <x v="0"/>
    <n v="13894.5946"/>
    <x v="1465"/>
    <x v="0"/>
    <m/>
  </r>
  <r>
    <d v="2025-08-09T03:21:51"/>
    <x v="9"/>
    <x v="37"/>
    <s v="SANCHEZ BETANCOURT FRANSCISCO"/>
    <x v="0"/>
    <x v="0"/>
    <n v="193"/>
    <n v="21.4444444444444"/>
    <n v="191.51506849315101"/>
    <m/>
    <n v="106771.31510000001"/>
    <x v="0"/>
    <n v="13894.5946"/>
    <x v="1465"/>
    <x v="0"/>
    <m/>
  </r>
  <r>
    <d v="2025-08-09T03:21:52"/>
    <x v="1"/>
    <x v="2"/>
    <s v="HERNANDEZ MACIAS GILBERTO"/>
    <x v="0"/>
    <x v="0"/>
    <n v="164"/>
    <n v="18.2222222222222"/>
    <n v="191.51506849315101"/>
    <m/>
    <n v="106771.31510000001"/>
    <x v="1"/>
    <n v="13894.5946"/>
    <x v="1465"/>
    <x v="0"/>
    <m/>
  </r>
  <r>
    <d v="2025-08-09T03:21:52"/>
    <x v="9"/>
    <x v="3"/>
    <s v="LOPEZ PINEDA DANIEL ESTIVEN"/>
    <x v="8"/>
    <x v="0"/>
    <n v="146"/>
    <n v="29.2"/>
    <n v="106.397260273973"/>
    <m/>
    <n v="59317.397299999997"/>
    <x v="0"/>
    <n v="13894.5946"/>
    <x v="1465"/>
    <x v="0"/>
    <m/>
  </r>
  <r>
    <d v="2025-08-09T03:21:53"/>
    <x v="1"/>
    <x v="4"/>
    <s v="GIRALDO GIRALDO YOVIN ANDRES"/>
    <x v="3"/>
    <x v="0"/>
    <n v="201"/>
    <n v="20.100000000000001"/>
    <n v="212.79452054794501"/>
    <s v="Se descuenta 0.5 viaje de 2 42 pm ya que abandona ruta sin autorizacin.  "/>
    <n v="112703.18700000001"/>
    <x v="1"/>
    <n v="13894.5946"/>
    <x v="1465"/>
    <x v="2"/>
    <n v="10.6395"/>
  </r>
  <r>
    <d v="2025-08-09T03:21:53"/>
    <x v="9"/>
    <x v="5"/>
    <s v="GONZALEZ PEREZ RAFAEL JOSE"/>
    <x v="3"/>
    <x v="0"/>
    <n v="227"/>
    <n v="22.7"/>
    <n v="212.79452054794501"/>
    <m/>
    <n v="118634.7945"/>
    <x v="1"/>
    <n v="13894.5946"/>
    <x v="1465"/>
    <x v="0"/>
    <m/>
  </r>
  <r>
    <d v="2025-08-09T03:21:54"/>
    <x v="1"/>
    <x v="6"/>
    <s v="CARTAGENA RAMIREZ FREDY ALONSO"/>
    <x v="0"/>
    <x v="0"/>
    <n v="177"/>
    <n v="19.6666666666667"/>
    <n v="191.51506849315101"/>
    <m/>
    <n v="106771.31510000001"/>
    <x v="0"/>
    <n v="13894.5946"/>
    <x v="1465"/>
    <x v="0"/>
    <m/>
  </r>
  <r>
    <d v="2025-08-09T03:21:55"/>
    <x v="9"/>
    <x v="7"/>
    <s v="GUTIERREZ ARICAPA DANIEL HUMBERTO"/>
    <x v="3"/>
    <x v="1"/>
    <n v="198"/>
    <n v="19.8"/>
    <n v="212.79452054794501"/>
    <s v="Se descuenta 1 viaje de 6 25 pm ya que NO cumple con las indicaciones de ruta. "/>
    <n v="106771.57950000001"/>
    <x v="0"/>
    <n v="13894.5946"/>
    <x v="1465"/>
    <x v="1"/>
    <n v="21.279"/>
  </r>
  <r>
    <d v="2025-08-09T03:21:55"/>
    <x v="1"/>
    <x v="9"/>
    <s v="MACIAS HERNANDEZ JULIAN DAVID"/>
    <x v="0"/>
    <x v="0"/>
    <n v="170"/>
    <n v="18.8888888888889"/>
    <n v="191.51506849315101"/>
    <m/>
    <n v="106771.31510000001"/>
    <x v="0"/>
    <n v="13894.5946"/>
    <x v="1465"/>
    <x v="0"/>
    <m/>
  </r>
  <r>
    <d v="2025-08-09T03:21:56"/>
    <x v="9"/>
    <x v="10"/>
    <s v="CUADROS PRESIGA JOSE GABRIEL"/>
    <x v="0"/>
    <x v="0"/>
    <n v="192"/>
    <n v="21.3333333333333"/>
    <n v="191.51506849315101"/>
    <s v="1 Descuento (Despachador) "/>
    <n v="106771.31510000001"/>
    <x v="0"/>
    <n v="13894.5946"/>
    <x v="1465"/>
    <x v="0"/>
    <m/>
  </r>
  <r>
    <d v="2025-08-09T03:21:56"/>
    <x v="1"/>
    <x v="11"/>
    <s v="HINCAPIE LOPEZ DIDIER FABIAN"/>
    <x v="0"/>
    <x v="0"/>
    <n v="183"/>
    <n v="20.3333333333333"/>
    <n v="191.51506849315101"/>
    <m/>
    <n v="106771.31510000001"/>
    <x v="1"/>
    <n v="13894.5946"/>
    <x v="1465"/>
    <x v="0"/>
    <m/>
  </r>
  <r>
    <d v="2025-08-09T03:21:57"/>
    <x v="9"/>
    <x v="12"/>
    <s v="VERENZUELA MARTINEZ ALEXANDER"/>
    <x v="3"/>
    <x v="0"/>
    <n v="184"/>
    <n v="19.3684210526316"/>
    <n v="202.15479452054799"/>
    <m/>
    <n v="112703.0548"/>
    <x v="1"/>
    <n v="13894.5946"/>
    <x v="1465"/>
    <x v="0"/>
    <m/>
  </r>
  <r>
    <d v="2025-08-09T03:21:57"/>
    <x v="1"/>
    <x v="13"/>
    <s v="PEREZ GARCIA JUAN ESTEBAN"/>
    <x v="0"/>
    <x v="0"/>
    <n v="204"/>
    <n v="22.6666666666667"/>
    <n v="191.51506849315101"/>
    <m/>
    <n v="106771.31510000001"/>
    <x v="0"/>
    <n v="13894.5946"/>
    <x v="1465"/>
    <x v="0"/>
    <m/>
  </r>
  <r>
    <d v="2025-08-09T03:21:58"/>
    <x v="9"/>
    <x v="14"/>
    <s v="MURILLO  YORMAN ANDRES"/>
    <x v="3"/>
    <x v="0"/>
    <n v="187"/>
    <n v="18.7"/>
    <n v="212.79452054794501"/>
    <m/>
    <n v="118634.7945"/>
    <x v="0"/>
    <n v="13894.5946"/>
    <x v="1465"/>
    <x v="0"/>
    <m/>
  </r>
  <r>
    <d v="2025-08-09T03:21:58"/>
    <x v="1"/>
    <x v="16"/>
    <s v="MACEA ARBELAEZ MATEO"/>
    <x v="4"/>
    <x v="0"/>
    <n v="125"/>
    <n v="17.8571428571429"/>
    <n v="148.956164383562"/>
    <m/>
    <n v="83044.356199999995"/>
    <x v="0"/>
    <n v="13894.5946"/>
    <x v="1465"/>
    <x v="0"/>
    <m/>
  </r>
  <r>
    <d v="2025-08-09T03:21:59"/>
    <x v="9"/>
    <x v="17"/>
    <s v="BERNAL RONDON KEVIN OSWALDO"/>
    <x v="0"/>
    <x v="0"/>
    <n v="205"/>
    <n v="22.7777777777778"/>
    <n v="191.51506849315101"/>
    <m/>
    <n v="106771.31510000001"/>
    <x v="0"/>
    <n v="13894.5946"/>
    <x v="1465"/>
    <x v="0"/>
    <m/>
  </r>
  <r>
    <d v="2025-08-09T03:22:00"/>
    <x v="1"/>
    <x v="18"/>
    <s v="DURANGO DAVID JOSE"/>
    <x v="1"/>
    <x v="0"/>
    <n v="248"/>
    <n v="22.545454545454501"/>
    <n v="234.07397260274001"/>
    <s v="HENRY DAVID Realiz 6 viajes donde moviliz 133 Usuarios "/>
    <n v="130498.274"/>
    <x v="0"/>
    <n v="13894.5946"/>
    <x v="1465"/>
    <x v="0"/>
    <m/>
  </r>
  <r>
    <d v="2025-08-09T03:22:00"/>
    <x v="9"/>
    <x v="19"/>
    <s v="QUIRAMA CASTAEDA JHON JADER"/>
    <x v="6"/>
    <x v="0"/>
    <n v="228"/>
    <n v="26.823529411764699"/>
    <n v="180.87534246575299"/>
    <m/>
    <n v="100839.5753"/>
    <x v="1"/>
    <n v="13894.5946"/>
    <x v="1465"/>
    <x v="0"/>
    <m/>
  </r>
  <r>
    <d v="2025-08-09T03:22:01"/>
    <x v="1"/>
    <x v="20"/>
    <s v="SALDARRIAGA PARRA LUIS ALBERTO"/>
    <x v="0"/>
    <x v="0"/>
    <n v="178"/>
    <n v="19.7777777777778"/>
    <n v="191.51506849315101"/>
    <s v="2 Descuentos (Jefe de ruta) "/>
    <n v="106771.31510000001"/>
    <x v="2"/>
    <n v="13894.5946"/>
    <x v="1465"/>
    <x v="0"/>
    <m/>
  </r>
  <r>
    <d v="2025-08-09T03:22:01"/>
    <x v="9"/>
    <x v="21"/>
    <s v="HERRERA GIRALDO DAVINSON"/>
    <x v="0"/>
    <x v="0"/>
    <n v="177"/>
    <n v="19.6666666666667"/>
    <n v="191.51506849315101"/>
    <m/>
    <n v="106771.31510000001"/>
    <x v="0"/>
    <n v="13894.5946"/>
    <x v="1465"/>
    <x v="0"/>
    <m/>
  </r>
  <r>
    <d v="2025-08-09T03:22:02"/>
    <x v="1"/>
    <x v="38"/>
    <s v="JIMENEZ HURTADO CARLOS ESTIVEN"/>
    <x v="0"/>
    <x v="0"/>
    <n v="205"/>
    <n v="22.7777777777778"/>
    <n v="191.51506849315101"/>
    <s v="1 Descuento (Conduct) "/>
    <n v="106771.31510000001"/>
    <x v="1"/>
    <n v="13894.5946"/>
    <x v="1465"/>
    <x v="0"/>
    <m/>
  </r>
  <r>
    <d v="2025-08-09T03:22:02"/>
    <x v="9"/>
    <x v="22"/>
    <s v="PALMAR PANA EDIXON JOSUE"/>
    <x v="0"/>
    <x v="0"/>
    <n v="205"/>
    <n v="22.7777777777778"/>
    <n v="191.51506849315101"/>
    <m/>
    <n v="106771.31510000001"/>
    <x v="0"/>
    <n v="13894.5946"/>
    <x v="1465"/>
    <x v="0"/>
    <m/>
  </r>
  <r>
    <d v="2025-08-09T03:22:03"/>
    <x v="1"/>
    <x v="23"/>
    <s v="FLORES RINCON JORGE ALBERTO"/>
    <x v="1"/>
    <x v="0"/>
    <n v="250"/>
    <n v="22.727272727272702"/>
    <n v="234.07397260274001"/>
    <m/>
    <n v="130498.274"/>
    <x v="0"/>
    <n v="13894.5946"/>
    <x v="1465"/>
    <x v="0"/>
    <m/>
  </r>
  <r>
    <d v="2025-08-09T03:22:03"/>
    <x v="9"/>
    <x v="24"/>
    <s v="LAYOS JIMENEZ JOHAN CAMILO"/>
    <x v="6"/>
    <x v="3"/>
    <n v="137"/>
    <n v="17.125"/>
    <n v="170.235616438356"/>
    <m/>
    <n v="94907.835600000006"/>
    <x v="0"/>
    <n v="13894.5946"/>
    <x v="1465"/>
    <x v="0"/>
    <m/>
  </r>
  <r>
    <d v="2025-08-09T03:22:04"/>
    <x v="1"/>
    <x v="25"/>
    <s v="LEON PEREZ RAUL ENRIQUE "/>
    <x v="1"/>
    <x v="0"/>
    <n v="255"/>
    <n v="23.181818181818201"/>
    <n v="234.07397260274001"/>
    <s v="Se descuenta 0.5 viaje de 2 48 pm ya que abandona ruta sin autorizacin.  "/>
    <n v="124566.66650000001"/>
    <x v="0"/>
    <n v="13894.5946"/>
    <x v="1465"/>
    <x v="2"/>
    <n v="10.6395"/>
  </r>
  <r>
    <d v="2025-08-09T03:22:05"/>
    <x v="9"/>
    <x v="26"/>
    <s v="MARTINEZ  WILMAR"/>
    <x v="6"/>
    <x v="0"/>
    <n v="187"/>
    <n v="23.375"/>
    <n v="170.235616438356"/>
    <s v="1 Descuento (Despachador) "/>
    <n v="94907.835600000006"/>
    <x v="0"/>
    <n v="13894.5946"/>
    <x v="1465"/>
    <x v="0"/>
    <m/>
  </r>
  <r>
    <d v="2025-08-09T03:22:05"/>
    <x v="1"/>
    <x v="39"/>
    <s v="CALLE BOTERO ANDRES CAMILO"/>
    <x v="0"/>
    <x v="0"/>
    <n v="191"/>
    <n v="21.2222222222222"/>
    <n v="191.51506849315101"/>
    <s v="1 Descuento (Usuario desubicado) "/>
    <n v="106771.31510000001"/>
    <x v="0"/>
    <n v="13894.5946"/>
    <x v="1465"/>
    <x v="0"/>
    <m/>
  </r>
  <r>
    <d v="2025-08-09T03:22:06"/>
    <x v="9"/>
    <x v="27"/>
    <s v="AGUDELO GARCIA DENIN ANGELO"/>
    <x v="0"/>
    <x v="0"/>
    <n v="170"/>
    <n v="18.8888888888889"/>
    <n v="191.51506849315101"/>
    <m/>
    <n v="106771.31510000001"/>
    <x v="0"/>
    <n v="13894.5946"/>
    <x v="1465"/>
    <x v="0"/>
    <m/>
  </r>
  <r>
    <d v="2025-08-09T03:22:07"/>
    <x v="1"/>
    <x v="28"/>
    <s v="MARULANDA JARAMILLO DAWER ANDRES"/>
    <x v="1"/>
    <x v="0"/>
    <n v="216"/>
    <n v="19.636363636363601"/>
    <n v="234.07397260274001"/>
    <m/>
    <n v="130498.274"/>
    <x v="0"/>
    <n v="13894.5946"/>
    <x v="1465"/>
    <x v="0"/>
    <m/>
  </r>
  <r>
    <d v="2025-08-09T03:22:07"/>
    <x v="9"/>
    <x v="29"/>
    <s v="MONTOYA OSPINA GILBERTO ANTONIO"/>
    <x v="1"/>
    <x v="0"/>
    <n v="264"/>
    <n v="24"/>
    <n v="234.07397260274001"/>
    <m/>
    <n v="130498.274"/>
    <x v="0"/>
    <n v="13894.5946"/>
    <x v="1465"/>
    <x v="0"/>
    <m/>
  </r>
  <r>
    <d v="2025-08-09T03:22:08"/>
    <x v="1"/>
    <x v="30"/>
    <s v="GOMEZ VERGARA EDWIN"/>
    <x v="0"/>
    <x v="0"/>
    <n v="174"/>
    <n v="19.3333333333333"/>
    <n v="191.51506849315101"/>
    <m/>
    <n v="106771.31510000001"/>
    <x v="1"/>
    <n v="13894.5946"/>
    <x v="1465"/>
    <x v="0"/>
    <m/>
  </r>
  <r>
    <d v="2025-08-09T03:22:08"/>
    <x v="9"/>
    <x v="31"/>
    <s v="JARAMILLO JARAMILLO FRANCISCO WBEIMAR"/>
    <x v="3"/>
    <x v="0"/>
    <n v="178"/>
    <n v="17.8"/>
    <n v="212.79452054794501"/>
    <m/>
    <n v="118634.7945"/>
    <x v="0"/>
    <n v="13894.5946"/>
    <x v="1465"/>
    <x v="0"/>
    <m/>
  </r>
  <r>
    <d v="2025-08-09T03:22:09"/>
    <x v="1"/>
    <x v="32"/>
    <s v="TABORDA ROJAS DIEGO ALEJANDRO"/>
    <x v="12"/>
    <x v="0"/>
    <n v="266"/>
    <n v="20.461538461538499"/>
    <n v="276.63287671232899"/>
    <m/>
    <n v="154225.2329"/>
    <x v="1"/>
    <n v="13894.5946"/>
    <x v="1465"/>
    <x v="0"/>
    <m/>
  </r>
  <r>
    <d v="2025-08-09T03:22:09"/>
    <x v="1"/>
    <x v="34"/>
    <s v="HENAO HOYOS SANTIAGO"/>
    <x v="3"/>
    <x v="0"/>
    <n v="227"/>
    <n v="22.7"/>
    <n v="212.79452054794501"/>
    <s v="1 Descuento (Despachador) "/>
    <n v="118634.7945"/>
    <x v="0"/>
    <n v="13894.5946"/>
    <x v="1465"/>
    <x v="0"/>
    <m/>
  </r>
  <r>
    <d v="2025-08-09T03:22:09"/>
    <x v="9"/>
    <x v="33"/>
    <s v="CALLE BOTERO JUAN RICARDO"/>
    <x v="0"/>
    <x v="0"/>
    <n v="208"/>
    <n v="23.1111111111111"/>
    <n v="191.51506849315101"/>
    <m/>
    <n v="106771.31510000001"/>
    <x v="0"/>
    <n v="13894.5946"/>
    <x v="1465"/>
    <x v="0"/>
    <m/>
  </r>
  <r>
    <d v="2025-08-09T03:22:10"/>
    <x v="9"/>
    <x v="35"/>
    <s v="OCAMPO OCAMPO ANTONIO JOSE"/>
    <x v="3"/>
    <x v="0"/>
    <n v="205"/>
    <n v="20.5"/>
    <n v="212.79452054794501"/>
    <s v="1 Descuento (Despachador) "/>
    <n v="118634.7945"/>
    <x v="0"/>
    <n v="13894.5946"/>
    <x v="1465"/>
    <x v="0"/>
    <m/>
  </r>
  <r>
    <d v="2025-08-09T03:22:10"/>
    <x v="1"/>
    <x v="41"/>
    <s v="GARCIA DAVID WILSON ALBERTO"/>
    <x v="0"/>
    <x v="0"/>
    <n v="194"/>
    <n v="21.5555555555556"/>
    <n v="191.51506849315101"/>
    <m/>
    <n v="106771.31510000001"/>
    <x v="1"/>
    <n v="13894.5946"/>
    <x v="1465"/>
    <x v="0"/>
    <m/>
  </r>
  <r>
    <d v="2025-08-09T03:22:11"/>
    <x v="9"/>
    <x v="40"/>
    <s v="LOPERA ALVAREZ ESTIVEN"/>
    <x v="0"/>
    <x v="0"/>
    <n v="197"/>
    <n v="21.8888888888889"/>
    <n v="191.51506849315101"/>
    <s v="Se descuenta 0.5 viaje de 7 20 am ya que NO ingresa a la minorista. 1 Descuento (Despachador) "/>
    <n v="100839.70759999999"/>
    <x v="1"/>
    <n v="13894.5946"/>
    <x v="1465"/>
    <x v="2"/>
    <n v="10.6395"/>
  </r>
  <r>
    <d v="2025-08-10T02:29:17"/>
    <x v="9"/>
    <x v="36"/>
    <s v="PARIAS MURIEL JHON FREDY"/>
    <x v="0"/>
    <x v="0"/>
    <n v="238"/>
    <n v="26.4444444444444"/>
    <n v="181.921804511278"/>
    <s v="2 Descuentos (Usuarios desubicados) "/>
    <n v="101159.2556"/>
    <x v="1"/>
    <n v="13567.6471"/>
    <x v="1466"/>
    <x v="0"/>
    <m/>
  </r>
  <r>
    <d v="2025-08-10T02:29:17"/>
    <x v="1"/>
    <x v="37"/>
    <s v="SANCHEZ BETANCOURT FRANSCISCO"/>
    <x v="6"/>
    <x v="0"/>
    <n v="162"/>
    <n v="20.25"/>
    <n v="161.708270676692"/>
    <m/>
    <n v="89919.338300000003"/>
    <x v="0"/>
    <n v="13567.6471"/>
    <x v="1466"/>
    <x v="0"/>
    <m/>
  </r>
  <r>
    <d v="2025-08-10T02:29:17"/>
    <x v="9"/>
    <x v="2"/>
    <s v="HERNANDEZ MACIAS GILBERTO"/>
    <x v="0"/>
    <x v="0"/>
    <n v="171"/>
    <n v="19"/>
    <n v="181.921804511278"/>
    <m/>
    <n v="101159.2556"/>
    <x v="1"/>
    <n v="13567.6471"/>
    <x v="1466"/>
    <x v="0"/>
    <m/>
  </r>
  <r>
    <d v="2025-08-10T02:29:18"/>
    <x v="1"/>
    <x v="3"/>
    <s v="LOPEZ PINEDA DANIEL ESTIVEN"/>
    <x v="0"/>
    <x v="0"/>
    <n v="186"/>
    <n v="20.6666666666667"/>
    <n v="181.921804511278"/>
    <s v="1 Descuento (Despachador) "/>
    <n v="101159.2556"/>
    <x v="0"/>
    <n v="13567.6471"/>
    <x v="1466"/>
    <x v="0"/>
    <m/>
  </r>
  <r>
    <d v="2025-08-10T02:29:18"/>
    <x v="9"/>
    <x v="4"/>
    <s v="GIRALDO GIRALDO YOVIN ANDRES"/>
    <x v="1"/>
    <x v="0"/>
    <n v="204"/>
    <n v="18.545454545454501"/>
    <n v="222.348872180451"/>
    <s v="14 Descuentos (transbordo y usuarios desubicados) "/>
    <n v="123639.09020000001"/>
    <x v="1"/>
    <n v="13567.6471"/>
    <x v="1466"/>
    <x v="0"/>
    <m/>
  </r>
  <r>
    <d v="2025-08-10T02:29:18"/>
    <x v="1"/>
    <x v="5"/>
    <s v="BERNAL RONDON KEVIN OSWALDO"/>
    <x v="3"/>
    <x v="3"/>
    <n v="155"/>
    <n v="15.5"/>
    <n v="202.13533834586499"/>
    <s v="2 Descuentos (Jefe de ruta) "/>
    <n v="112399.17290000001"/>
    <x v="1"/>
    <n v="13567.6471"/>
    <x v="1466"/>
    <x v="0"/>
    <m/>
  </r>
  <r>
    <d v="2025-08-10T02:29:19"/>
    <x v="9"/>
    <x v="6"/>
    <s v="CARTAGENA RAMIREZ FREDY ALONSO "/>
    <x v="13"/>
    <x v="0"/>
    <n v="253"/>
    <n v="18.071428571428601"/>
    <n v="282.98947368421102"/>
    <s v="1 Descuento (Usuario desubicado) "/>
    <n v="157358.84210000001"/>
    <x v="0"/>
    <n v="13567.6471"/>
    <x v="1466"/>
    <x v="0"/>
    <m/>
  </r>
  <r>
    <d v="2025-08-10T02:29:19"/>
    <x v="1"/>
    <x v="7"/>
    <s v="MARIN ALZATE KEVIN ANDRES"/>
    <x v="9"/>
    <x v="0"/>
    <n v="181"/>
    <n v="15.0833333333333"/>
    <n v="242.56240601503799"/>
    <s v="1 Descuento (Conduct) "/>
    <n v="134879.00750000001"/>
    <x v="0"/>
    <n v="13567.6471"/>
    <x v="1466"/>
    <x v="0"/>
    <m/>
  </r>
  <r>
    <d v="2025-08-10T02:29:19"/>
    <x v="9"/>
    <x v="9"/>
    <s v="DAVID  HENRY GIOVANNY"/>
    <x v="0"/>
    <x v="0"/>
    <n v="164"/>
    <n v="18.2222222222222"/>
    <n v="181.921804511278"/>
    <m/>
    <n v="101159.2556"/>
    <x v="0"/>
    <n v="13567.6471"/>
    <x v="1466"/>
    <x v="0"/>
    <m/>
  </r>
  <r>
    <d v="2025-08-10T02:29:19"/>
    <x v="1"/>
    <x v="10"/>
    <s v="CUADROS PRESIGA JOSE GABRIEL"/>
    <x v="2"/>
    <x v="0"/>
    <n v="110"/>
    <n v="18.3333333333333"/>
    <n v="121.281203007519"/>
    <s v="1 Descuento (Despachador) "/>
    <n v="67439.503800000006"/>
    <x v="0"/>
    <n v="13567.6471"/>
    <x v="1466"/>
    <x v="0"/>
    <m/>
  </r>
  <r>
    <d v="2025-08-10T02:29:20"/>
    <x v="9"/>
    <x v="11"/>
    <s v="HINCAPIE LOPEZ DIDIER FABIAN"/>
    <x v="9"/>
    <x v="0"/>
    <n v="234"/>
    <n v="19.5"/>
    <n v="242.56240601503799"/>
    <m/>
    <n v="134879.00750000001"/>
    <x v="1"/>
    <n v="13567.6471"/>
    <x v="1466"/>
    <x v="0"/>
    <m/>
  </r>
  <r>
    <d v="2025-08-10T02:29:20"/>
    <x v="1"/>
    <x v="12"/>
    <s v="VERENZUELA MARTINEZ ALEXANDER"/>
    <x v="0"/>
    <x v="0"/>
    <n v="183"/>
    <n v="20.3333333333333"/>
    <n v="181.921804511278"/>
    <m/>
    <n v="101159.2556"/>
    <x v="1"/>
    <n v="13567.6471"/>
    <x v="1466"/>
    <x v="0"/>
    <m/>
  </r>
  <r>
    <d v="2025-08-10T02:29:20"/>
    <x v="9"/>
    <x v="13"/>
    <s v="PEREZ GARCIA JUAN ESTEBAN"/>
    <x v="3"/>
    <x v="0"/>
    <n v="249"/>
    <n v="24.9"/>
    <n v="202.13533834586499"/>
    <m/>
    <n v="112399.17290000001"/>
    <x v="0"/>
    <n v="13567.6471"/>
    <x v="1466"/>
    <x v="0"/>
    <m/>
  </r>
  <r>
    <d v="2025-08-10T02:29:21"/>
    <x v="1"/>
    <x v="14"/>
    <s v="MURILLO  YORMAN ANDRES"/>
    <x v="0"/>
    <x v="0"/>
    <n v="210"/>
    <n v="23.3333333333333"/>
    <n v="181.921804511278"/>
    <m/>
    <n v="101159.2556"/>
    <x v="0"/>
    <n v="13567.6471"/>
    <x v="1466"/>
    <x v="0"/>
    <m/>
  </r>
  <r>
    <d v="2025-08-10T02:29:21"/>
    <x v="9"/>
    <x v="16"/>
    <s v="MACEA ARBELAEZ MATEO"/>
    <x v="1"/>
    <x v="0"/>
    <n v="204"/>
    <n v="18.545454545454501"/>
    <n v="222.348872180451"/>
    <m/>
    <n v="123639.09020000001"/>
    <x v="0"/>
    <n v="13567.6471"/>
    <x v="1466"/>
    <x v="0"/>
    <m/>
  </r>
  <r>
    <d v="2025-08-10T02:29:21"/>
    <x v="1"/>
    <x v="17"/>
    <s v="VALENCIA MENDOZA JHON"/>
    <x v="3"/>
    <x v="0"/>
    <n v="188"/>
    <n v="18.8"/>
    <n v="202.13533834586499"/>
    <s v="1 Descuento (Jefe de ruta) "/>
    <n v="112399.17290000001"/>
    <x v="0"/>
    <n v="13567.6471"/>
    <x v="1466"/>
    <x v="0"/>
    <m/>
  </r>
  <r>
    <d v="2025-08-10T02:29:22"/>
    <x v="1"/>
    <x v="20"/>
    <s v="SALDARRIAGA PARRA LUIS ALBERTO"/>
    <x v="0"/>
    <x v="0"/>
    <n v="198"/>
    <n v="22"/>
    <n v="181.921804511278"/>
    <s v="1 Descuento (Despachador) "/>
    <n v="101159.2556"/>
    <x v="2"/>
    <n v="13567.6471"/>
    <x v="1466"/>
    <x v="0"/>
    <m/>
  </r>
  <r>
    <d v="2025-08-10T02:29:21"/>
    <x v="9"/>
    <x v="18"/>
    <s v="MACIAS HERNANDEZ JULIAN DAVID"/>
    <x v="1"/>
    <x v="0"/>
    <n v="174"/>
    <n v="15.818181818181801"/>
    <n v="222.348872180451"/>
    <s v="Se descuenta 0.5 viaje de 7 40 am ya que NO ingresa a San juan "/>
    <n v="118018.9952"/>
    <x v="0"/>
    <n v="13567.6471"/>
    <x v="1466"/>
    <x v="2"/>
    <n v="10.106999999999999"/>
  </r>
  <r>
    <d v="2025-08-10T02:29:22"/>
    <x v="9"/>
    <x v="21"/>
    <s v="HERRERA GIRALDO DAVINSON "/>
    <x v="3"/>
    <x v="0"/>
    <n v="258"/>
    <n v="25.8"/>
    <n v="202.13533834586499"/>
    <s v="2 Descuentos (Usuarios desubicados) "/>
    <n v="112399.17290000001"/>
    <x v="0"/>
    <n v="13567.6471"/>
    <x v="1466"/>
    <x v="0"/>
    <m/>
  </r>
  <r>
    <d v="2025-08-10T02:29:22"/>
    <x v="1"/>
    <x v="23"/>
    <s v="FLORES RINCON JORGE ALBERTO "/>
    <x v="12"/>
    <x v="0"/>
    <n v="261"/>
    <n v="20.076923076923102"/>
    <n v="262.77593984962402"/>
    <m/>
    <n v="146118.92480000001"/>
    <x v="0"/>
    <n v="13567.6471"/>
    <x v="1466"/>
    <x v="0"/>
    <m/>
  </r>
  <r>
    <d v="2025-08-10T02:29:22"/>
    <x v="9"/>
    <x v="24"/>
    <s v="AGUDELO GARCIA LLORDIN ELIAS"/>
    <x v="7"/>
    <x v="0"/>
    <n v="73"/>
    <n v="24.3333333333333"/>
    <n v="60.640601503759399"/>
    <m/>
    <n v="33719.751900000003"/>
    <x v="0"/>
    <n v="13567.6471"/>
    <x v="1466"/>
    <x v="0"/>
    <m/>
  </r>
  <r>
    <d v="2025-08-10T02:29:23"/>
    <x v="1"/>
    <x v="25"/>
    <s v="LEON PEREZ RAUL ENRIQUE"/>
    <x v="3"/>
    <x v="0"/>
    <n v="217"/>
    <n v="21.7"/>
    <n v="202.13533834586499"/>
    <m/>
    <n v="112399.17290000001"/>
    <x v="0"/>
    <n v="13567.6471"/>
    <x v="1466"/>
    <x v="0"/>
    <m/>
  </r>
  <r>
    <d v="2025-08-10T02:29:23"/>
    <x v="9"/>
    <x v="26"/>
    <s v="LAYOS JIMENEZ JOHAN CAMILO"/>
    <x v="0"/>
    <x v="0"/>
    <n v="157"/>
    <n v="17.4444444444444"/>
    <n v="181.921804511278"/>
    <m/>
    <n v="101159.2556"/>
    <x v="0"/>
    <n v="13567.6471"/>
    <x v="1466"/>
    <x v="0"/>
    <m/>
  </r>
  <r>
    <d v="2025-08-10T02:29:23"/>
    <x v="1"/>
    <x v="39"/>
    <s v="CALLE BOTERO ANDRES CAMILO"/>
    <x v="4"/>
    <x v="0"/>
    <n v="138"/>
    <n v="19.714285714285701"/>
    <n v="141.494736842105"/>
    <s v="2 Descuento (Conducts) "/>
    <n v="78679.421100000007"/>
    <x v="0"/>
    <n v="13567.6471"/>
    <x v="1466"/>
    <x v="0"/>
    <m/>
  </r>
  <r>
    <d v="2025-08-10T02:29:23"/>
    <x v="9"/>
    <x v="27"/>
    <s v="AGUDELO GARCIA DENIN ANGELO"/>
    <x v="3"/>
    <x v="0"/>
    <n v="225"/>
    <n v="21.428571428571399"/>
    <n v="212.24210526315801"/>
    <s v="2 Descuentos (Despachador y Usuario desubicado) "/>
    <n v="118019.13159999999"/>
    <x v="0"/>
    <n v="13567.6471"/>
    <x v="1466"/>
    <x v="0"/>
    <m/>
  </r>
  <r>
    <d v="2025-08-10T02:29:24"/>
    <x v="1"/>
    <x v="28"/>
    <s v="MARULANDA JARAMILLO DAWER ANDRES"/>
    <x v="3"/>
    <x v="0"/>
    <n v="205"/>
    <n v="20.5"/>
    <n v="202.13533834586499"/>
    <s v="Se descuenta 0.5 viaje de 7 18 pm ya que NO ingresa a la minorista. 2 Descuentos (Usuarios desubicados) "/>
    <n v="106779.0779"/>
    <x v="0"/>
    <n v="13567.6471"/>
    <x v="1466"/>
    <x v="2"/>
    <n v="10.106999999999999"/>
  </r>
  <r>
    <d v="2025-08-10T02:29:24"/>
    <x v="9"/>
    <x v="29"/>
    <s v="MONTOYA OSPINA GILBERTO ANTONIO"/>
    <x v="12"/>
    <x v="0"/>
    <n v="269"/>
    <n v="20.692307692307701"/>
    <n v="262.77593984962402"/>
    <s v="6 Descuentos (usuarios desubicados, Jefe de ruta y conducts) "/>
    <n v="146118.92480000001"/>
    <x v="0"/>
    <n v="13567.6471"/>
    <x v="1466"/>
    <x v="0"/>
    <m/>
  </r>
  <r>
    <d v="2025-08-10T02:29:24"/>
    <x v="1"/>
    <x v="30"/>
    <s v="GOMEZ VERGARA EDWIN"/>
    <x v="1"/>
    <x v="0"/>
    <n v="258"/>
    <n v="23.454545454545499"/>
    <n v="222.348872180451"/>
    <m/>
    <n v="123639.09020000001"/>
    <x v="1"/>
    <n v="13567.6471"/>
    <x v="1466"/>
    <x v="0"/>
    <m/>
  </r>
  <r>
    <d v="2025-08-10T02:29:24"/>
    <x v="9"/>
    <x v="31"/>
    <s v="JARAMILLO JARAMILLO FRANCISCO WBEIMAR"/>
    <x v="1"/>
    <x v="3"/>
    <n v="173"/>
    <n v="15.7272727272727"/>
    <n v="222.348872180451"/>
    <m/>
    <n v="123639.09020000001"/>
    <x v="0"/>
    <n v="13567.6471"/>
    <x v="1466"/>
    <x v="0"/>
    <m/>
  </r>
  <r>
    <d v="2025-08-10T02:29:25"/>
    <x v="1"/>
    <x v="32"/>
    <s v="GUTIERREZ ARICAPA DANIEL HUMBERTO"/>
    <x v="3"/>
    <x v="0"/>
    <n v="235"/>
    <n v="23.5"/>
    <n v="202.13533834586499"/>
    <m/>
    <n v="112399.17290000001"/>
    <x v="1"/>
    <n v="13567.6471"/>
    <x v="1466"/>
    <x v="0"/>
    <m/>
  </r>
  <r>
    <d v="2025-08-10T02:29:25"/>
    <x v="9"/>
    <x v="33"/>
    <s v="CALLE BOTERO JUAN RICARDO"/>
    <x v="3"/>
    <x v="0"/>
    <n v="192"/>
    <n v="19.2"/>
    <n v="202.13533834586499"/>
    <s v="2 Descuentos (Conducts) "/>
    <n v="112399.17290000001"/>
    <x v="0"/>
    <n v="13567.6471"/>
    <x v="1466"/>
    <x v="0"/>
    <m/>
  </r>
  <r>
    <d v="2025-08-10T02:29:25"/>
    <x v="1"/>
    <x v="34"/>
    <s v="PALMAR PANA EDIXON JOSUE"/>
    <x v="0"/>
    <x v="0"/>
    <n v="190"/>
    <n v="21.1111111111111"/>
    <n v="181.921804511278"/>
    <m/>
    <n v="101159.2556"/>
    <x v="0"/>
    <n v="13567.6471"/>
    <x v="1466"/>
    <x v="0"/>
    <m/>
  </r>
  <r>
    <d v="2025-08-10T02:29:25"/>
    <x v="9"/>
    <x v="35"/>
    <s v="OCAMPO OCAMPO ANTONIO JOSE"/>
    <x v="0"/>
    <x v="0"/>
    <n v="174"/>
    <n v="19.3333333333333"/>
    <n v="181.921804511278"/>
    <m/>
    <n v="101159.2556"/>
    <x v="0"/>
    <n v="13567.6471"/>
    <x v="1466"/>
    <x v="0"/>
    <m/>
  </r>
  <r>
    <d v="2025-08-10T02:29:26"/>
    <x v="1"/>
    <x v="41"/>
    <s v="GARCIA DAVID WILSON ALBERTO"/>
    <x v="0"/>
    <x v="0"/>
    <n v="232"/>
    <n v="25.7777777777778"/>
    <n v="181.921804511278"/>
    <s v="1 Descuento (Conduct) "/>
    <n v="101159.2556"/>
    <x v="1"/>
    <n v="13567.6471"/>
    <x v="1466"/>
    <x v="0"/>
    <m/>
  </r>
  <r>
    <d v="2025-08-11T00:56:55"/>
    <x v="12"/>
    <x v="3"/>
    <s v="LAYOS JIMENEZ JOHAN CAMILO"/>
    <x v="3"/>
    <x v="0"/>
    <n v="200"/>
    <n v="20"/>
    <n v="186"/>
    <m/>
    <n v="102960"/>
    <x v="0"/>
    <n v="11457.142900000001"/>
    <x v="1467"/>
    <x v="0"/>
    <m/>
  </r>
  <r>
    <d v="2025-08-11T00:56:54"/>
    <x v="12"/>
    <x v="0"/>
    <s v="HINCAPIE LOPEZ DIDIER FABIAN"/>
    <x v="6"/>
    <x v="0"/>
    <n v="181"/>
    <n v="22.625"/>
    <n v="148.80000000000001"/>
    <m/>
    <n v="82368"/>
    <x v="0"/>
    <n v="11457.142900000001"/>
    <x v="1467"/>
    <x v="0"/>
    <m/>
  </r>
  <r>
    <d v="2025-08-11T00:56:54"/>
    <x v="12"/>
    <x v="36"/>
    <s v="GOMEZ VERGARA EDWIN"/>
    <x v="10"/>
    <x v="0"/>
    <n v="70"/>
    <n v="17.5"/>
    <n v="74.400000000000006"/>
    <m/>
    <n v="41184"/>
    <x v="1"/>
    <n v="11457.142900000001"/>
    <x v="1467"/>
    <x v="0"/>
    <m/>
  </r>
  <r>
    <d v="2025-08-11T00:56:55"/>
    <x v="12"/>
    <x v="1"/>
    <s v="ESPINOZA CHAVARRIA GUILLERMO LEON"/>
    <x v="0"/>
    <x v="0"/>
    <n v="190"/>
    <n v="21.1111111111111"/>
    <n v="167.4"/>
    <s v="6 Descuentos (Transbordo) "/>
    <n v="92664"/>
    <x v="0"/>
    <n v="11457.142900000001"/>
    <x v="1467"/>
    <x v="0"/>
    <m/>
  </r>
  <r>
    <d v="2025-08-11T00:56:55"/>
    <x v="12"/>
    <x v="2"/>
    <s v="LONDOO LOPERA DUVAN ANDRES"/>
    <x v="3"/>
    <x v="0"/>
    <n v="192"/>
    <n v="19.2"/>
    <n v="186"/>
    <m/>
    <n v="102960"/>
    <x v="1"/>
    <n v="11457.142900000001"/>
    <x v="1467"/>
    <x v="0"/>
    <m/>
  </r>
  <r>
    <d v="2025-08-11T00:56:56"/>
    <x v="12"/>
    <x v="4"/>
    <s v="GIRALDO GIRALDO YOVIN ANDRES"/>
    <x v="1"/>
    <x v="0"/>
    <n v="237"/>
    <n v="21.545454545454501"/>
    <n v="204.6"/>
    <s v="2 Descuentos (conducts) "/>
    <n v="113256"/>
    <x v="1"/>
    <n v="11457.142900000001"/>
    <x v="1467"/>
    <x v="0"/>
    <m/>
  </r>
  <r>
    <d v="2025-08-11T00:56:56"/>
    <x v="12"/>
    <x v="6"/>
    <s v="CARTAGENA RAMIREZ FREDY ALONSO"/>
    <x v="3"/>
    <x v="0"/>
    <n v="228"/>
    <n v="22.8"/>
    <n v="186"/>
    <m/>
    <n v="102960"/>
    <x v="0"/>
    <n v="11457.142900000001"/>
    <x v="1467"/>
    <x v="0"/>
    <m/>
  </r>
  <r>
    <d v="2025-08-11T00:56:56"/>
    <x v="12"/>
    <x v="7"/>
    <s v="GUTIERREZ ARICAPA DANIEL HUMBERTO"/>
    <x v="0"/>
    <x v="0"/>
    <n v="154"/>
    <n v="17.1111111111111"/>
    <n v="167.4"/>
    <m/>
    <n v="92664"/>
    <x v="0"/>
    <n v="11457.142900000001"/>
    <x v="1467"/>
    <x v="0"/>
    <m/>
  </r>
  <r>
    <d v="2025-08-11T00:56:57"/>
    <x v="12"/>
    <x v="10"/>
    <s v="CUADROS PRESIGA JOSE GABRIEL "/>
    <x v="3"/>
    <x v="0"/>
    <n v="174"/>
    <n v="17.399999999999999"/>
    <n v="186"/>
    <m/>
    <n v="102960"/>
    <x v="0"/>
    <n v="11457.142900000001"/>
    <x v="1467"/>
    <x v="0"/>
    <m/>
  </r>
  <r>
    <d v="2025-08-11T00:56:57"/>
    <x v="12"/>
    <x v="12"/>
    <s v="VERENZUELA MARTINEZ ALEXANDER"/>
    <x v="3"/>
    <x v="0"/>
    <n v="164"/>
    <n v="16.399999999999999"/>
    <n v="186"/>
    <s v="2 Descuentos (conducts) "/>
    <n v="102960"/>
    <x v="1"/>
    <n v="11457.142900000001"/>
    <x v="1467"/>
    <x v="0"/>
    <m/>
  </r>
  <r>
    <d v="2025-08-11T00:56:57"/>
    <x v="12"/>
    <x v="13"/>
    <s v="BERNAL RONDON KEVIN OSWALDO"/>
    <x v="0"/>
    <x v="0"/>
    <n v="150"/>
    <n v="16.6666666666667"/>
    <n v="167.4"/>
    <s v="2 Descuentos (conducts) "/>
    <n v="92664"/>
    <x v="0"/>
    <n v="11457.142900000001"/>
    <x v="1467"/>
    <x v="0"/>
    <m/>
  </r>
  <r>
    <d v="2025-08-11T00:56:58"/>
    <x v="12"/>
    <x v="14"/>
    <s v="MURILLO  YORMAN ANDRES"/>
    <x v="3"/>
    <x v="0"/>
    <n v="162"/>
    <n v="16.2"/>
    <n v="186"/>
    <m/>
    <n v="102960"/>
    <x v="0"/>
    <n v="11457.142900000001"/>
    <x v="1467"/>
    <x v="0"/>
    <m/>
  </r>
  <r>
    <d v="2025-08-11T00:56:58"/>
    <x v="12"/>
    <x v="16"/>
    <s v="MACEA ARBELAEZ MATEO"/>
    <x v="3"/>
    <x v="3"/>
    <n v="203"/>
    <n v="20.3"/>
    <n v="186"/>
    <m/>
    <n v="102960"/>
    <x v="0"/>
    <n v="11457.142900000001"/>
    <x v="1467"/>
    <x v="0"/>
    <m/>
  </r>
  <r>
    <d v="2025-08-11T00:56:59"/>
    <x v="12"/>
    <x v="17"/>
    <s v="VALENCIA MENDOZA JHON"/>
    <x v="0"/>
    <x v="0"/>
    <n v="160"/>
    <n v="17.7777777777778"/>
    <n v="167.4"/>
    <m/>
    <n v="92664"/>
    <x v="0"/>
    <n v="11457.142900000001"/>
    <x v="1467"/>
    <x v="0"/>
    <m/>
  </r>
  <r>
    <d v="2025-08-11T00:56:59"/>
    <x v="12"/>
    <x v="18"/>
    <s v="DURANGO DAVID JOSE"/>
    <x v="6"/>
    <x v="0"/>
    <n v="133"/>
    <n v="16.625"/>
    <n v="148.80000000000001"/>
    <m/>
    <n v="82368"/>
    <x v="0"/>
    <n v="11457.142900000001"/>
    <x v="1467"/>
    <x v="0"/>
    <m/>
  </r>
  <r>
    <d v="2025-08-11T00:56:59"/>
    <x v="12"/>
    <x v="20"/>
    <s v="SALDARRIAGA PARRA LUIS ALBERTO"/>
    <x v="4"/>
    <x v="0"/>
    <n v="85"/>
    <n v="12.1428571428571"/>
    <n v="130.19999999999999"/>
    <m/>
    <n v="72072"/>
    <x v="2"/>
    <n v="11457.142900000001"/>
    <x v="1467"/>
    <x v="0"/>
    <m/>
  </r>
  <r>
    <d v="2025-08-11T00:57:00"/>
    <x v="12"/>
    <x v="23"/>
    <s v="FLORES RINCON JORGE ALBERTO"/>
    <x v="0"/>
    <x v="0"/>
    <n v="156"/>
    <n v="17.3333333333333"/>
    <n v="167.4"/>
    <m/>
    <n v="92664"/>
    <x v="0"/>
    <n v="11457.142900000001"/>
    <x v="1467"/>
    <x v="0"/>
    <m/>
  </r>
  <r>
    <d v="2025-08-11T00:57:00"/>
    <x v="12"/>
    <x v="25"/>
    <s v="LEON PEREZ RAUL ENRIQUE"/>
    <x v="0"/>
    <x v="0"/>
    <n v="178"/>
    <n v="19.7777777777778"/>
    <n v="167.4"/>
    <s v="Se descuenta 0.5 viaje de 7 44 am ya que NO ingresa a la minorista luego de ir al recaudo. "/>
    <n v="87516"/>
    <x v="0"/>
    <n v="11457.142900000001"/>
    <x v="1467"/>
    <x v="2"/>
    <n v="9.3000000000000007"/>
  </r>
  <r>
    <d v="2025-08-11T00:57:01"/>
    <x v="12"/>
    <x v="28"/>
    <s v="MARULANDA JARAMILLO DAWER ANDRES"/>
    <x v="6"/>
    <x v="0"/>
    <n v="137"/>
    <n v="17.125"/>
    <n v="148.80000000000001"/>
    <m/>
    <n v="82368"/>
    <x v="0"/>
    <n v="11457.142900000001"/>
    <x v="1467"/>
    <x v="0"/>
    <m/>
  </r>
  <r>
    <d v="2025-08-11T00:57:01"/>
    <x v="12"/>
    <x v="32"/>
    <s v="TABORDA ROJAS DIEGO ALEJANDRO"/>
    <x v="3"/>
    <x v="0"/>
    <n v="181"/>
    <n v="18.100000000000001"/>
    <n v="186"/>
    <m/>
    <n v="102960"/>
    <x v="1"/>
    <n v="11457.142900000001"/>
    <x v="1467"/>
    <x v="0"/>
    <m/>
  </r>
  <r>
    <d v="2025-08-11T00:57:01"/>
    <x v="12"/>
    <x v="41"/>
    <s v="GARCIA DAVID WILSON ALBERTO"/>
    <x v="3"/>
    <x v="0"/>
    <n v="199"/>
    <n v="19.899999999999999"/>
    <n v="186"/>
    <s v="1 Descuento (Asociado) "/>
    <n v="102960"/>
    <x v="1"/>
    <n v="11457.142900000001"/>
    <x v="1467"/>
    <x v="0"/>
    <m/>
  </r>
  <r>
    <d v="2025-08-12T02:56:35"/>
    <x v="1"/>
    <x v="36"/>
    <s v="GOMEZ VERGARA EDWIN"/>
    <x v="6"/>
    <x v="0"/>
    <n v="165"/>
    <n v="20.625"/>
    <n v="181.43712574850301"/>
    <m/>
    <n v="101460.71859999999"/>
    <x v="1"/>
    <n v="14805.7143"/>
    <x v="1468"/>
    <x v="0"/>
    <m/>
  </r>
  <r>
    <d v="2025-08-12T02:56:35"/>
    <x v="9"/>
    <x v="1"/>
    <s v="ESPINOZA CHAVARRIA GUILLERMO LEON"/>
    <x v="6"/>
    <x v="0"/>
    <n v="180"/>
    <n v="22.5"/>
    <n v="181.43712574850301"/>
    <m/>
    <n v="101460.71859999999"/>
    <x v="0"/>
    <n v="14805.7143"/>
    <x v="1468"/>
    <x v="0"/>
    <m/>
  </r>
  <r>
    <d v="2025-08-12T02:56:36"/>
    <x v="1"/>
    <x v="37"/>
    <s v="SANCHEZ BETANCOURT FRANSCISCO"/>
    <x v="0"/>
    <x v="0"/>
    <n v="203"/>
    <n v="22.5555555555556"/>
    <n v="204.11676646706599"/>
    <s v="3 Descuentos (Usuarios desubicados y Despachador) "/>
    <n v="114143.30839999999"/>
    <x v="0"/>
    <n v="14805.7143"/>
    <x v="1468"/>
    <x v="0"/>
    <m/>
  </r>
  <r>
    <d v="2025-08-12T02:56:36"/>
    <x v="9"/>
    <x v="2"/>
    <s v="LONDOO LOPERA DUVAN ANDRES"/>
    <x v="2"/>
    <x v="0"/>
    <n v="168"/>
    <n v="30.545454545454501"/>
    <n v="124.738023952096"/>
    <m/>
    <n v="69754.244000000006"/>
    <x v="1"/>
    <n v="14805.7143"/>
    <x v="1468"/>
    <x v="0"/>
    <m/>
  </r>
  <r>
    <d v="2025-08-12T02:56:36"/>
    <x v="1"/>
    <x v="3"/>
    <s v="LOPEZ PINEDA DANIEL ESTIVEN"/>
    <x v="1"/>
    <x v="0"/>
    <n v="244"/>
    <n v="22.181818181818201"/>
    <n v="249.476047904192"/>
    <s v="1 Descuento (Despachador) "/>
    <n v="139508.48800000001"/>
    <x v="0"/>
    <n v="14805.7143"/>
    <x v="1468"/>
    <x v="0"/>
    <m/>
  </r>
  <r>
    <d v="2025-08-12T02:56:36"/>
    <x v="9"/>
    <x v="4"/>
    <s v="GIRALDO GIRALDO YOVIN ANDRES"/>
    <x v="0"/>
    <x v="0"/>
    <n v="256"/>
    <n v="28.4444444444444"/>
    <n v="204.11676646706599"/>
    <m/>
    <n v="114143.30839999999"/>
    <x v="1"/>
    <n v="14805.7143"/>
    <x v="1468"/>
    <x v="0"/>
    <m/>
  </r>
  <r>
    <d v="2025-08-12T02:56:37"/>
    <x v="1"/>
    <x v="5"/>
    <s v="GONZALEZ PEREZ RAFAEL JOSE"/>
    <x v="9"/>
    <x v="0"/>
    <n v="288"/>
    <n v="24"/>
    <n v="272.15568862275398"/>
    <m/>
    <n v="152191.0778"/>
    <x v="1"/>
    <n v="14805.7143"/>
    <x v="1468"/>
    <x v="0"/>
    <m/>
  </r>
  <r>
    <d v="2025-08-12T02:56:37"/>
    <x v="9"/>
    <x v="6"/>
    <s v="CARTAGENA RAMIREZ FREDY ALONSO"/>
    <x v="1"/>
    <x v="3"/>
    <n v="243"/>
    <n v="22.090909090909101"/>
    <n v="249.476047904192"/>
    <m/>
    <n v="139508.48800000001"/>
    <x v="0"/>
    <n v="14805.7143"/>
    <x v="1468"/>
    <x v="0"/>
    <m/>
  </r>
  <r>
    <d v="2025-08-12T02:56:37"/>
    <x v="1"/>
    <x v="7"/>
    <s v="MARIN ALZATE KEVIN ANDRES"/>
    <x v="3"/>
    <x v="0"/>
    <n v="207"/>
    <n v="20.7"/>
    <n v="226.79640718562899"/>
    <s v="3 Descuentos (Usuario desubicado y transbordo) "/>
    <n v="126825.8982"/>
    <x v="0"/>
    <n v="14805.7143"/>
    <x v="1468"/>
    <x v="0"/>
    <m/>
  </r>
  <r>
    <d v="2025-08-12T02:56:37"/>
    <x v="9"/>
    <x v="10"/>
    <s v="CUADROS PRESIGA JOSE GABRIEL"/>
    <x v="1"/>
    <x v="0"/>
    <n v="261"/>
    <n v="23.727272727272702"/>
    <n v="249.476047904192"/>
    <s v="1 Descuento (Despachador) "/>
    <n v="139508.48800000001"/>
    <x v="0"/>
    <n v="14805.7143"/>
    <x v="1468"/>
    <x v="0"/>
    <m/>
  </r>
  <r>
    <d v="2025-08-12T02:56:38"/>
    <x v="1"/>
    <x v="11"/>
    <s v="DURANGO PAEZ GILDARDO"/>
    <x v="4"/>
    <x v="0"/>
    <n v="165"/>
    <n v="23.571428571428601"/>
    <n v="158.75748502994"/>
    <m/>
    <n v="88778.128700000001"/>
    <x v="1"/>
    <n v="14805.7143"/>
    <x v="1468"/>
    <x v="0"/>
    <m/>
  </r>
  <r>
    <d v="2025-08-12T02:56:38"/>
    <x v="9"/>
    <x v="12"/>
    <s v="VERENZUELA MARTINEZ ALEXANDER"/>
    <x v="7"/>
    <x v="0"/>
    <n v="63"/>
    <n v="21"/>
    <n v="68.038922155688596"/>
    <s v="10 Descuentos (Incidente) "/>
    <n v="38047.769500000002"/>
    <x v="1"/>
    <n v="14805.7143"/>
    <x v="1468"/>
    <x v="0"/>
    <m/>
  </r>
  <r>
    <d v="2025-08-12T02:56:38"/>
    <x v="1"/>
    <x v="13"/>
    <s v="JARAMILLO JARAMILLO FRANCISCO WBEIMAR"/>
    <x v="9"/>
    <x v="0"/>
    <n v="192"/>
    <n v="16"/>
    <n v="272.15568862275398"/>
    <s v="2 Descuentos (Despachador y usuario desubicado) "/>
    <n v="152191.0778"/>
    <x v="0"/>
    <n v="14805.7143"/>
    <x v="1468"/>
    <x v="0"/>
    <m/>
  </r>
  <r>
    <d v="2025-08-12T02:56:38"/>
    <x v="9"/>
    <x v="14"/>
    <s v="MURILLO  YORMAN ANDRES"/>
    <x v="12"/>
    <x v="0"/>
    <n v="261"/>
    <n v="20.076923076923102"/>
    <n v="294.83532934131699"/>
    <m/>
    <n v="164873.66769999999"/>
    <x v="0"/>
    <n v="14805.7143"/>
    <x v="1468"/>
    <x v="0"/>
    <m/>
  </r>
  <r>
    <d v="2025-08-12T02:56:39"/>
    <x v="9"/>
    <x v="18"/>
    <s v="MACIAS HERNANDEZ JULIAN DAVID"/>
    <x v="0"/>
    <x v="0"/>
    <n v="202"/>
    <n v="22.4444444444444"/>
    <n v="204.11676646706599"/>
    <m/>
    <n v="114143.30839999999"/>
    <x v="0"/>
    <n v="14805.7143"/>
    <x v="1468"/>
    <x v="0"/>
    <m/>
  </r>
  <r>
    <d v="2025-08-12T02:56:39"/>
    <x v="1"/>
    <x v="17"/>
    <s v="VALENCIA MENDOZA JHON"/>
    <x v="1"/>
    <x v="0"/>
    <n v="267"/>
    <n v="24.272727272727298"/>
    <n v="249.476047904192"/>
    <m/>
    <n v="139508.48800000001"/>
    <x v="0"/>
    <n v="14805.7143"/>
    <x v="1468"/>
    <x v="0"/>
    <m/>
  </r>
  <r>
    <d v="2025-08-12T02:56:39"/>
    <x v="1"/>
    <x v="19"/>
    <s v="QUIRAMA CASTAEDA JHON JADER"/>
    <x v="9"/>
    <x v="0"/>
    <n v="309"/>
    <n v="25.75"/>
    <n v="272.15568862275398"/>
    <m/>
    <n v="152191.0778"/>
    <x v="1"/>
    <n v="14805.7143"/>
    <x v="1468"/>
    <x v="0"/>
    <m/>
  </r>
  <r>
    <d v="2025-08-12T02:56:39"/>
    <x v="9"/>
    <x v="21"/>
    <s v="HERRERA GIRALDO DAVINSON"/>
    <x v="1"/>
    <x v="0"/>
    <n v="206"/>
    <n v="18.727272727272702"/>
    <n v="249.476047904192"/>
    <m/>
    <n v="139508.48800000001"/>
    <x v="0"/>
    <n v="14805.7143"/>
    <x v="1468"/>
    <x v="0"/>
    <m/>
  </r>
  <r>
    <d v="2025-08-12T02:56:39"/>
    <x v="1"/>
    <x v="38"/>
    <s v="JIMENEZ HURTADO CARLOS ESTIVEN"/>
    <x v="3"/>
    <x v="0"/>
    <n v="219"/>
    <n v="21.9"/>
    <n v="226.79640718562899"/>
    <m/>
    <n v="126825.8982"/>
    <x v="1"/>
    <n v="14805.7143"/>
    <x v="1468"/>
    <x v="0"/>
    <m/>
  </r>
  <r>
    <d v="2025-08-12T02:56:40"/>
    <x v="9"/>
    <x v="22"/>
    <s v="CIRO MARIN RODRIGO ALBERTO"/>
    <x v="4"/>
    <x v="0"/>
    <n v="136"/>
    <n v="19.428571428571399"/>
    <n v="158.75748502994"/>
    <m/>
    <n v="88778.128700000001"/>
    <x v="0"/>
    <n v="14805.7143"/>
    <x v="1468"/>
    <x v="0"/>
    <m/>
  </r>
  <r>
    <d v="2025-08-12T02:56:40"/>
    <x v="1"/>
    <x v="23"/>
    <s v="HENAO HOYOS SANTIAGO"/>
    <x v="12"/>
    <x v="0"/>
    <n v="277"/>
    <n v="21.307692307692299"/>
    <n v="294.83532934131699"/>
    <s v="1 Descuento (Despachador) "/>
    <n v="164873.66769999999"/>
    <x v="0"/>
    <n v="14805.7143"/>
    <x v="1468"/>
    <x v="0"/>
    <m/>
  </r>
  <r>
    <d v="2025-08-12T02:56:40"/>
    <x v="9"/>
    <x v="24"/>
    <s v="AGUDELO GARCIA LLORDIN ELIAS"/>
    <x v="3"/>
    <x v="0"/>
    <n v="230"/>
    <n v="23"/>
    <n v="226.79640718562899"/>
    <s v="2 Descuentos (Usuarios desubicados) "/>
    <n v="126825.8982"/>
    <x v="0"/>
    <n v="14805.7143"/>
    <x v="1468"/>
    <x v="0"/>
    <m/>
  </r>
  <r>
    <d v="2025-08-12T02:56:40"/>
    <x v="1"/>
    <x v="25"/>
    <s v="LEON PEREZ RAUL ENRIQUE"/>
    <x v="3"/>
    <x v="0"/>
    <n v="261"/>
    <n v="24.8571428571429"/>
    <n v="238.13622754491001"/>
    <m/>
    <n v="133167.1931"/>
    <x v="0"/>
    <n v="14805.7143"/>
    <x v="1468"/>
    <x v="0"/>
    <m/>
  </r>
  <r>
    <d v="2025-08-12T02:56:41"/>
    <x v="9"/>
    <x v="26"/>
    <s v="MARTINEZ  WILMAR"/>
    <x v="0"/>
    <x v="0"/>
    <n v="246"/>
    <n v="27.3333333333333"/>
    <n v="204.11676646706599"/>
    <m/>
    <n v="114143.30839999999"/>
    <x v="0"/>
    <n v="14805.7143"/>
    <x v="1468"/>
    <x v="0"/>
    <m/>
  </r>
  <r>
    <d v="2025-08-12T02:56:41"/>
    <x v="1"/>
    <x v="39"/>
    <s v="CALLE BOTERO ANDRES CAMILO"/>
    <x v="4"/>
    <x v="0"/>
    <n v="150"/>
    <n v="21.428571428571399"/>
    <n v="158.75748502994"/>
    <s v="2 Descuentos (Conducts) "/>
    <n v="88778.128700000001"/>
    <x v="0"/>
    <n v="14805.7143"/>
    <x v="1468"/>
    <x v="0"/>
    <m/>
  </r>
  <r>
    <d v="2025-08-12T02:56:41"/>
    <x v="9"/>
    <x v="27"/>
    <s v="LAYOS JIMENEZ JOHAN CAMILO"/>
    <x v="6"/>
    <x v="0"/>
    <n v="168"/>
    <n v="21"/>
    <n v="181.43712574850301"/>
    <s v="2 Descuentos (Jefe de ruta) "/>
    <n v="101460.71859999999"/>
    <x v="0"/>
    <n v="14805.7143"/>
    <x v="1468"/>
    <x v="0"/>
    <m/>
  </r>
  <r>
    <d v="2025-08-12T02:56:41"/>
    <x v="1"/>
    <x v="28"/>
    <s v="MARULANDA JARAMILLO DAWER ANDRES"/>
    <x v="3"/>
    <x v="0"/>
    <n v="209"/>
    <n v="19.904761904761902"/>
    <n v="238.13622754491001"/>
    <m/>
    <n v="133167.1931"/>
    <x v="0"/>
    <n v="14805.7143"/>
    <x v="1468"/>
    <x v="0"/>
    <m/>
  </r>
  <r>
    <d v="2025-08-12T02:56:42"/>
    <x v="9"/>
    <x v="29"/>
    <s v="MONTOYA OSPINA GILBERTO ANTONIO"/>
    <x v="10"/>
    <x v="0"/>
    <n v="77"/>
    <n v="22"/>
    <n v="79.378742514970099"/>
    <m/>
    <n v="44389.064400000003"/>
    <x v="0"/>
    <n v="14805.7143"/>
    <x v="1468"/>
    <x v="0"/>
    <m/>
  </r>
  <r>
    <d v="2025-08-12T02:56:42"/>
    <x v="1"/>
    <x v="31"/>
    <s v="MARTINEZ CHAVERRA LUIS NORBERTO"/>
    <x v="1"/>
    <x v="0"/>
    <n v="278"/>
    <n v="25.272727272727298"/>
    <n v="249.476047904192"/>
    <s v="1 Descuento (Despachador) "/>
    <n v="139508.48800000001"/>
    <x v="0"/>
    <n v="14805.7143"/>
    <x v="1468"/>
    <x v="0"/>
    <m/>
  </r>
  <r>
    <d v="2025-08-12T02:56:42"/>
    <x v="9"/>
    <x v="32"/>
    <s v="TABORDA ROJAS DIEGO ALEJANDRO"/>
    <x v="9"/>
    <x v="0"/>
    <n v="292"/>
    <n v="24.3333333333333"/>
    <n v="272.15568862275398"/>
    <m/>
    <n v="152191.0778"/>
    <x v="1"/>
    <n v="14805.7143"/>
    <x v="1468"/>
    <x v="0"/>
    <m/>
  </r>
  <r>
    <d v="2025-08-12T02:56:42"/>
    <x v="1"/>
    <x v="33"/>
    <s v="CALLE BOTERO JUAN RICARDO"/>
    <x v="8"/>
    <x v="0"/>
    <n v="112"/>
    <n v="22.4"/>
    <n v="113.398203592814"/>
    <m/>
    <n v="63412.949099999998"/>
    <x v="0"/>
    <n v="14805.7143"/>
    <x v="1468"/>
    <x v="0"/>
    <m/>
  </r>
  <r>
    <d v="2025-08-12T02:56:43"/>
    <x v="9"/>
    <x v="34"/>
    <s v="PALMAR PANA EDIXON JOSUE"/>
    <x v="13"/>
    <x v="0"/>
    <n v="303"/>
    <n v="21.6428571428571"/>
    <n v="317.51497005988"/>
    <s v="1 Descuento (Jefe de ruta) "/>
    <n v="177556.25750000001"/>
    <x v="0"/>
    <n v="14805.7143"/>
    <x v="1468"/>
    <x v="0"/>
    <m/>
  </r>
  <r>
    <d v="2025-08-12T02:56:43"/>
    <x v="1"/>
    <x v="40"/>
    <s v="LOPERA ALVAREZ ESTIVEN"/>
    <x v="0"/>
    <x v="0"/>
    <n v="222"/>
    <n v="24.6666666666667"/>
    <n v="204.11676646706599"/>
    <s v="1 Descuento (conduct) "/>
    <n v="114143.30839999999"/>
    <x v="1"/>
    <n v="14805.7143"/>
    <x v="1468"/>
    <x v="0"/>
    <m/>
  </r>
  <r>
    <d v="2025-08-12T02:56:43"/>
    <x v="1"/>
    <x v="35"/>
    <s v="OCAMPO OCAMPO ANTONIO JOSE"/>
    <x v="9"/>
    <x v="0"/>
    <n v="269"/>
    <n v="22.4166666666667"/>
    <n v="272.15568862275398"/>
    <s v="1 Descuento (Despachador) "/>
    <n v="152191.0778"/>
    <x v="0"/>
    <n v="14805.7143"/>
    <x v="1468"/>
    <x v="0"/>
    <m/>
  </r>
  <r>
    <d v="2025-08-12T02:56:43"/>
    <x v="9"/>
    <x v="41"/>
    <s v="HERNANDEZ MACIAS GILBERTO"/>
    <x v="3"/>
    <x v="0"/>
    <n v="246"/>
    <n v="24.6"/>
    <n v="226.79640718562899"/>
    <m/>
    <n v="126825.8982"/>
    <x v="1"/>
    <n v="14805.7143"/>
    <x v="1468"/>
    <x v="0"/>
    <m/>
  </r>
  <r>
    <d v="2025-08-13T02:09:53"/>
    <x v="9"/>
    <x v="36"/>
    <s v="HINCAPIE LOPEZ DIDIER FABIAN"/>
    <x v="3"/>
    <x v="0"/>
    <n v="243"/>
    <n v="24.3"/>
    <n v="220.89985486211901"/>
    <m/>
    <n v="123376.4151"/>
    <x v="1"/>
    <n v="13159.459500000001"/>
    <x v="1469"/>
    <x v="0"/>
    <m/>
  </r>
  <r>
    <d v="2025-08-13T02:09:53"/>
    <x v="1"/>
    <x v="1"/>
    <s v="ESPINOZA CHAVARRIA GUILLERMO LEON"/>
    <x v="3"/>
    <x v="0"/>
    <n v="240"/>
    <n v="24"/>
    <n v="220.89985486211901"/>
    <s v="3 Descuentos (Conducts) "/>
    <n v="123376.4151"/>
    <x v="0"/>
    <n v="13159.459500000001"/>
    <x v="1469"/>
    <x v="0"/>
    <m/>
  </r>
  <r>
    <d v="2025-08-13T02:09:54"/>
    <x v="9"/>
    <x v="37"/>
    <s v="SANCHEZ BETANCOURT FRANSCISCO"/>
    <x v="3"/>
    <x v="0"/>
    <n v="219"/>
    <n v="21.9"/>
    <n v="220.89985486211901"/>
    <s v="2 Descuentos (Usuarios desubicados) "/>
    <n v="123376.4151"/>
    <x v="0"/>
    <n v="13159.459500000001"/>
    <x v="1469"/>
    <x v="0"/>
    <m/>
  </r>
  <r>
    <d v="2025-08-13T02:09:54"/>
    <x v="1"/>
    <x v="2"/>
    <s v="LONDOO LOPERA DUVAN ANDRES"/>
    <x v="3"/>
    <x v="0"/>
    <n v="217"/>
    <n v="21.7"/>
    <n v="220.89985486211901"/>
    <m/>
    <n v="123376.4151"/>
    <x v="1"/>
    <n v="13159.459500000001"/>
    <x v="1469"/>
    <x v="0"/>
    <m/>
  </r>
  <r>
    <d v="2025-08-13T02:09:54"/>
    <x v="9"/>
    <x v="3"/>
    <s v="LOPEZ PINEDA DANIEL ESTIVEN"/>
    <x v="1"/>
    <x v="0"/>
    <n v="220"/>
    <n v="20"/>
    <n v="242.989840348331"/>
    <s v="1 Descuento (Conduct) "/>
    <n v="135714.05660000001"/>
    <x v="0"/>
    <n v="13159.459500000001"/>
    <x v="1469"/>
    <x v="0"/>
    <m/>
  </r>
  <r>
    <d v="2025-08-13T02:09:54"/>
    <x v="1"/>
    <x v="4"/>
    <s v="GIRALDO GIRALDO YOVIN ANDRES"/>
    <x v="4"/>
    <x v="0"/>
    <n v="150"/>
    <n v="21.428571428571399"/>
    <n v="154.629898403483"/>
    <m/>
    <n v="86363.490600000005"/>
    <x v="1"/>
    <n v="13159.459500000001"/>
    <x v="1469"/>
    <x v="0"/>
    <m/>
  </r>
  <r>
    <d v="2025-08-13T02:09:55"/>
    <x v="9"/>
    <x v="5"/>
    <s v="GONZALEZ PEREZ RAFAEL JOSE"/>
    <x v="3"/>
    <x v="0"/>
    <n v="210"/>
    <n v="21"/>
    <n v="220.89985486211901"/>
    <s v="3 Descuentos (Transbordo) "/>
    <n v="123376.4151"/>
    <x v="1"/>
    <n v="13159.459500000001"/>
    <x v="1469"/>
    <x v="0"/>
    <m/>
  </r>
  <r>
    <d v="2025-08-13T02:09:55"/>
    <x v="1"/>
    <x v="6"/>
    <s v="LAYOS JIMENEZ JOHAN CAMILO"/>
    <x v="0"/>
    <x v="0"/>
    <n v="198"/>
    <n v="22"/>
    <n v="198.809869375907"/>
    <m/>
    <n v="111038.7736"/>
    <x v="0"/>
    <n v="13159.459500000001"/>
    <x v="1469"/>
    <x v="0"/>
    <m/>
  </r>
  <r>
    <d v="2025-08-13T02:09:55"/>
    <x v="9"/>
    <x v="7"/>
    <s v="MARIN ALZATE KEVIN ANDRES"/>
    <x v="2"/>
    <x v="0"/>
    <n v="149"/>
    <n v="22.923076923076898"/>
    <n v="143.58490566037699"/>
    <s v="1 Descuento (Despachador) "/>
    <n v="80194.669800000003"/>
    <x v="0"/>
    <n v="13159.459500000001"/>
    <x v="1469"/>
    <x v="0"/>
    <m/>
  </r>
  <r>
    <d v="2025-08-13T02:09:55"/>
    <x v="1"/>
    <x v="9"/>
    <s v="MACIAS HERNANDEZ JULIAN DAVID"/>
    <x v="3"/>
    <x v="0"/>
    <n v="200"/>
    <n v="20"/>
    <n v="220.89985486211901"/>
    <s v="Se descuenta 0.5 viaje de 9 18 am ya que NO ingresa a la minorista."/>
    <n v="117207.5901"/>
    <x v="0"/>
    <n v="13159.459500000001"/>
    <x v="1469"/>
    <x v="2"/>
    <n v="11.045"/>
  </r>
  <r>
    <d v="2025-08-13T02:09:56"/>
    <x v="9"/>
    <x v="10"/>
    <s v="CUADROS PRESIGA JOSE GABRIEL "/>
    <x v="11"/>
    <x v="0"/>
    <n v="36"/>
    <n v="24"/>
    <n v="33.134978229317902"/>
    <m/>
    <n v="18506.462299999999"/>
    <x v="0"/>
    <n v="13159.459500000001"/>
    <x v="1469"/>
    <x v="0"/>
    <m/>
  </r>
  <r>
    <d v="2025-08-13T02:09:56"/>
    <x v="9"/>
    <x v="12"/>
    <s v="HERNANDEZ MACIAS GILBERTO"/>
    <x v="1"/>
    <x v="0"/>
    <n v="224"/>
    <n v="20.363636363636399"/>
    <n v="242.989840348331"/>
    <m/>
    <n v="135714.05660000001"/>
    <x v="1"/>
    <n v="13159.459500000001"/>
    <x v="1469"/>
    <x v="0"/>
    <m/>
  </r>
  <r>
    <d v="2025-08-13T02:09:56"/>
    <x v="1"/>
    <x v="13"/>
    <s v="JARAMILLO JARAMILLO FRANCISCO WBEIMAR"/>
    <x v="1"/>
    <x v="0"/>
    <n v="187"/>
    <n v="17"/>
    <n v="242.989840348331"/>
    <m/>
    <n v="135714.05660000001"/>
    <x v="0"/>
    <n v="13159.459500000001"/>
    <x v="1469"/>
    <x v="0"/>
    <m/>
  </r>
  <r>
    <d v="2025-08-13T02:09:56"/>
    <x v="1"/>
    <x v="11"/>
    <s v="DURANGO PAEZ GILDARDO"/>
    <x v="9"/>
    <x v="0"/>
    <n v="270"/>
    <n v="22.5"/>
    <n v="265.07982583454299"/>
    <s v="3 Descuentos (Transbordo) "/>
    <n v="148051.69810000001"/>
    <x v="1"/>
    <n v="13159.459500000001"/>
    <x v="1469"/>
    <x v="0"/>
    <m/>
  </r>
  <r>
    <d v="2025-08-13T02:09:57"/>
    <x v="9"/>
    <x v="14"/>
    <s v="MURILLO  YORMAN ANDRES"/>
    <x v="4"/>
    <x v="0"/>
    <n v="133"/>
    <n v="19"/>
    <n v="154.629898403483"/>
    <m/>
    <n v="86363.490600000005"/>
    <x v="0"/>
    <n v="13159.459500000001"/>
    <x v="1469"/>
    <x v="0"/>
    <m/>
  </r>
  <r>
    <d v="2025-08-13T02:09:57"/>
    <x v="1"/>
    <x v="15"/>
    <s v="ALBERTO ARISTIZABAL RAFAEL"/>
    <x v="0"/>
    <x v="0"/>
    <n v="217"/>
    <n v="24.1111111111111"/>
    <n v="198.809869375907"/>
    <m/>
    <n v="111038.7736"/>
    <x v="0"/>
    <n v="13159.459500000001"/>
    <x v="1469"/>
    <x v="0"/>
    <m/>
  </r>
  <r>
    <d v="2025-08-13T02:09:57"/>
    <x v="9"/>
    <x v="16"/>
    <s v="GUTIERREZ ARICAPA DANIEL HUMBERTO"/>
    <x v="3"/>
    <x v="0"/>
    <n v="170"/>
    <n v="17"/>
    <n v="220.89985486211901"/>
    <s v="10 Descuentos (Despachador y transbordo) "/>
    <n v="123376.4151"/>
    <x v="0"/>
    <n v="13159.459500000001"/>
    <x v="1469"/>
    <x v="0"/>
    <m/>
  </r>
  <r>
    <d v="2025-08-13T02:09:58"/>
    <x v="1"/>
    <x v="17"/>
    <s v="VALENCIA MENDOZA JHON"/>
    <x v="3"/>
    <x v="0"/>
    <n v="238"/>
    <n v="23.8"/>
    <n v="220.89985486211901"/>
    <s v="1 Descuento (Despachador) "/>
    <n v="123376.4151"/>
    <x v="0"/>
    <n v="13159.459500000001"/>
    <x v="1469"/>
    <x v="0"/>
    <m/>
  </r>
  <r>
    <d v="2025-08-13T02:09:58"/>
    <x v="9"/>
    <x v="18"/>
    <s v="DURANGO DAVID JOSE"/>
    <x v="6"/>
    <x v="0"/>
    <n v="172"/>
    <n v="21.5"/>
    <n v="176.71988388969501"/>
    <m/>
    <n v="98701.132100000003"/>
    <x v="0"/>
    <n v="13159.459500000001"/>
    <x v="1469"/>
    <x v="0"/>
    <m/>
  </r>
  <r>
    <d v="2025-08-13T02:09:58"/>
    <x v="1"/>
    <x v="19"/>
    <s v="QUIRAMA CASTAEDA JHON JADER"/>
    <x v="6"/>
    <x v="0"/>
    <n v="192"/>
    <n v="24"/>
    <n v="176.71988388969501"/>
    <m/>
    <n v="98701.132100000003"/>
    <x v="1"/>
    <n v="13159.459500000001"/>
    <x v="1469"/>
    <x v="0"/>
    <m/>
  </r>
  <r>
    <d v="2025-08-13T02:09:58"/>
    <x v="9"/>
    <x v="20"/>
    <s v="SALDARRIAGA PARRA LUIS ALBERTO"/>
    <x v="0"/>
    <x v="0"/>
    <n v="195"/>
    <n v="21.6666666666667"/>
    <n v="198.809869375907"/>
    <m/>
    <n v="111038.7736"/>
    <x v="2"/>
    <n v="13159.459500000001"/>
    <x v="1469"/>
    <x v="0"/>
    <m/>
  </r>
  <r>
    <d v="2025-08-13T02:09:59"/>
    <x v="1"/>
    <x v="21"/>
    <s v="HERRERA GIRALDO DAVINSON"/>
    <x v="0"/>
    <x v="0"/>
    <n v="204"/>
    <n v="22.6666666666667"/>
    <n v="198.809869375907"/>
    <m/>
    <n v="111038.7736"/>
    <x v="0"/>
    <n v="13159.459500000001"/>
    <x v="1469"/>
    <x v="0"/>
    <m/>
  </r>
  <r>
    <d v="2025-08-13T02:09:59"/>
    <x v="9"/>
    <x v="38"/>
    <s v="JIMENEZ HURTADO CARLOS ESTIVEN"/>
    <x v="0"/>
    <x v="0"/>
    <n v="178"/>
    <n v="19.7777777777778"/>
    <n v="198.809869375907"/>
    <s v="2 Descuentos (Conducts) "/>
    <n v="111038.7736"/>
    <x v="1"/>
    <n v="13159.459500000001"/>
    <x v="1469"/>
    <x v="0"/>
    <m/>
  </r>
  <r>
    <d v="2025-08-13T02:09:59"/>
    <x v="1"/>
    <x v="22"/>
    <s v="CIRO MARIN RODRIGO ALBERTO"/>
    <x v="3"/>
    <x v="0"/>
    <n v="181"/>
    <n v="18.100000000000001"/>
    <n v="220.89985486211901"/>
    <m/>
    <n v="123376.4151"/>
    <x v="0"/>
    <n v="13159.459500000001"/>
    <x v="1469"/>
    <x v="0"/>
    <m/>
  </r>
  <r>
    <d v="2025-08-13T02:10:00"/>
    <x v="9"/>
    <x v="23"/>
    <s v="FLORES RINCON JORGE ALBERTO"/>
    <x v="3"/>
    <x v="0"/>
    <n v="272"/>
    <n v="28.6315789473684"/>
    <n v="209.85486211901301"/>
    <m/>
    <n v="117207.5943"/>
    <x v="0"/>
    <n v="13159.459500000001"/>
    <x v="1469"/>
    <x v="0"/>
    <m/>
  </r>
  <r>
    <d v="2025-08-13T02:10:00"/>
    <x v="1"/>
    <x v="24"/>
    <s v="AGUDELO GARCIA LLORDIN ELIAS"/>
    <x v="4"/>
    <x v="0"/>
    <n v="163"/>
    <n v="23.285714285714299"/>
    <n v="154.629898403483"/>
    <m/>
    <n v="86363.490600000005"/>
    <x v="0"/>
    <n v="13159.459500000001"/>
    <x v="1469"/>
    <x v="0"/>
    <m/>
  </r>
  <r>
    <d v="2025-08-13T02:10:00"/>
    <x v="9"/>
    <x v="25"/>
    <s v="LEON PEREZ RAUL ENRIQUE"/>
    <x v="0"/>
    <x v="3"/>
    <n v="219"/>
    <n v="24.3333333333333"/>
    <n v="198.809869375907"/>
    <m/>
    <n v="111038.7736"/>
    <x v="0"/>
    <n v="13159.459500000001"/>
    <x v="1469"/>
    <x v="0"/>
    <m/>
  </r>
  <r>
    <d v="2025-08-13T02:10:00"/>
    <x v="1"/>
    <x v="26"/>
    <s v="MARTINEZ  WILMAR"/>
    <x v="0"/>
    <x v="0"/>
    <n v="208"/>
    <n v="23.1111111111111"/>
    <n v="198.809869375907"/>
    <s v="Se descuenta 0.5 viaje de 3 30 pm ya que NO ingresa a placita zea "/>
    <n v="104869.9486"/>
    <x v="0"/>
    <n v="13159.459500000001"/>
    <x v="1469"/>
    <x v="2"/>
    <n v="11.045"/>
  </r>
  <r>
    <d v="2025-08-13T02:10:01"/>
    <x v="9"/>
    <x v="39"/>
    <s v="CALLE BOTERO ANDRES CAMILO"/>
    <x v="0"/>
    <x v="0"/>
    <n v="192"/>
    <n v="21.3333333333333"/>
    <n v="198.809869375907"/>
    <m/>
    <n v="111038.7736"/>
    <x v="0"/>
    <n v="13159.459500000001"/>
    <x v="1469"/>
    <x v="0"/>
    <m/>
  </r>
  <r>
    <d v="2025-08-13T02:10:01"/>
    <x v="1"/>
    <x v="27"/>
    <s v="AGUDELO GARCIA DENIN ANGELO"/>
    <x v="8"/>
    <x v="0"/>
    <n v="117"/>
    <n v="23.4"/>
    <n v="110.44992743106"/>
    <m/>
    <n v="61688.207499999997"/>
    <x v="0"/>
    <n v="13159.459500000001"/>
    <x v="1469"/>
    <x v="0"/>
    <m/>
  </r>
  <r>
    <d v="2025-08-13T02:10:01"/>
    <x v="9"/>
    <x v="28"/>
    <s v="MARULANDA JARAMILLO DAWER ANDRES"/>
    <x v="4"/>
    <x v="0"/>
    <n v="151"/>
    <n v="21.571428571428601"/>
    <n v="154.629898403483"/>
    <m/>
    <n v="86363.490600000005"/>
    <x v="0"/>
    <n v="13159.459500000001"/>
    <x v="1469"/>
    <x v="0"/>
    <m/>
  </r>
  <r>
    <d v="2025-08-13T02:10:02"/>
    <x v="1"/>
    <x v="29"/>
    <s v="MONTOYA OSPINA GILBERTO ANTONIO"/>
    <x v="6"/>
    <x v="0"/>
    <n v="194"/>
    <n v="24.25"/>
    <n v="176.71988388969501"/>
    <s v="2 Descuentos (Conducts) "/>
    <n v="98701.132100000003"/>
    <x v="0"/>
    <n v="13159.459500000001"/>
    <x v="1469"/>
    <x v="0"/>
    <m/>
  </r>
  <r>
    <d v="2025-08-13T02:10:02"/>
    <x v="9"/>
    <x v="30"/>
    <s v="GOMEZ VERGARA EDWIN"/>
    <x v="0"/>
    <x v="0"/>
    <n v="181"/>
    <n v="20.1111111111111"/>
    <n v="198.809869375907"/>
    <s v="1 Descuento (Despachador) "/>
    <n v="111038.7736"/>
    <x v="1"/>
    <n v="13159.459500000001"/>
    <x v="1469"/>
    <x v="0"/>
    <m/>
  </r>
  <r>
    <d v="2025-08-13T02:10:03"/>
    <x v="1"/>
    <x v="31"/>
    <s v="MARTINEZ CHAVERRA LUIS NORBERTO"/>
    <x v="2"/>
    <x v="0"/>
    <n v="173"/>
    <n v="31.454545454545499"/>
    <n v="121.494920174165"/>
    <m/>
    <n v="67857.028300000005"/>
    <x v="0"/>
    <n v="13159.459500000001"/>
    <x v="1469"/>
    <x v="0"/>
    <m/>
  </r>
  <r>
    <d v="2025-08-13T02:10:03"/>
    <x v="9"/>
    <x v="32"/>
    <s v="TABORDA ROJAS DIEGO ALEJANDRO"/>
    <x v="3"/>
    <x v="0"/>
    <n v="252"/>
    <n v="25.2"/>
    <n v="220.89985486211901"/>
    <m/>
    <n v="123376.4151"/>
    <x v="1"/>
    <n v="13159.459500000001"/>
    <x v="1469"/>
    <x v="0"/>
    <m/>
  </r>
  <r>
    <d v="2025-08-13T02:10:03"/>
    <x v="1"/>
    <x v="33"/>
    <s v="CALLE BOTERO JUAN RICARDO"/>
    <x v="0"/>
    <x v="0"/>
    <n v="178"/>
    <n v="19.7777777777778"/>
    <n v="198.809869375907"/>
    <m/>
    <n v="111038.7736"/>
    <x v="0"/>
    <n v="13159.459500000001"/>
    <x v="1469"/>
    <x v="0"/>
    <m/>
  </r>
  <r>
    <d v="2025-08-13T02:10:04"/>
    <x v="9"/>
    <x v="34"/>
    <s v="PALMAR PANA EDIXON JOSUE"/>
    <x v="14"/>
    <x v="3"/>
    <n v="25"/>
    <n v="50"/>
    <n v="11.044992743106"/>
    <m/>
    <n v="6168.8208000000004"/>
    <x v="0"/>
    <n v="13159.459500000001"/>
    <x v="1469"/>
    <x v="0"/>
    <m/>
  </r>
  <r>
    <d v="2025-08-13T02:10:04"/>
    <x v="1"/>
    <x v="35"/>
    <s v="OCAMPO OCAMPO ANTONIO JOSE"/>
    <x v="3"/>
    <x v="0"/>
    <n v="213"/>
    <n v="21.3"/>
    <n v="220.89985486211901"/>
    <m/>
    <n v="123376.4151"/>
    <x v="0"/>
    <n v="13159.459500000001"/>
    <x v="1469"/>
    <x v="0"/>
    <m/>
  </r>
  <r>
    <d v="2025-08-13T02:10:05"/>
    <x v="1"/>
    <x v="40"/>
    <s v="LOPERA ALVAREZ ESTIVEN"/>
    <x v="3"/>
    <x v="0"/>
    <n v="213"/>
    <n v="21.3"/>
    <n v="220.89985486211901"/>
    <m/>
    <n v="123376.4151"/>
    <x v="1"/>
    <n v="13159.459500000001"/>
    <x v="1469"/>
    <x v="0"/>
    <m/>
  </r>
  <r>
    <d v="2025-08-13T02:10:04"/>
    <x v="9"/>
    <x v="41"/>
    <s v="GARCIA DAVID WILSON ALBERTO"/>
    <x v="0"/>
    <x v="0"/>
    <n v="216"/>
    <n v="24"/>
    <n v="198.809869375907"/>
    <m/>
    <n v="111038.7736"/>
    <x v="1"/>
    <n v="13159.459500000001"/>
    <x v="1469"/>
    <x v="0"/>
    <m/>
  </r>
  <r>
    <d v="2025-08-14T04:01:56"/>
    <x v="1"/>
    <x v="36"/>
    <s v="HERRERA GIRALDO DAVINSON"/>
    <x v="0"/>
    <x v="0"/>
    <n v="184"/>
    <n v="20.4444444444444"/>
    <n v="196.37288135593201"/>
    <m/>
    <n v="109613.13559999999"/>
    <x v="1"/>
    <n v="14061.1111"/>
    <x v="1470"/>
    <x v="0"/>
    <m/>
  </r>
  <r>
    <d v="2025-08-14T04:01:56"/>
    <x v="9"/>
    <x v="1"/>
    <s v="PARRA VILLA YUBER ALONSO"/>
    <x v="6"/>
    <x v="0"/>
    <n v="153"/>
    <n v="19.125"/>
    <n v="174.553672316384"/>
    <m/>
    <n v="97433.898300000001"/>
    <x v="0"/>
    <n v="14061.1111"/>
    <x v="1470"/>
    <x v="0"/>
    <m/>
  </r>
  <r>
    <d v="2025-08-14T04:01:57"/>
    <x v="1"/>
    <x v="37"/>
    <s v="SANCHEZ BETANCOURT FRANSCISCO"/>
    <x v="0"/>
    <x v="0"/>
    <n v="168"/>
    <n v="18.6666666666667"/>
    <n v="196.37288135593201"/>
    <m/>
    <n v="109613.13559999999"/>
    <x v="0"/>
    <n v="14061.1111"/>
    <x v="1470"/>
    <x v="0"/>
    <m/>
  </r>
  <r>
    <d v="2025-08-14T04:01:57"/>
    <x v="9"/>
    <x v="2"/>
    <s v="HERNANDEZ MACIAS GILBERTO"/>
    <x v="0"/>
    <x v="0"/>
    <n v="221"/>
    <n v="24.5555555555556"/>
    <n v="196.37288135593201"/>
    <s v="2 Descuentos (Usuarios desubicados) "/>
    <n v="109613.13559999999"/>
    <x v="1"/>
    <n v="14061.1111"/>
    <x v="1470"/>
    <x v="0"/>
    <m/>
  </r>
  <r>
    <d v="2025-08-14T04:01:57"/>
    <x v="1"/>
    <x v="3"/>
    <s v="LOPEZ PINEDA DANIEL ESTIVEN"/>
    <x v="0"/>
    <x v="0"/>
    <n v="197"/>
    <n v="21.8888888888889"/>
    <n v="196.37288135593201"/>
    <m/>
    <n v="109613.13559999999"/>
    <x v="0"/>
    <n v="14061.1111"/>
    <x v="1470"/>
    <x v="0"/>
    <m/>
  </r>
  <r>
    <d v="2025-08-14T04:01:57"/>
    <x v="9"/>
    <x v="4"/>
    <s v="HINCAPIE LOPEZ DIDIER FABIAN"/>
    <x v="4"/>
    <x v="0"/>
    <n v="198"/>
    <n v="28.285714285714299"/>
    <n v="152.73446327683601"/>
    <m/>
    <n v="85254.660999999993"/>
    <x v="1"/>
    <n v="14061.1111"/>
    <x v="1470"/>
    <x v="0"/>
    <m/>
  </r>
  <r>
    <d v="2025-08-14T04:01:58"/>
    <x v="1"/>
    <x v="5"/>
    <s v="GONZALEZ PEREZ RAFAEL JOSE"/>
    <x v="3"/>
    <x v="0"/>
    <n v="206"/>
    <n v="20.6"/>
    <n v="218.19209039547999"/>
    <m/>
    <n v="121792.3729"/>
    <x v="1"/>
    <n v="14061.1111"/>
    <x v="1470"/>
    <x v="0"/>
    <m/>
  </r>
  <r>
    <d v="2025-08-14T04:01:58"/>
    <x v="1"/>
    <x v="6"/>
    <s v="CARTAGENA RAMIREZ FREDY ALONSO"/>
    <x v="3"/>
    <x v="0"/>
    <n v="271"/>
    <n v="27.1"/>
    <n v="218.19209039547999"/>
    <m/>
    <n v="121792.3729"/>
    <x v="0"/>
    <n v="14061.1111"/>
    <x v="1470"/>
    <x v="0"/>
    <m/>
  </r>
  <r>
    <d v="2025-08-14T04:01:58"/>
    <x v="9"/>
    <x v="7"/>
    <s v="MARIN ALZATE KEVIN ANDRES"/>
    <x v="4"/>
    <x v="0"/>
    <n v="140"/>
    <n v="20"/>
    <n v="152.73446327683601"/>
    <m/>
    <n v="85254.660999999993"/>
    <x v="0"/>
    <n v="14061.1111"/>
    <x v="1470"/>
    <x v="0"/>
    <m/>
  </r>
  <r>
    <d v="2025-08-14T04:01:58"/>
    <x v="1"/>
    <x v="9"/>
    <s v="MACIAS HERNANDEZ JULIAN DAVID"/>
    <x v="3"/>
    <x v="0"/>
    <n v="232"/>
    <n v="23.2"/>
    <n v="218.19209039547999"/>
    <s v="2 Descuentos (Usuarios desubicados) "/>
    <n v="121792.3729"/>
    <x v="0"/>
    <n v="14061.1111"/>
    <x v="1470"/>
    <x v="0"/>
    <m/>
  </r>
  <r>
    <d v="2025-08-14T04:01:58"/>
    <x v="9"/>
    <x v="11"/>
    <s v="DURANGO PAEZ GILDARDO"/>
    <x v="3"/>
    <x v="0"/>
    <n v="174"/>
    <n v="17.399999999999999"/>
    <n v="218.19209039547999"/>
    <m/>
    <n v="121792.3729"/>
    <x v="1"/>
    <n v="14061.1111"/>
    <x v="1470"/>
    <x v="0"/>
    <m/>
  </r>
  <r>
    <d v="2025-08-14T04:01:59"/>
    <x v="1"/>
    <x v="12"/>
    <s v="VERENZUELA MARTINEZ ALEXANDER"/>
    <x v="1"/>
    <x v="0"/>
    <n v="261"/>
    <n v="23.727272727272702"/>
    <n v="240.01129943502801"/>
    <s v="2 Descuentos (Usuarios desubicados) "/>
    <n v="133971.6102"/>
    <x v="1"/>
    <n v="14061.1111"/>
    <x v="1470"/>
    <x v="0"/>
    <m/>
  </r>
  <r>
    <d v="2025-08-14T04:01:59"/>
    <x v="9"/>
    <x v="13"/>
    <s v="PEREZ GARCIA JUAN ESTEBAN"/>
    <x v="0"/>
    <x v="0"/>
    <n v="188"/>
    <n v="20.8888888888889"/>
    <n v="196.37288135593201"/>
    <m/>
    <n v="109613.13559999999"/>
    <x v="0"/>
    <n v="14061.1111"/>
    <x v="1470"/>
    <x v="0"/>
    <m/>
  </r>
  <r>
    <d v="2025-08-14T04:01:59"/>
    <x v="1"/>
    <x v="15"/>
    <s v="ALBERTO ARISTIZABAL RAFAEL"/>
    <x v="4"/>
    <x v="0"/>
    <n v="188"/>
    <n v="26.8571428571429"/>
    <n v="152.73446327683601"/>
    <m/>
    <n v="85254.660999999993"/>
    <x v="0"/>
    <n v="14061.1111"/>
    <x v="1470"/>
    <x v="0"/>
    <m/>
  </r>
  <r>
    <d v="2025-08-14T04:01:59"/>
    <x v="1"/>
    <x v="16"/>
    <s v="GUTIERREZ ARICAPA DANIEL HUMBERTO"/>
    <x v="0"/>
    <x v="0"/>
    <n v="210"/>
    <n v="23.3333333333333"/>
    <n v="196.37288135593201"/>
    <m/>
    <n v="109613.13559999999"/>
    <x v="0"/>
    <n v="14061.1111"/>
    <x v="1470"/>
    <x v="0"/>
    <m/>
  </r>
  <r>
    <d v="2025-08-14T04:01:59"/>
    <x v="9"/>
    <x v="17"/>
    <s v="VALENCIA MENDOZA JHON"/>
    <x v="1"/>
    <x v="0"/>
    <n v="258"/>
    <n v="23.454545454545499"/>
    <n v="240.01129943502801"/>
    <s v="2 Descuentos (Conduct y despachador) "/>
    <n v="133971.6102"/>
    <x v="0"/>
    <n v="14061.1111"/>
    <x v="1470"/>
    <x v="0"/>
    <m/>
  </r>
  <r>
    <d v="2025-08-14T04:02:00"/>
    <x v="1"/>
    <x v="18"/>
    <s v="DURANGO DAVID JOSE"/>
    <x v="0"/>
    <x v="0"/>
    <n v="197"/>
    <n v="21.8888888888889"/>
    <n v="196.37288135593201"/>
    <m/>
    <n v="109613.13559999999"/>
    <x v="0"/>
    <n v="14061.1111"/>
    <x v="1470"/>
    <x v="0"/>
    <m/>
  </r>
  <r>
    <d v="2025-08-14T04:02:00"/>
    <x v="9"/>
    <x v="19"/>
    <s v="QUIRAMA CASTAEDA JHON JADER"/>
    <x v="9"/>
    <x v="0"/>
    <n v="260"/>
    <n v="21.6666666666667"/>
    <n v="261.83050847457599"/>
    <m/>
    <n v="146150.8475"/>
    <x v="1"/>
    <n v="14061.1111"/>
    <x v="1470"/>
    <x v="0"/>
    <m/>
  </r>
  <r>
    <d v="2025-08-14T04:02:00"/>
    <x v="1"/>
    <x v="20"/>
    <s v="SALDARRIAGA PARRA LUIS ALBERTO"/>
    <x v="0"/>
    <x v="0"/>
    <n v="188"/>
    <n v="20.8888888888889"/>
    <n v="196.37288135593201"/>
    <s v="1 Descuento (Despachador) "/>
    <n v="109613.13559999999"/>
    <x v="2"/>
    <n v="14061.1111"/>
    <x v="1470"/>
    <x v="0"/>
    <m/>
  </r>
  <r>
    <d v="2025-08-14T04:02:00"/>
    <x v="9"/>
    <x v="21"/>
    <s v="CUADROS PRESIGA JOSE GABRIEL"/>
    <x v="3"/>
    <x v="3"/>
    <n v="214"/>
    <n v="21.4"/>
    <n v="218.19209039547999"/>
    <s v="1 Descuento (Usuario movilidad reducida) "/>
    <n v="121792.3729"/>
    <x v="0"/>
    <n v="14061.1111"/>
    <x v="1470"/>
    <x v="0"/>
    <m/>
  </r>
  <r>
    <d v="2025-08-14T04:02:01"/>
    <x v="1"/>
    <x v="22"/>
    <s v="CIRO MARIN RODRIGO ALBERTO"/>
    <x v="1"/>
    <x v="0"/>
    <n v="223"/>
    <n v="20.272727272727298"/>
    <n v="240.01129943502801"/>
    <s v="Se descuenta 0.5 viaje de 3 35 pm ya que NO ingresa a placita zea. "/>
    <n v="127882.0527"/>
    <x v="0"/>
    <n v="14061.1111"/>
    <x v="1470"/>
    <x v="2"/>
    <n v="10.9095"/>
  </r>
  <r>
    <d v="2025-08-14T04:02:01"/>
    <x v="9"/>
    <x v="23"/>
    <s v="FLORES RINCON JORGE ALBERTO"/>
    <x v="3"/>
    <x v="0"/>
    <n v="218"/>
    <n v="21.8"/>
    <n v="218.19209039547999"/>
    <m/>
    <n v="121792.3729"/>
    <x v="0"/>
    <n v="14061.1111"/>
    <x v="1470"/>
    <x v="0"/>
    <m/>
  </r>
  <r>
    <d v="2025-08-14T04:02:01"/>
    <x v="1"/>
    <x v="24"/>
    <s v="AGUDELO GARCIA LLORDIN ELIAS"/>
    <x v="0"/>
    <x v="3"/>
    <n v="187"/>
    <n v="20.7777777777778"/>
    <n v="196.37288135593201"/>
    <m/>
    <n v="109613.13559999999"/>
    <x v="0"/>
    <n v="14061.1111"/>
    <x v="1470"/>
    <x v="0"/>
    <m/>
  </r>
  <r>
    <d v="2025-08-14T04:02:01"/>
    <x v="9"/>
    <x v="25"/>
    <s v="LEON PEREZ RAUL ENRIQUE"/>
    <x v="0"/>
    <x v="0"/>
    <n v="155"/>
    <n v="17.2222222222222"/>
    <n v="196.37288135593201"/>
    <m/>
    <n v="109613.13559999999"/>
    <x v="0"/>
    <n v="14061.1111"/>
    <x v="1470"/>
    <x v="0"/>
    <m/>
  </r>
  <r>
    <d v="2025-08-14T04:02:01"/>
    <x v="1"/>
    <x v="26"/>
    <s v="MARTINEZ  WILMAR"/>
    <x v="10"/>
    <x v="3"/>
    <n v="107"/>
    <n v="26.75"/>
    <n v="87.276836158192097"/>
    <m/>
    <n v="48716.949200000003"/>
    <x v="0"/>
    <n v="14061.1111"/>
    <x v="1470"/>
    <x v="0"/>
    <m/>
  </r>
  <r>
    <d v="2025-08-14T04:02:02"/>
    <x v="9"/>
    <x v="39"/>
    <s v="CALLE BOTERO ANDRES CAMILO"/>
    <x v="3"/>
    <x v="0"/>
    <n v="190"/>
    <n v="19"/>
    <n v="218.19209039547999"/>
    <m/>
    <n v="121792.3729"/>
    <x v="0"/>
    <n v="14061.1111"/>
    <x v="1470"/>
    <x v="0"/>
    <m/>
  </r>
  <r>
    <d v="2025-08-14T04:02:02"/>
    <x v="1"/>
    <x v="27"/>
    <s v="AGUDELO GARCIA DENIN ANGELO"/>
    <x v="1"/>
    <x v="0"/>
    <n v="224"/>
    <n v="20.363636363636399"/>
    <n v="240.01129943502801"/>
    <m/>
    <n v="133971.6102"/>
    <x v="0"/>
    <n v="14061.1111"/>
    <x v="1470"/>
    <x v="0"/>
    <m/>
  </r>
  <r>
    <d v="2025-08-14T04:02:00"/>
    <x v="1"/>
    <x v="38"/>
    <s v="JIMENEZ HURTADO CARLOS ESTIVEN"/>
    <x v="0"/>
    <x v="0"/>
    <n v="178"/>
    <n v="19.7777777777778"/>
    <n v="196.37288135593201"/>
    <m/>
    <n v="109613.13559999999"/>
    <x v="1"/>
    <n v="14061.1111"/>
    <x v="1470"/>
    <x v="0"/>
    <m/>
  </r>
  <r>
    <d v="2025-08-14T04:02:02"/>
    <x v="1"/>
    <x v="28"/>
    <s v="MARULANDA JARAMILLO DAWER ANDRES"/>
    <x v="3"/>
    <x v="0"/>
    <n v="201"/>
    <n v="20.100000000000001"/>
    <n v="218.19209039547999"/>
    <s v="1 Descuento (Usuario movilidad reducida) "/>
    <n v="121792.3729"/>
    <x v="0"/>
    <n v="14061.1111"/>
    <x v="1470"/>
    <x v="0"/>
    <m/>
  </r>
  <r>
    <d v="2025-08-14T04:02:02"/>
    <x v="9"/>
    <x v="29"/>
    <s v="MONTOYA OSPINA GILBERTO ANTONIO"/>
    <x v="3"/>
    <x v="0"/>
    <n v="236"/>
    <n v="23.6"/>
    <n v="218.19209039547999"/>
    <m/>
    <n v="121792.3729"/>
    <x v="0"/>
    <n v="14061.1111"/>
    <x v="1470"/>
    <x v="0"/>
    <m/>
  </r>
  <r>
    <d v="2025-08-14T04:02:03"/>
    <x v="1"/>
    <x v="30"/>
    <s v="GOMEZ VERGARA EDWIN"/>
    <x v="6"/>
    <x v="0"/>
    <n v="179"/>
    <n v="22.375"/>
    <n v="174.553672316384"/>
    <m/>
    <n v="97433.898300000001"/>
    <x v="1"/>
    <n v="14061.1111"/>
    <x v="1470"/>
    <x v="0"/>
    <m/>
  </r>
  <r>
    <d v="2025-08-14T04:02:03"/>
    <x v="9"/>
    <x v="31"/>
    <s v="MARTINEZ CHAVERRA LUIS NORBERTO"/>
    <x v="3"/>
    <x v="0"/>
    <n v="245"/>
    <n v="24.5"/>
    <n v="218.19209039547999"/>
    <s v="1 Descuento (Despachador) "/>
    <n v="121792.3729"/>
    <x v="0"/>
    <n v="14061.1111"/>
    <x v="1470"/>
    <x v="0"/>
    <m/>
  </r>
  <r>
    <d v="2025-08-14T04:02:03"/>
    <x v="1"/>
    <x v="32"/>
    <s v="TABORDA ROJAS DIEGO ALEJANDRO"/>
    <x v="6"/>
    <x v="0"/>
    <n v="181"/>
    <n v="22.625"/>
    <n v="174.553672316384"/>
    <m/>
    <n v="97433.898300000001"/>
    <x v="1"/>
    <n v="14061.1111"/>
    <x v="1470"/>
    <x v="0"/>
    <m/>
  </r>
  <r>
    <d v="2025-08-14T04:02:03"/>
    <x v="9"/>
    <x v="33"/>
    <s v="CALLE BOTERO JUAN RICARDO"/>
    <x v="3"/>
    <x v="0"/>
    <n v="209"/>
    <n v="20.9"/>
    <n v="218.19209039547999"/>
    <m/>
    <n v="121792.3729"/>
    <x v="0"/>
    <n v="14061.1111"/>
    <x v="1470"/>
    <x v="0"/>
    <m/>
  </r>
  <r>
    <d v="2025-08-14T04:02:03"/>
    <x v="1"/>
    <x v="34"/>
    <s v="PALMAR PANA EDIXON JOSUE"/>
    <x v="0"/>
    <x v="0"/>
    <n v="185"/>
    <n v="20.5555555555556"/>
    <n v="196.37288135593201"/>
    <m/>
    <n v="109613.13559999999"/>
    <x v="0"/>
    <n v="14061.1111"/>
    <x v="1470"/>
    <x v="0"/>
    <m/>
  </r>
  <r>
    <d v="2025-08-14T04:02:04"/>
    <x v="1"/>
    <x v="35"/>
    <s v="OCAMPO OCAMPO ANTONIO JOSE"/>
    <x v="1"/>
    <x v="0"/>
    <n v="266"/>
    <n v="24.181818181818201"/>
    <n v="240.01129943502801"/>
    <m/>
    <n v="133971.6102"/>
    <x v="0"/>
    <n v="14061.1111"/>
    <x v="1470"/>
    <x v="0"/>
    <m/>
  </r>
  <r>
    <d v="2025-08-14T04:02:04"/>
    <x v="9"/>
    <x v="41"/>
    <s v="GARCIA DAVID WILSON ALBERTO"/>
    <x v="3"/>
    <x v="0"/>
    <n v="215"/>
    <n v="21.5"/>
    <n v="218.19209039547999"/>
    <m/>
    <n v="121792.3729"/>
    <x v="1"/>
    <n v="14061.1111"/>
    <x v="1470"/>
    <x v="0"/>
    <m/>
  </r>
  <r>
    <d v="2025-08-14T04:02:04"/>
    <x v="1"/>
    <x v="40"/>
    <s v="LOPERA ALVAREZ ESTIVEN"/>
    <x v="3"/>
    <x v="0"/>
    <n v="217"/>
    <n v="21.7"/>
    <n v="218.19209039547999"/>
    <m/>
    <n v="121792.3729"/>
    <x v="1"/>
    <n v="14061.1111"/>
    <x v="1470"/>
    <x v="0"/>
    <m/>
  </r>
  <r>
    <d v="2025-08-15T01:55:28"/>
    <x v="9"/>
    <x v="36"/>
    <s v="HERRERA GIRALDO DAVINSON"/>
    <x v="3"/>
    <x v="0"/>
    <n v="217"/>
    <n v="21.7"/>
    <n v="220.309423347398"/>
    <m/>
    <n v="123031.01270000001"/>
    <x v="1"/>
    <n v="14057.894700000001"/>
    <x v="1471"/>
    <x v="0"/>
    <m/>
  </r>
  <r>
    <d v="2025-08-15T01:55:28"/>
    <x v="1"/>
    <x v="1"/>
    <s v="PARRA VILLA YUBER ALONSO "/>
    <x v="0"/>
    <x v="0"/>
    <n v="198"/>
    <n v="22"/>
    <n v="198.27848101265801"/>
    <m/>
    <n v="110727.9114"/>
    <x v="0"/>
    <n v="14057.894700000001"/>
    <x v="1471"/>
    <x v="0"/>
    <m/>
  </r>
  <r>
    <d v="2025-08-15T01:55:29"/>
    <x v="9"/>
    <x v="37"/>
    <s v="LAYOS JIMENEZ JOHAN CAMILO"/>
    <x v="3"/>
    <x v="0"/>
    <n v="183"/>
    <n v="18.3"/>
    <n v="220.309423347398"/>
    <m/>
    <n v="123031.01270000001"/>
    <x v="0"/>
    <n v="14057.894700000001"/>
    <x v="1471"/>
    <x v="0"/>
    <m/>
  </r>
  <r>
    <d v="2025-08-15T01:55:28"/>
    <x v="1"/>
    <x v="0"/>
    <s v="MACIAS HERNANDEZ JULIAN DAVID"/>
    <x v="8"/>
    <x v="0"/>
    <n v="108"/>
    <n v="21.6"/>
    <n v="110.154711673699"/>
    <m/>
    <n v="61515.506300000001"/>
    <x v="0"/>
    <n v="14057.894700000001"/>
    <x v="1471"/>
    <x v="0"/>
    <m/>
  </r>
  <r>
    <d v="2025-08-15T01:55:29"/>
    <x v="1"/>
    <x v="2"/>
    <s v="LONDOO LOPERA DUVAN ANDRES"/>
    <x v="3"/>
    <x v="0"/>
    <n v="229"/>
    <n v="22.9"/>
    <n v="220.309423347398"/>
    <m/>
    <n v="123031.01270000001"/>
    <x v="1"/>
    <n v="14057.894700000001"/>
    <x v="1471"/>
    <x v="0"/>
    <m/>
  </r>
  <r>
    <d v="2025-08-15T01:55:29"/>
    <x v="9"/>
    <x v="3"/>
    <s v="LOPEZ PINEDA DANIEL ESTIVEN"/>
    <x v="1"/>
    <x v="0"/>
    <n v="208"/>
    <n v="18.909090909090899"/>
    <n v="242.34036568213801"/>
    <m/>
    <n v="135334.1139"/>
    <x v="0"/>
    <n v="14057.894700000001"/>
    <x v="1471"/>
    <x v="0"/>
    <m/>
  </r>
  <r>
    <d v="2025-08-15T01:55:29"/>
    <x v="1"/>
    <x v="5"/>
    <s v="GONZALEZ PEREZ RAFAEL JOSE "/>
    <x v="1"/>
    <x v="0"/>
    <n v="258"/>
    <n v="23.454545454545499"/>
    <n v="242.34036568213801"/>
    <m/>
    <n v="135334.1139"/>
    <x v="1"/>
    <n v="14057.894700000001"/>
    <x v="1471"/>
    <x v="0"/>
    <m/>
  </r>
  <r>
    <d v="2025-08-15T01:55:30"/>
    <x v="1"/>
    <x v="7"/>
    <s v="MARIN ALZATE KEVIN ANDRES"/>
    <x v="1"/>
    <x v="0"/>
    <n v="211"/>
    <n v="19.181818181818201"/>
    <n v="242.34036568213801"/>
    <m/>
    <n v="135334.1139"/>
    <x v="0"/>
    <n v="14057.894700000001"/>
    <x v="1471"/>
    <x v="0"/>
    <m/>
  </r>
  <r>
    <d v="2025-08-15T01:55:29"/>
    <x v="9"/>
    <x v="6"/>
    <s v="CARTAGENA RAMIREZ FREDY ALONSO"/>
    <x v="6"/>
    <x v="0"/>
    <n v="188"/>
    <n v="23.5"/>
    <n v="176.24753867791799"/>
    <m/>
    <n v="98424.810100000002"/>
    <x v="0"/>
    <n v="14057.894700000001"/>
    <x v="1471"/>
    <x v="0"/>
    <m/>
  </r>
  <r>
    <d v="2025-08-15T01:55:30"/>
    <x v="9"/>
    <x v="9"/>
    <s v="DAVID  HENRY GIOVANNY"/>
    <x v="3"/>
    <x v="0"/>
    <n v="259"/>
    <n v="25.9"/>
    <n v="220.309423347398"/>
    <s v="1 Descuento (Despachador) "/>
    <n v="123031.01270000001"/>
    <x v="0"/>
    <n v="14057.894700000001"/>
    <x v="1471"/>
    <x v="0"/>
    <m/>
  </r>
  <r>
    <d v="2025-08-15T01:55:30"/>
    <x v="1"/>
    <x v="11"/>
    <s v="HINCAPIE LOPEZ DIDIER FABIAN"/>
    <x v="1"/>
    <x v="0"/>
    <n v="255"/>
    <n v="23.181818181818201"/>
    <n v="242.34036568213801"/>
    <m/>
    <n v="135334.1139"/>
    <x v="1"/>
    <n v="14057.894700000001"/>
    <x v="1471"/>
    <x v="0"/>
    <m/>
  </r>
  <r>
    <d v="2025-08-15T01:55:30"/>
    <x v="9"/>
    <x v="12"/>
    <s v="VERENZUELA MARTINEZ ALEXANDER"/>
    <x v="0"/>
    <x v="0"/>
    <n v="220"/>
    <n v="24.4444444444444"/>
    <n v="198.27848101265801"/>
    <m/>
    <n v="110727.9114"/>
    <x v="1"/>
    <n v="14057.894700000001"/>
    <x v="1471"/>
    <x v="0"/>
    <m/>
  </r>
  <r>
    <d v="2025-08-15T01:55:31"/>
    <x v="1"/>
    <x v="13"/>
    <s v="PEREZ GARCIA JUAN ESTEBAN"/>
    <x v="3"/>
    <x v="0"/>
    <n v="233"/>
    <n v="23.3"/>
    <n v="220.309423347398"/>
    <m/>
    <n v="123031.01270000001"/>
    <x v="0"/>
    <n v="14057.894700000001"/>
    <x v="1471"/>
    <x v="0"/>
    <m/>
  </r>
  <r>
    <d v="2025-08-15T01:55:31"/>
    <x v="9"/>
    <x v="15"/>
    <s v="ALBERTO ARISTIZABAL RAFAEL"/>
    <x v="0"/>
    <x v="0"/>
    <n v="219"/>
    <n v="24.3333333333333"/>
    <n v="198.27848101265801"/>
    <m/>
    <n v="110727.9114"/>
    <x v="0"/>
    <n v="14057.894700000001"/>
    <x v="1471"/>
    <x v="0"/>
    <m/>
  </r>
  <r>
    <d v="2025-08-15T01:55:31"/>
    <x v="1"/>
    <x v="16"/>
    <s v="MACEA ARBELAEZ MATEO"/>
    <x v="1"/>
    <x v="0"/>
    <n v="240"/>
    <n v="21.818181818181799"/>
    <n v="242.34036568213801"/>
    <m/>
    <n v="135334.1139"/>
    <x v="0"/>
    <n v="14057.894700000001"/>
    <x v="1471"/>
    <x v="0"/>
    <m/>
  </r>
  <r>
    <d v="2025-08-15T01:55:31"/>
    <x v="9"/>
    <x v="17"/>
    <s v="VALENCIA MENDOZA JHON"/>
    <x v="4"/>
    <x v="0"/>
    <n v="160"/>
    <n v="22.8571428571429"/>
    <n v="154.21659634317899"/>
    <m/>
    <n v="86121.708899999998"/>
    <x v="0"/>
    <n v="14057.894700000001"/>
    <x v="1471"/>
    <x v="0"/>
    <m/>
  </r>
  <r>
    <d v="2025-08-15T01:55:31"/>
    <x v="1"/>
    <x v="18"/>
    <s v="DURANGO DAVID JOSE"/>
    <x v="0"/>
    <x v="0"/>
    <n v="238"/>
    <n v="26.4444444444444"/>
    <n v="198.27848101265801"/>
    <m/>
    <n v="110727.9114"/>
    <x v="0"/>
    <n v="14057.894700000001"/>
    <x v="1471"/>
    <x v="0"/>
    <m/>
  </r>
  <r>
    <d v="2025-08-15T01:55:32"/>
    <x v="9"/>
    <x v="19"/>
    <s v="QUIRAMA CASTAEDA JHON JADER"/>
    <x v="0"/>
    <x v="0"/>
    <n v="211"/>
    <n v="23.4444444444444"/>
    <n v="198.27848101265801"/>
    <m/>
    <n v="110727.9114"/>
    <x v="1"/>
    <n v="14057.894700000001"/>
    <x v="1471"/>
    <x v="0"/>
    <m/>
  </r>
  <r>
    <d v="2025-08-15T01:55:32"/>
    <x v="1"/>
    <x v="20"/>
    <s v="SALDARRIAGA PARRA LUIS ALBERTO "/>
    <x v="0"/>
    <x v="0"/>
    <n v="156"/>
    <n v="17.3333333333333"/>
    <n v="198.27848101265801"/>
    <s v="Se descuenta 0.5 viaje de 1 Descuento (Despachador) "/>
    <n v="110727.9114"/>
    <x v="2"/>
    <n v="14057.894700000001"/>
    <x v="1471"/>
    <x v="0"/>
    <m/>
  </r>
  <r>
    <d v="2025-08-15T01:55:32"/>
    <x v="9"/>
    <x v="21"/>
    <s v="CUADROS PRESIGA JOSE GABRIEL"/>
    <x v="3"/>
    <x v="0"/>
    <n v="177"/>
    <n v="17.7"/>
    <n v="220.309423347398"/>
    <m/>
    <n v="123031.01270000001"/>
    <x v="0"/>
    <n v="14057.894700000001"/>
    <x v="1471"/>
    <x v="0"/>
    <m/>
  </r>
  <r>
    <d v="2025-08-15T01:55:32"/>
    <x v="1"/>
    <x v="38"/>
    <s v="JIMENEZ HURTADO CARLOS ESTIVEN"/>
    <x v="0"/>
    <x v="0"/>
    <n v="191"/>
    <n v="21.2222222222222"/>
    <n v="198.27848101265801"/>
    <m/>
    <n v="110727.9114"/>
    <x v="1"/>
    <n v="14057.894700000001"/>
    <x v="1471"/>
    <x v="0"/>
    <m/>
  </r>
  <r>
    <d v="2025-08-15T01:55:32"/>
    <x v="9"/>
    <x v="22"/>
    <s v="HERNANDEZ MACIAS GILBERTO"/>
    <x v="3"/>
    <x v="0"/>
    <n v="195"/>
    <n v="19.5"/>
    <n v="220.309423347398"/>
    <m/>
    <n v="123031.01270000001"/>
    <x v="0"/>
    <n v="14057.894700000001"/>
    <x v="1471"/>
    <x v="0"/>
    <m/>
  </r>
  <r>
    <d v="2025-08-15T01:55:33"/>
    <x v="1"/>
    <x v="23"/>
    <s v="FLORES RINCON JORGE ALBERTO"/>
    <x v="1"/>
    <x v="0"/>
    <n v="244"/>
    <n v="22.181818181818201"/>
    <n v="242.34036568213801"/>
    <m/>
    <n v="135334.1139"/>
    <x v="0"/>
    <n v="14057.894700000001"/>
    <x v="1471"/>
    <x v="0"/>
    <m/>
  </r>
  <r>
    <d v="2025-08-15T01:55:33"/>
    <x v="9"/>
    <x v="24"/>
    <s v="AGUDELO GARCIA LLORDIN ELIAS"/>
    <x v="0"/>
    <x v="0"/>
    <n v="164"/>
    <n v="18.2222222222222"/>
    <n v="198.27848101265801"/>
    <s v="1 Descuento (Usuario desubicado) "/>
    <n v="110727.9114"/>
    <x v="0"/>
    <n v="14057.894700000001"/>
    <x v="1471"/>
    <x v="0"/>
    <m/>
  </r>
  <r>
    <d v="2025-08-15T01:55:33"/>
    <x v="1"/>
    <x v="25"/>
    <s v="LEON PEREZ RAUL ENRIQUE "/>
    <x v="1"/>
    <x v="0"/>
    <n v="229"/>
    <n v="20.818181818181799"/>
    <n v="242.34036568213801"/>
    <m/>
    <n v="135334.1139"/>
    <x v="0"/>
    <n v="14057.894700000001"/>
    <x v="1471"/>
    <x v="0"/>
    <m/>
  </r>
  <r>
    <d v="2025-08-15T01:55:33"/>
    <x v="9"/>
    <x v="26"/>
    <s v="MARTINEZ  WILMAR"/>
    <x v="1"/>
    <x v="0"/>
    <n v="223"/>
    <n v="20.272727272727298"/>
    <n v="242.34036568213801"/>
    <s v="1 Descuento (Jefe de ruta) "/>
    <n v="135334.1139"/>
    <x v="0"/>
    <n v="14057.894700000001"/>
    <x v="1471"/>
    <x v="0"/>
    <m/>
  </r>
  <r>
    <d v="2025-08-15T01:55:33"/>
    <x v="1"/>
    <x v="39"/>
    <s v="CALLE BOTERO ANDRES CAMILO"/>
    <x v="0"/>
    <x v="0"/>
    <n v="208"/>
    <n v="23.1111111111111"/>
    <n v="198.27848101265801"/>
    <m/>
    <n v="110727.9114"/>
    <x v="0"/>
    <n v="14057.894700000001"/>
    <x v="1471"/>
    <x v="0"/>
    <m/>
  </r>
  <r>
    <d v="2025-08-15T01:55:34"/>
    <x v="9"/>
    <x v="27"/>
    <s v="AGUDELO GARCIA DENIN ANGELO"/>
    <x v="6"/>
    <x v="0"/>
    <n v="202"/>
    <n v="23.764705882352899"/>
    <n v="187.263009845288"/>
    <m/>
    <n v="104576.36079999999"/>
    <x v="0"/>
    <n v="14057.894700000001"/>
    <x v="1471"/>
    <x v="0"/>
    <m/>
  </r>
  <r>
    <d v="2025-08-15T01:55:34"/>
    <x v="1"/>
    <x v="28"/>
    <s v="MARULANDA JARAMILLO DAWER ANDRES"/>
    <x v="6"/>
    <x v="0"/>
    <n v="181"/>
    <n v="22.625"/>
    <n v="176.24753867791799"/>
    <m/>
    <n v="98424.810100000002"/>
    <x v="0"/>
    <n v="14057.894700000001"/>
    <x v="1471"/>
    <x v="0"/>
    <m/>
  </r>
  <r>
    <d v="2025-08-15T01:55:34"/>
    <x v="9"/>
    <x v="29"/>
    <s v="MONTOYA OSPINA GILBERTO ANTONIO "/>
    <x v="3"/>
    <x v="0"/>
    <n v="245"/>
    <n v="24.5"/>
    <n v="220.309423347398"/>
    <s v="1 Descuento (Conduct) "/>
    <n v="123031.01270000001"/>
    <x v="0"/>
    <n v="14057.894700000001"/>
    <x v="1471"/>
    <x v="0"/>
    <m/>
  </r>
  <r>
    <d v="2025-08-15T01:55:34"/>
    <x v="1"/>
    <x v="30"/>
    <s v="GOMEZ VERGARA EDWIN"/>
    <x v="6"/>
    <x v="0"/>
    <n v="176"/>
    <n v="22"/>
    <n v="176.24753867791799"/>
    <m/>
    <n v="98424.810100000002"/>
    <x v="1"/>
    <n v="14057.894700000001"/>
    <x v="1471"/>
    <x v="0"/>
    <m/>
  </r>
  <r>
    <d v="2025-08-15T01:55:34"/>
    <x v="9"/>
    <x v="31"/>
    <s v="BERNAL RONDON KEVIN OSWALDO"/>
    <x v="0"/>
    <x v="0"/>
    <n v="209"/>
    <n v="23.2222222222222"/>
    <n v="198.27848101265801"/>
    <s v="1 Descuento (Jefe de ruta) "/>
    <n v="110727.9114"/>
    <x v="0"/>
    <n v="14057.894700000001"/>
    <x v="1471"/>
    <x v="0"/>
    <m/>
  </r>
  <r>
    <d v="2025-08-15T01:55:35"/>
    <x v="1"/>
    <x v="32"/>
    <s v="GUTIERREZ ARICAPA DANIEL HUMBERTO"/>
    <x v="3"/>
    <x v="0"/>
    <n v="234"/>
    <n v="23.4"/>
    <n v="220.309423347398"/>
    <m/>
    <n v="123031.01270000001"/>
    <x v="1"/>
    <n v="14057.894700000001"/>
    <x v="1471"/>
    <x v="0"/>
    <m/>
  </r>
  <r>
    <d v="2025-08-15T01:55:35"/>
    <x v="9"/>
    <x v="33"/>
    <s v="CALLE BOTERO JUAN RICARDO"/>
    <x v="2"/>
    <x v="0"/>
    <n v="138"/>
    <n v="23"/>
    <n v="132.185654008439"/>
    <m/>
    <n v="73818.607600000003"/>
    <x v="0"/>
    <n v="14057.894700000001"/>
    <x v="1471"/>
    <x v="0"/>
    <m/>
  </r>
  <r>
    <d v="2025-08-15T01:55:35"/>
    <x v="1"/>
    <x v="34"/>
    <s v="PALMAR PANA EDIXON JOSUE"/>
    <x v="12"/>
    <x v="0"/>
    <n v="279"/>
    <n v="21.461538461538499"/>
    <n v="286.402250351617"/>
    <m/>
    <n v="159940.31649999999"/>
    <x v="0"/>
    <n v="14057.894700000001"/>
    <x v="1471"/>
    <x v="0"/>
    <m/>
  </r>
  <r>
    <d v="2025-08-15T01:55:35"/>
    <x v="9"/>
    <x v="35"/>
    <s v="JARAMILLO JARAMILLO FRANCISCO WBEIMAR "/>
    <x v="3"/>
    <x v="0"/>
    <n v="203"/>
    <n v="20.3"/>
    <n v="220.309423347398"/>
    <m/>
    <n v="123031.01270000001"/>
    <x v="0"/>
    <n v="14057.894700000001"/>
    <x v="1471"/>
    <x v="0"/>
    <m/>
  </r>
  <r>
    <d v="2025-08-15T01:55:35"/>
    <x v="1"/>
    <x v="41"/>
    <s v="GARCIA DAVID WILSON ALBERTO"/>
    <x v="8"/>
    <x v="0"/>
    <n v="133"/>
    <n v="26.6"/>
    <n v="110.154711673699"/>
    <m/>
    <n v="61515.506300000001"/>
    <x v="1"/>
    <n v="14057.894700000001"/>
    <x v="1471"/>
    <x v="0"/>
    <m/>
  </r>
  <r>
    <d v="2025-08-15T01:55:36"/>
    <x v="9"/>
    <x v="40"/>
    <s v="LOPERA ALVAREZ ESTIVEN"/>
    <x v="0"/>
    <x v="0"/>
    <n v="210"/>
    <n v="23.3333333333333"/>
    <n v="198.27848101265801"/>
    <s v="1 Descuento (Despachador) "/>
    <n v="110727.9114"/>
    <x v="1"/>
    <n v="14057.894700000001"/>
    <x v="1471"/>
    <x v="0"/>
    <m/>
  </r>
  <r>
    <d v="2025-08-16T03:14:13"/>
    <x v="9"/>
    <x v="6"/>
    <s v="CARTAGENA RAMIREZ FREDY ALONSO"/>
    <x v="3"/>
    <x v="0"/>
    <n v="239"/>
    <n v="23.9"/>
    <n v="222.74285714285699"/>
    <m/>
    <n v="124454.5714"/>
    <x v="0"/>
    <n v="12775"/>
    <x v="1472"/>
    <x v="0"/>
    <m/>
  </r>
  <r>
    <d v="2025-08-16T03:14:12"/>
    <x v="9"/>
    <x v="0"/>
    <s v="GOMEZ MARIN ALVARO"/>
    <x v="4"/>
    <x v="3"/>
    <n v="173"/>
    <n v="24.714285714285701"/>
    <n v="155.91999999999999"/>
    <m/>
    <n v="87118.2"/>
    <x v="0"/>
    <n v="12775"/>
    <x v="1472"/>
    <x v="0"/>
    <m/>
  </r>
  <r>
    <d v="2025-08-16T03:14:12"/>
    <x v="1"/>
    <x v="36"/>
    <s v="HINCAPIE LOPEZ DIDIER FABIAN"/>
    <x v="0"/>
    <x v="0"/>
    <n v="231"/>
    <n v="25.6666666666667"/>
    <n v="200.46857142857101"/>
    <m/>
    <n v="112009.1143"/>
    <x v="1"/>
    <n v="12775"/>
    <x v="1472"/>
    <x v="0"/>
    <m/>
  </r>
  <r>
    <d v="2025-08-16T03:14:12"/>
    <x v="9"/>
    <x v="1"/>
    <s v="PARRA VILLA YUBER ALONSO"/>
    <x v="3"/>
    <x v="0"/>
    <n v="210"/>
    <n v="21"/>
    <n v="222.74285714285699"/>
    <m/>
    <n v="124454.5714"/>
    <x v="0"/>
    <n v="12775"/>
    <x v="1472"/>
    <x v="0"/>
    <m/>
  </r>
  <r>
    <d v="2025-08-16T03:14:12"/>
    <x v="1"/>
    <x v="37"/>
    <s v="SANCHEZ BETANCOURT FRANSCISCO"/>
    <x v="0"/>
    <x v="0"/>
    <n v="228"/>
    <n v="25.3333333333333"/>
    <n v="200.46857142857101"/>
    <s v="2 Descuentos (Despachador) "/>
    <n v="112009.1143"/>
    <x v="0"/>
    <n v="12775"/>
    <x v="1472"/>
    <x v="0"/>
    <m/>
  </r>
  <r>
    <d v="2025-08-16T03:14:13"/>
    <x v="9"/>
    <x v="2"/>
    <s v="LONDOO LOPERA DUVAN ANDRES"/>
    <x v="3"/>
    <x v="0"/>
    <n v="207"/>
    <n v="21.789473684210499"/>
    <n v="211.60571428571399"/>
    <m/>
    <n v="118231.8429"/>
    <x v="1"/>
    <n v="12775"/>
    <x v="1472"/>
    <x v="0"/>
    <m/>
  </r>
  <r>
    <d v="2025-08-16T03:14:13"/>
    <x v="1"/>
    <x v="3"/>
    <s v="LAYOS JIMENEZ JOHAN CAMILO"/>
    <x v="3"/>
    <x v="0"/>
    <n v="219"/>
    <n v="21.9"/>
    <n v="222.74285714285699"/>
    <s v="1 Descuento (Usuario desubicado) "/>
    <n v="124454.5714"/>
    <x v="0"/>
    <n v="12775"/>
    <x v="1472"/>
    <x v="0"/>
    <m/>
  </r>
  <r>
    <d v="2025-08-16T03:14:13"/>
    <x v="9"/>
    <x v="4"/>
    <s v="VALENCIA MENDOZA JHON"/>
    <x v="3"/>
    <x v="3"/>
    <n v="254"/>
    <n v="25.4"/>
    <n v="222.74285714285699"/>
    <s v="1 Descuento (Despachador) "/>
    <n v="124454.5714"/>
    <x v="1"/>
    <n v="12775"/>
    <x v="1472"/>
    <x v="0"/>
    <m/>
  </r>
  <r>
    <d v="2025-08-16T03:14:13"/>
    <x v="1"/>
    <x v="5"/>
    <s v="GONZALEZ PEREZ RAFAEL JOSE"/>
    <x v="3"/>
    <x v="0"/>
    <n v="244"/>
    <n v="24.4"/>
    <n v="222.74285714285699"/>
    <m/>
    <n v="124454.5714"/>
    <x v="1"/>
    <n v="12775"/>
    <x v="1472"/>
    <x v="0"/>
    <m/>
  </r>
  <r>
    <d v="2025-08-16T03:14:14"/>
    <x v="1"/>
    <x v="7"/>
    <s v="GUTIERREZ ARICAPA DANIEL HUMBERTO"/>
    <x v="0"/>
    <x v="3"/>
    <n v="207"/>
    <n v="23"/>
    <n v="200.46857142857101"/>
    <s v="3 Descuentos (Usuario desubicado y conducts) "/>
    <n v="112009.1143"/>
    <x v="0"/>
    <n v="12775"/>
    <x v="1472"/>
    <x v="0"/>
    <m/>
  </r>
  <r>
    <d v="2025-08-16T03:14:14"/>
    <x v="9"/>
    <x v="9"/>
    <s v="DAVID  HENRY GIOVANNY"/>
    <x v="1"/>
    <x v="0"/>
    <n v="252"/>
    <n v="22.909090909090899"/>
    <n v="245.017142857143"/>
    <m/>
    <n v="136900.02859999999"/>
    <x v="0"/>
    <n v="12775"/>
    <x v="1472"/>
    <x v="0"/>
    <m/>
  </r>
  <r>
    <d v="2025-08-16T03:14:14"/>
    <x v="1"/>
    <x v="11"/>
    <s v="DURANGO PAEZ GILDARDO"/>
    <x v="5"/>
    <x v="0"/>
    <n v="36"/>
    <n v="36"/>
    <n v="22.2742857142857"/>
    <m/>
    <n v="12445.4571"/>
    <x v="1"/>
    <n v="12775"/>
    <x v="1472"/>
    <x v="0"/>
    <m/>
  </r>
  <r>
    <d v="2025-08-16T03:14:14"/>
    <x v="9"/>
    <x v="12"/>
    <s v="VERENZUELA MARTINEZ ALEXANDER"/>
    <x v="3"/>
    <x v="0"/>
    <n v="271"/>
    <n v="27.1"/>
    <n v="222.74285714285699"/>
    <m/>
    <n v="124454.5714"/>
    <x v="1"/>
    <n v="12775"/>
    <x v="1472"/>
    <x v="0"/>
    <m/>
  </r>
  <r>
    <d v="2025-08-16T03:14:15"/>
    <x v="1"/>
    <x v="13"/>
    <s v="PEREZ GARCIA JUAN ESTEBAN"/>
    <x v="2"/>
    <x v="0"/>
    <n v="118"/>
    <n v="19.6666666666667"/>
    <n v="133.64571428571401"/>
    <m/>
    <n v="74672.742899999997"/>
    <x v="0"/>
    <n v="12775"/>
    <x v="1472"/>
    <x v="0"/>
    <m/>
  </r>
  <r>
    <d v="2025-08-16T03:14:15"/>
    <x v="9"/>
    <x v="14"/>
    <s v="MURILLO  YORMAN ANDRES"/>
    <x v="10"/>
    <x v="3"/>
    <n v="96"/>
    <n v="21.3333333333333"/>
    <n v="100.234285714286"/>
    <m/>
    <n v="56004.557099999998"/>
    <x v="0"/>
    <n v="12775"/>
    <x v="1472"/>
    <x v="0"/>
    <m/>
  </r>
  <r>
    <d v="2025-08-16T03:14:15"/>
    <x v="1"/>
    <x v="15"/>
    <s v="ALBERTO ARISTIZABAL RAFAEL"/>
    <x v="0"/>
    <x v="0"/>
    <n v="207"/>
    <n v="23"/>
    <n v="200.46857142857101"/>
    <m/>
    <n v="112009.1143"/>
    <x v="0"/>
    <n v="12775"/>
    <x v="1472"/>
    <x v="0"/>
    <m/>
  </r>
  <r>
    <d v="2025-08-16T03:14:15"/>
    <x v="9"/>
    <x v="16"/>
    <s v="MACEA ARBELAEZ MATEO"/>
    <x v="12"/>
    <x v="0"/>
    <n v="240"/>
    <n v="18.461538461538499"/>
    <n v="289.56571428571402"/>
    <m/>
    <n v="161790.94289999999"/>
    <x v="0"/>
    <n v="12775"/>
    <x v="1472"/>
    <x v="0"/>
    <m/>
  </r>
  <r>
    <d v="2025-08-16T03:14:16"/>
    <x v="1"/>
    <x v="17"/>
    <s v="JARAMILLO JARAMILLO FRANCISCO WBEIMAR"/>
    <x v="0"/>
    <x v="0"/>
    <n v="158"/>
    <n v="17.5555555555556"/>
    <n v="200.46857142857101"/>
    <s v="1 Descuento (Usuario desubicado) "/>
    <n v="112009.1143"/>
    <x v="0"/>
    <n v="12775"/>
    <x v="1472"/>
    <x v="0"/>
    <m/>
  </r>
  <r>
    <d v="2025-08-16T03:14:16"/>
    <x v="9"/>
    <x v="18"/>
    <s v="DURANGO DAVID JOSE"/>
    <x v="0"/>
    <x v="0"/>
    <n v="185"/>
    <n v="20.5555555555556"/>
    <n v="200.46857142857101"/>
    <m/>
    <n v="112009.1143"/>
    <x v="0"/>
    <n v="12775"/>
    <x v="1472"/>
    <x v="0"/>
    <m/>
  </r>
  <r>
    <d v="2025-08-16T03:14:16"/>
    <x v="1"/>
    <x v="19"/>
    <s v="QUIRAMA CASTAEDA JHON JADER"/>
    <x v="1"/>
    <x v="0"/>
    <n v="326"/>
    <n v="29.636363636363601"/>
    <n v="245.017142857143"/>
    <m/>
    <n v="136900.02859999999"/>
    <x v="1"/>
    <n v="12775"/>
    <x v="1472"/>
    <x v="0"/>
    <m/>
  </r>
  <r>
    <d v="2025-08-16T03:14:16"/>
    <x v="9"/>
    <x v="20"/>
    <s v="SALDARRIAGA PARRA LUIS ALBERTO"/>
    <x v="0"/>
    <x v="0"/>
    <n v="166"/>
    <n v="18.4444444444444"/>
    <n v="200.46857142857101"/>
    <m/>
    <n v="112009.1143"/>
    <x v="2"/>
    <n v="12775"/>
    <x v="1472"/>
    <x v="0"/>
    <m/>
  </r>
  <r>
    <d v="2025-08-16T03:14:16"/>
    <x v="1"/>
    <x v="21"/>
    <s v="CUADROS PRESIGA JOSE GABRIEL"/>
    <x v="0"/>
    <x v="0"/>
    <n v="191"/>
    <n v="21.2222222222222"/>
    <n v="200.46857142857101"/>
    <m/>
    <n v="112009.1143"/>
    <x v="0"/>
    <n v="12775"/>
    <x v="1472"/>
    <x v="0"/>
    <m/>
  </r>
  <r>
    <d v="2025-08-16T03:14:17"/>
    <x v="9"/>
    <x v="38"/>
    <s v="JIMENEZ HURTADO CARLOS ESTIVEN"/>
    <x v="6"/>
    <x v="0"/>
    <n v="135"/>
    <n v="16.875"/>
    <n v="178.194285714286"/>
    <m/>
    <n v="99563.657099999997"/>
    <x v="1"/>
    <n v="12775"/>
    <x v="1472"/>
    <x v="0"/>
    <m/>
  </r>
  <r>
    <d v="2025-08-16T03:14:17"/>
    <x v="1"/>
    <x v="22"/>
    <s v="HERNANDEZ MACIAS GILBERTO"/>
    <x v="3"/>
    <x v="0"/>
    <n v="190"/>
    <n v="19"/>
    <n v="222.74285714285699"/>
    <m/>
    <n v="124454.5714"/>
    <x v="0"/>
    <n v="12775"/>
    <x v="1472"/>
    <x v="0"/>
    <m/>
  </r>
  <r>
    <d v="2025-08-16T03:14:17"/>
    <x v="9"/>
    <x v="23"/>
    <s v="FLORES RINCON JORGE ALBERTO"/>
    <x v="3"/>
    <x v="0"/>
    <n v="208"/>
    <n v="19.8095238095238"/>
    <n v="233.88"/>
    <m/>
    <n v="130677.3"/>
    <x v="0"/>
    <n v="12775"/>
    <x v="1472"/>
    <x v="0"/>
    <m/>
  </r>
  <r>
    <d v="2025-08-16T03:14:17"/>
    <x v="1"/>
    <x v="24"/>
    <s v="AGUDELO GARCIA LLORDIN ELIAS"/>
    <x v="0"/>
    <x v="0"/>
    <n v="186"/>
    <n v="20.6666666666667"/>
    <n v="200.46857142857101"/>
    <s v="1 Descuento (Despachador) "/>
    <n v="112009.1143"/>
    <x v="0"/>
    <n v="12775"/>
    <x v="1472"/>
    <x v="0"/>
    <m/>
  </r>
  <r>
    <d v="2025-08-16T03:14:18"/>
    <x v="9"/>
    <x v="25"/>
    <s v="LEON PEREZ RAUL ENRIQUE"/>
    <x v="3"/>
    <x v="0"/>
    <n v="199"/>
    <n v="19.899999999999999"/>
    <n v="222.74285714285699"/>
    <m/>
    <n v="124454.5714"/>
    <x v="0"/>
    <n v="12775"/>
    <x v="1472"/>
    <x v="0"/>
    <m/>
  </r>
  <r>
    <d v="2025-08-16T03:14:18"/>
    <x v="1"/>
    <x v="26"/>
    <s v="MARTINEZ  WILMAR"/>
    <x v="6"/>
    <x v="0"/>
    <n v="174"/>
    <n v="21.75"/>
    <n v="178.194285714286"/>
    <m/>
    <n v="99563.657099999997"/>
    <x v="0"/>
    <n v="12775"/>
    <x v="1472"/>
    <x v="0"/>
    <m/>
  </r>
  <r>
    <d v="2025-08-16T03:14:18"/>
    <x v="9"/>
    <x v="39"/>
    <s v="CALLE BOTERO ANDRES CAMILO"/>
    <x v="11"/>
    <x v="0"/>
    <n v="42"/>
    <n v="28"/>
    <n v="33.411428571428601"/>
    <s v="DAWER MARULANDA Realiz 0.5 viaje donde moviliz 14 Usuarios "/>
    <n v="18668.185700000002"/>
    <x v="0"/>
    <n v="12775"/>
    <x v="1472"/>
    <x v="0"/>
    <m/>
  </r>
  <r>
    <d v="2025-08-16T03:14:18"/>
    <x v="1"/>
    <x v="27"/>
    <s v="AGUDELO GARCIA DENIN ANGELO "/>
    <x v="1"/>
    <x v="0"/>
    <n v="203"/>
    <n v="18.454545454545499"/>
    <n v="245.017142857143"/>
    <m/>
    <n v="136900.02859999999"/>
    <x v="0"/>
    <n v="12775"/>
    <x v="1472"/>
    <x v="0"/>
    <m/>
  </r>
  <r>
    <d v="2025-08-16T03:14:18"/>
    <x v="9"/>
    <x v="28"/>
    <s v="MACIAS HERNANDEZ JULIAN DAVID"/>
    <x v="0"/>
    <x v="0"/>
    <n v="183"/>
    <n v="20.3333333333333"/>
    <n v="200.46857142857101"/>
    <m/>
    <n v="112009.1143"/>
    <x v="0"/>
    <n v="12775"/>
    <x v="1472"/>
    <x v="0"/>
    <m/>
  </r>
  <r>
    <d v="2025-08-16T03:14:19"/>
    <x v="1"/>
    <x v="29"/>
    <s v="MONTOYA OSPINA GILBERTO ANTONIO"/>
    <x v="3"/>
    <x v="0"/>
    <n v="263"/>
    <n v="26.3"/>
    <n v="222.74285714285699"/>
    <s v="1 Descuento (Conduct) "/>
    <n v="124454.5714"/>
    <x v="0"/>
    <n v="12775"/>
    <x v="1472"/>
    <x v="0"/>
    <m/>
  </r>
  <r>
    <d v="2025-08-16T03:14:19"/>
    <x v="9"/>
    <x v="30"/>
    <s v="GOMEZ VERGARA EDWIN"/>
    <x v="0"/>
    <x v="3"/>
    <n v="210"/>
    <n v="23.3333333333333"/>
    <n v="200.46857142857101"/>
    <s v="3 Descuentos (Conducts) "/>
    <n v="112009.1143"/>
    <x v="1"/>
    <n v="12775"/>
    <x v="1472"/>
    <x v="0"/>
    <m/>
  </r>
  <r>
    <d v="2025-08-16T03:14:19"/>
    <x v="1"/>
    <x v="31"/>
    <s v="BERNAL RONDON KEVIN OSWALDO"/>
    <x v="4"/>
    <x v="0"/>
    <n v="184"/>
    <n v="26.285714285714299"/>
    <n v="155.91999999999999"/>
    <m/>
    <n v="87118.2"/>
    <x v="0"/>
    <n v="12775"/>
    <x v="1472"/>
    <x v="0"/>
    <m/>
  </r>
  <r>
    <d v="2025-08-16T03:14:19"/>
    <x v="9"/>
    <x v="32"/>
    <s v="TABORDA ROJAS DIEGO ALEJANDRO"/>
    <x v="0"/>
    <x v="0"/>
    <n v="168"/>
    <n v="18.6666666666667"/>
    <n v="200.46857142857101"/>
    <m/>
    <n v="112009.1143"/>
    <x v="1"/>
    <n v="12775"/>
    <x v="1472"/>
    <x v="0"/>
    <m/>
  </r>
  <r>
    <d v="2025-08-16T03:14:20"/>
    <x v="1"/>
    <x v="33"/>
    <s v="CALLE BOTERO JUAN RICARDO"/>
    <x v="6"/>
    <x v="0"/>
    <n v="185"/>
    <n v="23.125"/>
    <n v="178.194285714286"/>
    <m/>
    <n v="99563.657099999997"/>
    <x v="0"/>
    <n v="12775"/>
    <x v="1472"/>
    <x v="0"/>
    <m/>
  </r>
  <r>
    <d v="2025-08-16T03:14:20"/>
    <x v="9"/>
    <x v="34"/>
    <s v="HENAO HOYOS SANTIAGO"/>
    <x v="0"/>
    <x v="0"/>
    <n v="193"/>
    <n v="21.4444444444444"/>
    <n v="200.46857142857101"/>
    <m/>
    <n v="112009.1143"/>
    <x v="0"/>
    <n v="12775"/>
    <x v="1472"/>
    <x v="0"/>
    <m/>
  </r>
  <r>
    <d v="2025-08-16T03:14:20"/>
    <x v="1"/>
    <x v="35"/>
    <s v="OCAMPO OCAMPO ANTONIO JOSE"/>
    <x v="6"/>
    <x v="0"/>
    <n v="177"/>
    <n v="22.125"/>
    <n v="178.194285714286"/>
    <m/>
    <n v="99563.657099999997"/>
    <x v="0"/>
    <n v="12775"/>
    <x v="1472"/>
    <x v="0"/>
    <m/>
  </r>
  <r>
    <d v="2025-08-16T03:14:20"/>
    <x v="9"/>
    <x v="41"/>
    <s v="GARCIA DAVID WILSON ALBERTO"/>
    <x v="0"/>
    <x v="0"/>
    <n v="210"/>
    <n v="23.3333333333333"/>
    <n v="200.46857142857101"/>
    <s v="1 Descuento (Transbordo) "/>
    <n v="112009.1143"/>
    <x v="1"/>
    <n v="12775"/>
    <x v="1472"/>
    <x v="0"/>
    <m/>
  </r>
  <r>
    <d v="2025-08-16T03:14:20"/>
    <x v="1"/>
    <x v="40"/>
    <s v="LOPERA ALVAREZ ESTIVEN"/>
    <x v="0"/>
    <x v="3"/>
    <n v="228"/>
    <n v="25.3333333333333"/>
    <n v="200.46857142857101"/>
    <m/>
    <n v="112009.1143"/>
    <x v="1"/>
    <n v="12775"/>
    <x v="1472"/>
    <x v="0"/>
    <m/>
  </r>
  <r>
    <d v="2025-08-17T02:35:59"/>
    <x v="9"/>
    <x v="0"/>
    <s v="GOMEZ MARIN ALVARO"/>
    <x v="7"/>
    <x v="0"/>
    <n v="59"/>
    <n v="19.6666666666667"/>
    <n v="65.568749999999994"/>
    <m/>
    <n v="36602.718800000002"/>
    <x v="0"/>
    <n v="12583.3333"/>
    <x v="1473"/>
    <x v="0"/>
    <m/>
  </r>
  <r>
    <d v="2025-08-17T02:35:59"/>
    <x v="1"/>
    <x v="1"/>
    <s v="PARRA VILLA YUBER ALONSO"/>
    <x v="3"/>
    <x v="0"/>
    <n v="295"/>
    <n v="29.5"/>
    <n v="218.5625"/>
    <s v="1 Descuento (Despachador) "/>
    <n v="122009.0625"/>
    <x v="0"/>
    <n v="12583.3333"/>
    <x v="1473"/>
    <x v="0"/>
    <m/>
  </r>
  <r>
    <d v="2025-08-17T02:35:59"/>
    <x v="9"/>
    <x v="37"/>
    <s v="SANCHEZ BETANCOURT FRANSCISCO"/>
    <x v="6"/>
    <x v="0"/>
    <n v="184"/>
    <n v="24.533333333333299"/>
    <n v="163.921875"/>
    <m/>
    <n v="91506.796900000001"/>
    <x v="0"/>
    <n v="12583.3333"/>
    <x v="1473"/>
    <x v="0"/>
    <m/>
  </r>
  <r>
    <d v="2025-08-17T02:35:59"/>
    <x v="1"/>
    <x v="2"/>
    <s v="LONDOO LOPERA DUVAN ANDRES"/>
    <x v="0"/>
    <x v="0"/>
    <n v="217"/>
    <n v="24.1111111111111"/>
    <n v="196.70625000000001"/>
    <m/>
    <n v="109808.1562"/>
    <x v="1"/>
    <n v="12583.3333"/>
    <x v="1473"/>
    <x v="0"/>
    <m/>
  </r>
  <r>
    <d v="2025-08-17T02:35:59"/>
    <x v="9"/>
    <x v="3"/>
    <s v="LOPEZ PINEDA DANIEL ESTIVEN"/>
    <x v="10"/>
    <x v="0"/>
    <n v="67"/>
    <n v="14.8888888888889"/>
    <n v="98.353125000000006"/>
    <m/>
    <n v="54904.078099999999"/>
    <x v="0"/>
    <n v="12583.3333"/>
    <x v="1473"/>
    <x v="0"/>
    <m/>
  </r>
  <r>
    <d v="2025-08-17T02:36:00"/>
    <x v="1"/>
    <x v="4"/>
    <s v="HERRERA GIRALDO DAVINSON "/>
    <x v="0"/>
    <x v="0"/>
    <n v="238"/>
    <n v="26.4444444444444"/>
    <n v="196.70625000000001"/>
    <m/>
    <n v="109808.1562"/>
    <x v="1"/>
    <n v="12583.3333"/>
    <x v="1473"/>
    <x v="0"/>
    <m/>
  </r>
  <r>
    <d v="2025-08-17T02:36:00"/>
    <x v="9"/>
    <x v="5"/>
    <s v="GONZALEZ PEREZ RAFAEL JOSE"/>
    <x v="6"/>
    <x v="0"/>
    <n v="216"/>
    <n v="27"/>
    <n v="174.85"/>
    <s v="2 Descuentos (Usuarios desubicados) "/>
    <n v="97607.25"/>
    <x v="1"/>
    <n v="12583.3333"/>
    <x v="1473"/>
    <x v="0"/>
    <m/>
  </r>
  <r>
    <d v="2025-08-17T02:36:00"/>
    <x v="1"/>
    <x v="6"/>
    <s v="CARTAGENA RAMIREZ FREDY ALONSO"/>
    <x v="6"/>
    <x v="0"/>
    <n v="196"/>
    <n v="24.5"/>
    <n v="174.85"/>
    <m/>
    <n v="97607.25"/>
    <x v="0"/>
    <n v="12583.3333"/>
    <x v="1473"/>
    <x v="0"/>
    <m/>
  </r>
  <r>
    <d v="2025-08-17T02:36:00"/>
    <x v="9"/>
    <x v="7"/>
    <s v="MARIN ALZATE KEVIN ANDRES"/>
    <x v="3"/>
    <x v="0"/>
    <n v="231"/>
    <n v="23.1"/>
    <n v="218.5625"/>
    <s v="1 Descuento (Conduct) "/>
    <n v="122009.0625"/>
    <x v="0"/>
    <n v="12583.3333"/>
    <x v="1473"/>
    <x v="0"/>
    <m/>
  </r>
  <r>
    <d v="2025-08-17T02:36:01"/>
    <x v="1"/>
    <x v="9"/>
    <s v="DAVID  HENRY GIOVANNY"/>
    <x v="3"/>
    <x v="0"/>
    <n v="250"/>
    <n v="25"/>
    <n v="218.5625"/>
    <s v="1 Descuento (Conduct) "/>
    <n v="122009.0625"/>
    <x v="0"/>
    <n v="12583.3333"/>
    <x v="1473"/>
    <x v="0"/>
    <m/>
  </r>
  <r>
    <d v="2025-08-17T02:36:01"/>
    <x v="9"/>
    <x v="11"/>
    <s v="DURANGO PAEZ GILDARDO"/>
    <x v="9"/>
    <x v="0"/>
    <n v="292"/>
    <n v="24.3333333333333"/>
    <n v="262.27499999999998"/>
    <s v="2 Descuentos (Monitoreo y despachador) "/>
    <n v="146410.875"/>
    <x v="1"/>
    <n v="12583.3333"/>
    <x v="1473"/>
    <x v="0"/>
    <m/>
  </r>
  <r>
    <d v="2025-08-17T02:36:01"/>
    <x v="1"/>
    <x v="12"/>
    <s v="VERENZUELA MARTINEZ ALEXANDER"/>
    <x v="12"/>
    <x v="0"/>
    <n v="241"/>
    <n v="18.538461538461501"/>
    <n v="284.13125000000002"/>
    <s v="2 Descuentos (Usuarios desubicados) "/>
    <n v="158611.7812"/>
    <x v="1"/>
    <n v="12583.3333"/>
    <x v="1473"/>
    <x v="0"/>
    <m/>
  </r>
  <r>
    <d v="2025-08-17T02:36:01"/>
    <x v="9"/>
    <x v="15"/>
    <s v="ALBERTO ARISTIZABAL RAFAEL"/>
    <x v="6"/>
    <x v="0"/>
    <n v="171"/>
    <n v="21.375"/>
    <n v="174.85"/>
    <m/>
    <n v="97607.25"/>
    <x v="0"/>
    <n v="12583.3333"/>
    <x v="1473"/>
    <x v="0"/>
    <m/>
  </r>
  <r>
    <d v="2025-08-17T02:36:01"/>
    <x v="1"/>
    <x v="16"/>
    <s v="MACEA ARBELAEZ MATEO"/>
    <x v="3"/>
    <x v="0"/>
    <n v="180"/>
    <n v="18"/>
    <n v="218.5625"/>
    <s v="3 Descuentos (Usuarios desubicados y transbordo) "/>
    <n v="122009.0625"/>
    <x v="0"/>
    <n v="12583.3333"/>
    <x v="1473"/>
    <x v="0"/>
    <m/>
  </r>
  <r>
    <d v="2025-08-17T02:36:02"/>
    <x v="9"/>
    <x v="17"/>
    <s v="BERNAL RONDON KEVIN OSWALDO"/>
    <x v="0"/>
    <x v="0"/>
    <n v="192"/>
    <n v="21.3333333333333"/>
    <n v="196.70625000000001"/>
    <m/>
    <n v="109808.1562"/>
    <x v="0"/>
    <n v="12583.3333"/>
    <x v="1473"/>
    <x v="0"/>
    <m/>
  </r>
  <r>
    <d v="2025-08-17T02:36:02"/>
    <x v="1"/>
    <x v="18"/>
    <s v="MACIAS HERNANDEZ JULIAN DAVID"/>
    <x v="0"/>
    <x v="0"/>
    <n v="132"/>
    <n v="14.6666666666667"/>
    <n v="196.70625000000001"/>
    <m/>
    <n v="109808.1562"/>
    <x v="0"/>
    <n v="12583.3333"/>
    <x v="1473"/>
    <x v="0"/>
    <m/>
  </r>
  <r>
    <d v="2025-08-17T02:36:02"/>
    <x v="9"/>
    <x v="19"/>
    <s v="VALENCIA MENDOZA JHON"/>
    <x v="0"/>
    <x v="0"/>
    <n v="173"/>
    <n v="19.2222222222222"/>
    <n v="196.70625000000001"/>
    <m/>
    <n v="109808.1562"/>
    <x v="1"/>
    <n v="12583.3333"/>
    <x v="1473"/>
    <x v="0"/>
    <m/>
  </r>
  <r>
    <d v="2025-08-17T02:36:02"/>
    <x v="1"/>
    <x v="20"/>
    <s v="MURILLO  YORMAN ANDRES"/>
    <x v="0"/>
    <x v="0"/>
    <n v="176"/>
    <n v="19.5555555555556"/>
    <n v="196.70625000000001"/>
    <m/>
    <n v="109808.1562"/>
    <x v="2"/>
    <n v="12583.3333"/>
    <x v="1473"/>
    <x v="0"/>
    <m/>
  </r>
  <r>
    <d v="2025-08-17T02:36:02"/>
    <x v="9"/>
    <x v="21"/>
    <s v="CUADROS PRESIGA JOSE GABRIEL"/>
    <x v="0"/>
    <x v="0"/>
    <n v="250"/>
    <n v="27.7777777777778"/>
    <n v="196.70625000000001"/>
    <m/>
    <n v="109808.1562"/>
    <x v="0"/>
    <n v="12583.3333"/>
    <x v="1473"/>
    <x v="0"/>
    <m/>
  </r>
  <r>
    <d v="2025-08-17T02:36:03"/>
    <x v="1"/>
    <x v="22"/>
    <s v="CIRO MARIN RODRIGO ALBERTO"/>
    <x v="3"/>
    <x v="0"/>
    <n v="200"/>
    <n v="20"/>
    <n v="218.5625"/>
    <s v="1 Descuento (Conduct) "/>
    <n v="122009.0625"/>
    <x v="0"/>
    <n v="12583.3333"/>
    <x v="1473"/>
    <x v="0"/>
    <m/>
  </r>
  <r>
    <d v="2025-08-17T02:36:03"/>
    <x v="9"/>
    <x v="23"/>
    <s v="FLORES RINCON JORGE ALBERTO"/>
    <x v="3"/>
    <x v="0"/>
    <n v="223"/>
    <n v="22.3"/>
    <n v="218.5625"/>
    <s v="SANTIAGO HENAO Realiz 5 viajes donde moviliz 100 Usuarios "/>
    <n v="122009.0625"/>
    <x v="0"/>
    <n v="12583.3333"/>
    <x v="1473"/>
    <x v="0"/>
    <m/>
  </r>
  <r>
    <d v="2025-08-17T02:36:03"/>
    <x v="1"/>
    <x v="24"/>
    <s v="AGUDELO GARCIA LLORDIN ELIAS"/>
    <x v="6"/>
    <x v="0"/>
    <n v="138"/>
    <n v="17.25"/>
    <n v="174.85"/>
    <s v="1 Descuento (Monitoreo) "/>
    <n v="97607.25"/>
    <x v="0"/>
    <n v="12583.3333"/>
    <x v="1473"/>
    <x v="0"/>
    <m/>
  </r>
  <r>
    <d v="2025-08-17T02:36:03"/>
    <x v="9"/>
    <x v="25"/>
    <s v="JARAMILLO JARAMILLO FRANCISCO WBEIMAR"/>
    <x v="0"/>
    <x v="0"/>
    <n v="167"/>
    <n v="18.5555555555556"/>
    <n v="196.70625000000001"/>
    <s v="1 Descuento (Despachador) "/>
    <n v="109808.1562"/>
    <x v="0"/>
    <n v="12583.3333"/>
    <x v="1473"/>
    <x v="0"/>
    <m/>
  </r>
  <r>
    <d v="2025-08-17T02:36:03"/>
    <x v="1"/>
    <x v="26"/>
    <s v="LAYOS JIMENEZ JOHAN CAMILO"/>
    <x v="4"/>
    <x v="0"/>
    <n v="156"/>
    <n v="22.285714285714299"/>
    <n v="152.99375000000001"/>
    <m/>
    <n v="85406.343800000002"/>
    <x v="0"/>
    <n v="12583.3333"/>
    <x v="1473"/>
    <x v="0"/>
    <m/>
  </r>
  <r>
    <d v="2025-08-17T02:36:04"/>
    <x v="9"/>
    <x v="39"/>
    <s v="CALLE BOTERO ANDRES CAMILO"/>
    <x v="0"/>
    <x v="0"/>
    <n v="188"/>
    <n v="20.8888888888889"/>
    <n v="196.70625000000001"/>
    <m/>
    <n v="109808.1562"/>
    <x v="0"/>
    <n v="12583.3333"/>
    <x v="1473"/>
    <x v="0"/>
    <m/>
  </r>
  <r>
    <d v="2025-08-17T02:36:04"/>
    <x v="1"/>
    <x v="27"/>
    <s v="AGUDELO GARCIA DENIN ANGELO"/>
    <x v="0"/>
    <x v="0"/>
    <n v="163"/>
    <n v="18.1111111111111"/>
    <n v="196.70625000000001"/>
    <s v="2 Descuentos (Usuarios desubicados) "/>
    <n v="109808.1562"/>
    <x v="0"/>
    <n v="12583.3333"/>
    <x v="1473"/>
    <x v="0"/>
    <m/>
  </r>
  <r>
    <d v="2025-08-17T02:36:04"/>
    <x v="9"/>
    <x v="28"/>
    <s v="HINCAPIE LOPEZ DIDIER FABIAN"/>
    <x v="8"/>
    <x v="0"/>
    <n v="83"/>
    <n v="16.600000000000001"/>
    <n v="109.28125"/>
    <m/>
    <n v="61004.531199999998"/>
    <x v="0"/>
    <n v="12583.3333"/>
    <x v="1473"/>
    <x v="0"/>
    <m/>
  </r>
  <r>
    <d v="2025-08-17T02:36:04"/>
    <x v="1"/>
    <x v="29"/>
    <s v="MONTOYA OSPINA GILBERTO ANTONIO"/>
    <x v="3"/>
    <x v="0"/>
    <n v="207"/>
    <n v="20.7"/>
    <n v="218.5625"/>
    <s v="2 Descuentos (Despachador y conduct) "/>
    <n v="122009.0625"/>
    <x v="0"/>
    <n v="12583.3333"/>
    <x v="1473"/>
    <x v="0"/>
    <m/>
  </r>
  <r>
    <d v="2025-08-17T02:36:05"/>
    <x v="9"/>
    <x v="30"/>
    <s v="GOMEZ VERGARA EDWIN"/>
    <x v="0"/>
    <x v="0"/>
    <n v="213"/>
    <n v="23.6666666666667"/>
    <n v="196.70625000000001"/>
    <m/>
    <n v="109808.1562"/>
    <x v="1"/>
    <n v="12583.3333"/>
    <x v="1473"/>
    <x v="0"/>
    <m/>
  </r>
  <r>
    <d v="2025-08-17T02:36:05"/>
    <x v="1"/>
    <x v="31"/>
    <s v="MARTINEZ CHAVERRA LUIS NORBERTO"/>
    <x v="3"/>
    <x v="0"/>
    <n v="242"/>
    <n v="24.2"/>
    <n v="218.5625"/>
    <m/>
    <n v="122009.0625"/>
    <x v="0"/>
    <n v="12583.3333"/>
    <x v="1473"/>
    <x v="0"/>
    <m/>
  </r>
  <r>
    <d v="2025-08-17T02:36:05"/>
    <x v="9"/>
    <x v="32"/>
    <s v="GUTIERREZ ARICAPA DANIEL HUMBERTO"/>
    <x v="6"/>
    <x v="0"/>
    <n v="181"/>
    <n v="22.625"/>
    <n v="174.85"/>
    <m/>
    <n v="97607.25"/>
    <x v="1"/>
    <n v="12583.3333"/>
    <x v="1473"/>
    <x v="0"/>
    <m/>
  </r>
  <r>
    <d v="2025-08-17T02:36:05"/>
    <x v="1"/>
    <x v="33"/>
    <s v="CALLE BOTERO JUAN RICARDO"/>
    <x v="0"/>
    <x v="0"/>
    <n v="191"/>
    <n v="21.2222222222222"/>
    <n v="196.70625000000001"/>
    <m/>
    <n v="109808.1562"/>
    <x v="0"/>
    <n v="12583.3333"/>
    <x v="1473"/>
    <x v="0"/>
    <m/>
  </r>
  <r>
    <d v="2025-08-17T02:36:05"/>
    <x v="9"/>
    <x v="34"/>
    <s v="PALMAR PANA EDIXON JOSUE"/>
    <x v="0"/>
    <x v="0"/>
    <n v="166"/>
    <n v="18.4444444444444"/>
    <n v="196.70625000000001"/>
    <m/>
    <n v="109808.1562"/>
    <x v="0"/>
    <n v="12583.3333"/>
    <x v="1473"/>
    <x v="0"/>
    <m/>
  </r>
  <r>
    <d v="2025-08-17T02:36:06"/>
    <x v="1"/>
    <x v="35"/>
    <s v="OCAMPO OCAMPO ANTONIO JOSE"/>
    <x v="0"/>
    <x v="0"/>
    <n v="199"/>
    <n v="22.1111111111111"/>
    <n v="196.70625000000001"/>
    <s v="1 Descuento (Despachador) "/>
    <n v="109808.1562"/>
    <x v="0"/>
    <n v="12583.3333"/>
    <x v="1473"/>
    <x v="0"/>
    <m/>
  </r>
  <r>
    <d v="2025-08-17T02:36:06"/>
    <x v="9"/>
    <x v="41"/>
    <s v="GARCIA DAVID WILSON ALBERTO"/>
    <x v="12"/>
    <x v="0"/>
    <n v="330"/>
    <n v="25.384615384615401"/>
    <n v="284.13125000000002"/>
    <s v="DIDIER HINCAPIE Realiz 5 viajes donde moviliz 143 Usuarios. 1 Descuento (Usuario desubicado) "/>
    <n v="158611.7812"/>
    <x v="1"/>
    <n v="12583.3333"/>
    <x v="1473"/>
    <x v="0"/>
    <m/>
  </r>
  <r>
    <d v="2025-08-17T02:36:06"/>
    <x v="1"/>
    <x v="40"/>
    <s v="HERNANDEZ MACIAS GILBERTO"/>
    <x v="0"/>
    <x v="0"/>
    <n v="187"/>
    <n v="20.7777777777778"/>
    <n v="196.70625000000001"/>
    <m/>
    <n v="109808.1562"/>
    <x v="1"/>
    <n v="12583.3333"/>
    <x v="1473"/>
    <x v="0"/>
    <m/>
  </r>
  <r>
    <d v="2025-08-18T01:47:21"/>
    <x v="12"/>
    <x v="36"/>
    <s v="HERRERA GIRALDO DAVINSON"/>
    <x v="0"/>
    <x v="0"/>
    <n v="175"/>
    <n v="19.4444444444444"/>
    <n v="174.98734177215201"/>
    <m/>
    <n v="97102.594899999996"/>
    <x v="1"/>
    <n v="13919.0476"/>
    <x v="1474"/>
    <x v="0"/>
    <m/>
  </r>
  <r>
    <d v="2025-08-18T01:47:22"/>
    <x v="12"/>
    <x v="37"/>
    <s v="SANCHEZ BETANCOURT FRANSCISCO"/>
    <x v="3"/>
    <x v="0"/>
    <n v="164"/>
    <n v="16.399999999999999"/>
    <n v="194.430379746835"/>
    <m/>
    <n v="107891.77220000001"/>
    <x v="0"/>
    <n v="13919.0476"/>
    <x v="1474"/>
    <x v="0"/>
    <m/>
  </r>
  <r>
    <d v="2025-08-18T01:47:22"/>
    <x v="12"/>
    <x v="4"/>
    <s v="GIRALDO GIRALDO YOVIN ANDRES"/>
    <x v="1"/>
    <x v="0"/>
    <n v="194"/>
    <n v="17.636363636363601"/>
    <n v="213.87341772151899"/>
    <s v="2 Descuentos (conducts)"/>
    <n v="118680.9494"/>
    <x v="1"/>
    <n v="13919.0476"/>
    <x v="1474"/>
    <x v="0"/>
    <m/>
  </r>
  <r>
    <d v="2025-08-18T01:47:22"/>
    <x v="12"/>
    <x v="5"/>
    <s v="GONZALEZ PEREZ RAFAEL JOSE"/>
    <x v="0"/>
    <x v="0"/>
    <n v="170"/>
    <n v="18.8888888888889"/>
    <n v="174.98734177215201"/>
    <m/>
    <n v="97102.594899999996"/>
    <x v="1"/>
    <n v="13919.0476"/>
    <x v="1474"/>
    <x v="0"/>
    <m/>
  </r>
  <r>
    <d v="2025-08-18T01:47:22"/>
    <x v="12"/>
    <x v="6"/>
    <s v="CARTAGENA RAMIREZ FREDY ALONSO"/>
    <x v="6"/>
    <x v="0"/>
    <n v="157"/>
    <n v="19.625"/>
    <n v="155.54430379746799"/>
    <m/>
    <n v="86313.417700000005"/>
    <x v="0"/>
    <n v="13919.0476"/>
    <x v="1474"/>
    <x v="0"/>
    <m/>
  </r>
  <r>
    <d v="2025-08-18T01:47:23"/>
    <x v="12"/>
    <x v="7"/>
    <s v="MARIN ALZATE KEVIN ANDRES"/>
    <x v="0"/>
    <x v="0"/>
    <n v="183"/>
    <n v="20.3333333333333"/>
    <n v="174.98734177215201"/>
    <m/>
    <n v="97102.594899999996"/>
    <x v="0"/>
    <n v="13919.0476"/>
    <x v="1474"/>
    <x v="0"/>
    <m/>
  </r>
  <r>
    <d v="2025-08-18T01:47:23"/>
    <x v="12"/>
    <x v="9"/>
    <s v="DAVID  HENRY GIOVANNY"/>
    <x v="0"/>
    <x v="0"/>
    <n v="197"/>
    <n v="21.8888888888889"/>
    <n v="174.98734177215201"/>
    <m/>
    <n v="97102.594899999996"/>
    <x v="0"/>
    <n v="13919.0476"/>
    <x v="1474"/>
    <x v="0"/>
    <m/>
  </r>
  <r>
    <d v="2025-08-18T01:47:23"/>
    <x v="12"/>
    <x v="11"/>
    <s v="HINCAPIE LOPEZ DIDIER FABIAN"/>
    <x v="3"/>
    <x v="0"/>
    <n v="206"/>
    <n v="20.6"/>
    <n v="194.430379746835"/>
    <m/>
    <n v="107891.77220000001"/>
    <x v="1"/>
    <n v="13919.0476"/>
    <x v="1474"/>
    <x v="0"/>
    <m/>
  </r>
  <r>
    <d v="2025-08-18T01:47:23"/>
    <x v="12"/>
    <x v="13"/>
    <s v="PEREZ GARCIA JUAN ESTEBAN"/>
    <x v="3"/>
    <x v="0"/>
    <n v="218"/>
    <n v="21.8"/>
    <n v="194.430379746835"/>
    <m/>
    <n v="107891.77220000001"/>
    <x v="0"/>
    <n v="13919.0476"/>
    <x v="1474"/>
    <x v="0"/>
    <m/>
  </r>
  <r>
    <d v="2025-08-18T01:47:23"/>
    <x v="12"/>
    <x v="15"/>
    <s v="ALBERTO ARISTIZABAL RAFAEL"/>
    <x v="3"/>
    <x v="0"/>
    <n v="224"/>
    <n v="22.4"/>
    <n v="194.430379746835"/>
    <m/>
    <n v="107891.77220000001"/>
    <x v="0"/>
    <n v="13919.0476"/>
    <x v="1474"/>
    <x v="0"/>
    <m/>
  </r>
  <r>
    <d v="2025-08-18T01:47:24"/>
    <x v="12"/>
    <x v="17"/>
    <s v="JARAMILLO JARAMILLO FRANCISCO WBEIMAR"/>
    <x v="3"/>
    <x v="0"/>
    <n v="118"/>
    <n v="11.8"/>
    <n v="194.430379746835"/>
    <m/>
    <n v="107891.77220000001"/>
    <x v="0"/>
    <n v="13919.0476"/>
    <x v="1474"/>
    <x v="0"/>
    <m/>
  </r>
  <r>
    <d v="2025-08-18T01:47:24"/>
    <x v="12"/>
    <x v="19"/>
    <s v="QUIRAMA CASTAEDA JHON JADER"/>
    <x v="0"/>
    <x v="0"/>
    <n v="172"/>
    <n v="19.1111111111111"/>
    <n v="174.98734177215201"/>
    <m/>
    <n v="97102.594899999996"/>
    <x v="1"/>
    <n v="13919.0476"/>
    <x v="1474"/>
    <x v="0"/>
    <m/>
  </r>
  <r>
    <d v="2025-08-18T01:47:24"/>
    <x v="12"/>
    <x v="24"/>
    <s v="AGUDELO GARCIA LLORDIN ELIAS"/>
    <x v="6"/>
    <x v="0"/>
    <n v="192"/>
    <n v="22.588235294117599"/>
    <n v="165.26582278481001"/>
    <s v="2 Descuentos (Usuarios desubicados) "/>
    <n v="91708.006299999994"/>
    <x v="0"/>
    <n v="13919.0476"/>
    <x v="1474"/>
    <x v="0"/>
    <m/>
  </r>
  <r>
    <d v="2025-08-18T01:47:24"/>
    <x v="12"/>
    <x v="22"/>
    <s v="CIRO MARIN RODRIGO ALBERTO"/>
    <x v="0"/>
    <x v="0"/>
    <n v="176"/>
    <n v="19.5555555555556"/>
    <n v="174.98734177215201"/>
    <m/>
    <n v="97102.594899999996"/>
    <x v="0"/>
    <n v="13919.0476"/>
    <x v="1474"/>
    <x v="0"/>
    <m/>
  </r>
  <r>
    <d v="2025-08-18T01:47:25"/>
    <x v="12"/>
    <x v="26"/>
    <s v="MARTINEZ WILMAR "/>
    <x v="1"/>
    <x v="0"/>
    <n v="255"/>
    <n v="23.181818181818201"/>
    <n v="213.87341772151899"/>
    <m/>
    <n v="118680.9494"/>
    <x v="0"/>
    <n v="13919.0476"/>
    <x v="1474"/>
    <x v="0"/>
    <m/>
  </r>
  <r>
    <d v="2025-08-18T01:47:25"/>
    <x v="12"/>
    <x v="27"/>
    <s v="AGUDELO GARCIA DENIN ANGELO"/>
    <x v="0"/>
    <x v="0"/>
    <n v="168"/>
    <n v="18.6666666666667"/>
    <n v="174.98734177215201"/>
    <s v="1 Descuento (Usuario desubicado) "/>
    <n v="97102.594899999996"/>
    <x v="0"/>
    <n v="13919.0476"/>
    <x v="1474"/>
    <x v="0"/>
    <m/>
  </r>
  <r>
    <d v="2025-08-18T01:47:25"/>
    <x v="12"/>
    <x v="29"/>
    <s v="MONTOYA OSPINA GILBERTO ANTONIO"/>
    <x v="0"/>
    <x v="0"/>
    <n v="186"/>
    <n v="20.6666666666667"/>
    <n v="174.98734177215201"/>
    <s v="2 Descuentos (conducts)"/>
    <n v="97102.594899999996"/>
    <x v="0"/>
    <n v="13919.0476"/>
    <x v="1474"/>
    <x v="0"/>
    <m/>
  </r>
  <r>
    <d v="2025-08-18T01:47:26"/>
    <x v="12"/>
    <x v="33"/>
    <s v="CALLE BOTERO JUAN RICARDO"/>
    <x v="0"/>
    <x v="0"/>
    <n v="151"/>
    <n v="16.7777777777778"/>
    <n v="174.98734177215201"/>
    <m/>
    <n v="97102.594899999996"/>
    <x v="0"/>
    <n v="13919.0476"/>
    <x v="1474"/>
    <x v="0"/>
    <m/>
  </r>
  <r>
    <d v="2025-08-18T01:47:25"/>
    <x v="12"/>
    <x v="31"/>
    <s v="MARTINEZ CHAVERRA LUIS NORBERTO"/>
    <x v="0"/>
    <x v="0"/>
    <n v="177"/>
    <n v="19.6666666666667"/>
    <n v="174.98734177215201"/>
    <s v="1 Descuento (Despachador) "/>
    <n v="97102.594899999996"/>
    <x v="0"/>
    <n v="13919.0476"/>
    <x v="1474"/>
    <x v="0"/>
    <m/>
  </r>
  <r>
    <d v="2025-08-18T01:47:26"/>
    <x v="12"/>
    <x v="34"/>
    <s v="PALMAR PANA EDIXON JOSUE"/>
    <x v="0"/>
    <x v="0"/>
    <n v="164"/>
    <n v="18.2222222222222"/>
    <n v="174.98734177215201"/>
    <m/>
    <n v="97102.594899999996"/>
    <x v="0"/>
    <n v="13919.0476"/>
    <x v="1474"/>
    <x v="0"/>
    <m/>
  </r>
  <r>
    <d v="2025-08-18T01:47:26"/>
    <x v="12"/>
    <x v="35"/>
    <s v="OCAMPO OCAMPO ANTONIO JOSE"/>
    <x v="3"/>
    <x v="0"/>
    <n v="193"/>
    <n v="19.3"/>
    <n v="194.430379746835"/>
    <s v="2 Descuentos (conducts)"/>
    <n v="107891.77220000001"/>
    <x v="0"/>
    <n v="13919.0476"/>
    <x v="1474"/>
    <x v="0"/>
    <m/>
  </r>
  <r>
    <d v="2025-08-19T01:36:50"/>
    <x v="12"/>
    <x v="0"/>
    <s v="GOMEZ MARIN ALVARO"/>
    <x v="1"/>
    <x v="0"/>
    <n v="224"/>
    <n v="20.363636363636399"/>
    <n v="180.101694915254"/>
    <m/>
    <n v="98924.491500000004"/>
    <x v="0"/>
    <n v="9005.5555999999997"/>
    <x v="1475"/>
    <x v="0"/>
    <m/>
  </r>
  <r>
    <d v="2025-08-19T01:36:50"/>
    <x v="12"/>
    <x v="1"/>
    <s v="PARRA VILLA YUBER ALONSO"/>
    <x v="3"/>
    <x v="0"/>
    <n v="172"/>
    <n v="17.2"/>
    <n v="163.72881355932199"/>
    <m/>
    <n v="89931.355899999995"/>
    <x v="0"/>
    <n v="9005.5555999999997"/>
    <x v="1475"/>
    <x v="0"/>
    <m/>
  </r>
  <r>
    <d v="2025-08-19T01:36:50"/>
    <x v="12"/>
    <x v="37"/>
    <s v="LAYOS JIMENEZ JOHAN CAMILO"/>
    <x v="8"/>
    <x v="0"/>
    <n v="104"/>
    <n v="20.8"/>
    <n v="81.864406779660996"/>
    <m/>
    <n v="44965.678"/>
    <x v="0"/>
    <n v="9005.5555999999997"/>
    <x v="1475"/>
    <x v="0"/>
    <m/>
  </r>
  <r>
    <d v="2025-08-19T01:36:51"/>
    <x v="12"/>
    <x v="2"/>
    <s v="LONDOO LOPERA DUVAN ANDRES"/>
    <x v="6"/>
    <x v="0"/>
    <n v="107"/>
    <n v="13.375"/>
    <n v="130.983050847458"/>
    <s v="1 Descuento (Despachador) "/>
    <n v="71945.084700000007"/>
    <x v="1"/>
    <n v="9005.5555999999997"/>
    <x v="1475"/>
    <x v="0"/>
    <m/>
  </r>
  <r>
    <d v="2025-08-19T01:36:51"/>
    <x v="12"/>
    <x v="4"/>
    <s v="GIRALDO GIRALDO YOVIN ANDRES"/>
    <x v="1"/>
    <x v="0"/>
    <n v="149"/>
    <n v="13.545454545454501"/>
    <n v="180.101694915254"/>
    <s v="2 Descuentos (Usuarios desubicados) "/>
    <n v="98924.491500000004"/>
    <x v="1"/>
    <n v="9005.5555999999997"/>
    <x v="1475"/>
    <x v="0"/>
    <m/>
  </r>
  <r>
    <d v="2025-08-19T01:36:51"/>
    <x v="12"/>
    <x v="6"/>
    <s v="CARTAGENA RAMIREZ FREDY ALONSO"/>
    <x v="1"/>
    <x v="3"/>
    <n v="233"/>
    <n v="21.181818181818201"/>
    <n v="180.101694915254"/>
    <m/>
    <n v="98924.491500000004"/>
    <x v="0"/>
    <n v="9005.5555999999997"/>
    <x v="1475"/>
    <x v="0"/>
    <m/>
  </r>
  <r>
    <d v="2025-08-19T01:36:52"/>
    <x v="12"/>
    <x v="9"/>
    <s v="MACIAS HERNANDEZ JULIAN DAVID"/>
    <x v="1"/>
    <x v="0"/>
    <n v="142"/>
    <n v="12.909090909090899"/>
    <n v="180.101694915254"/>
    <m/>
    <n v="98924.491500000004"/>
    <x v="0"/>
    <n v="9005.5555999999997"/>
    <x v="1475"/>
    <x v="0"/>
    <m/>
  </r>
  <r>
    <d v="2025-08-19T01:36:52"/>
    <x v="12"/>
    <x v="12"/>
    <s v="VERENZUELA MARTINEZ ALEXANDER"/>
    <x v="0"/>
    <x v="0"/>
    <n v="150"/>
    <n v="16.6666666666667"/>
    <n v="147.35593220339001"/>
    <m/>
    <n v="80938.220300000001"/>
    <x v="1"/>
    <n v="9005.5555999999997"/>
    <x v="1475"/>
    <x v="0"/>
    <m/>
  </r>
  <r>
    <d v="2025-08-19T01:36:52"/>
    <x v="12"/>
    <x v="20"/>
    <s v="SALDARRIAGA PARRA LUIS ALBERTO"/>
    <x v="1"/>
    <x v="0"/>
    <n v="189"/>
    <n v="17.181818181818201"/>
    <n v="180.101694915254"/>
    <m/>
    <n v="98924.491500000004"/>
    <x v="2"/>
    <n v="9005.5555999999997"/>
    <x v="1475"/>
    <x v="0"/>
    <m/>
  </r>
  <r>
    <d v="2025-08-19T01:36:52"/>
    <x v="12"/>
    <x v="23"/>
    <s v="HINCAPIE LOPEZ DIDIER FABIAN"/>
    <x v="3"/>
    <x v="0"/>
    <n v="132"/>
    <n v="13.2"/>
    <n v="163.72881355932199"/>
    <m/>
    <n v="89931.355899999995"/>
    <x v="0"/>
    <n v="9005.5555999999997"/>
    <x v="1475"/>
    <x v="0"/>
    <m/>
  </r>
  <r>
    <d v="2025-08-19T01:36:53"/>
    <x v="12"/>
    <x v="25"/>
    <s v="LEON PEREZ RAUL ENRIQUE"/>
    <x v="1"/>
    <x v="0"/>
    <n v="163"/>
    <n v="14.818181818181801"/>
    <n v="180.101694915254"/>
    <m/>
    <n v="98924.491500000004"/>
    <x v="0"/>
    <n v="9005.5555999999997"/>
    <x v="1475"/>
    <x v="0"/>
    <m/>
  </r>
  <r>
    <d v="2025-08-19T01:36:53"/>
    <x v="12"/>
    <x v="39"/>
    <s v="CALLE BOTERO ANDRES CAMILO"/>
    <x v="1"/>
    <x v="0"/>
    <n v="186"/>
    <n v="16.909090909090899"/>
    <n v="180.101694915254"/>
    <s v="1 Descuento (Despachador) "/>
    <n v="98924.491500000004"/>
    <x v="0"/>
    <n v="9005.5555999999997"/>
    <x v="1475"/>
    <x v="0"/>
    <m/>
  </r>
  <r>
    <d v="2025-08-19T01:36:53"/>
    <x v="12"/>
    <x v="28"/>
    <s v="MARULANDA JARAMILLO DAWER ANDRES"/>
    <x v="0"/>
    <x v="0"/>
    <n v="117"/>
    <n v="13"/>
    <n v="147.35593220339001"/>
    <s v="Se descuenta 0.5 viaje de 7 20 am ya que NO ingresa a la minorista luego del recaudo"/>
    <n v="76441.617800000007"/>
    <x v="0"/>
    <n v="9005.5555999999997"/>
    <x v="1475"/>
    <x v="2"/>
    <n v="8.1865000000000006"/>
  </r>
  <r>
    <d v="2025-08-19T01:36:53"/>
    <x v="12"/>
    <x v="30"/>
    <s v="GOMEZ VERGARA EDWIN"/>
    <x v="9"/>
    <x v="0"/>
    <n v="197"/>
    <n v="16.4166666666667"/>
    <n v="196.47457627118601"/>
    <m/>
    <n v="107917.6271"/>
    <x v="1"/>
    <n v="9005.5555999999997"/>
    <x v="1475"/>
    <x v="0"/>
    <m/>
  </r>
  <r>
    <d v="2025-08-19T01:36:54"/>
    <x v="12"/>
    <x v="32"/>
    <s v="TABORDA ROJAS DIEGO ALEJANDRO"/>
    <x v="3"/>
    <x v="0"/>
    <n v="212"/>
    <n v="21.2"/>
    <n v="163.72881355932199"/>
    <m/>
    <n v="89931.355899999995"/>
    <x v="1"/>
    <n v="9005.5555999999997"/>
    <x v="1475"/>
    <x v="0"/>
    <m/>
  </r>
  <r>
    <d v="2025-08-19T01:36:54"/>
    <x v="12"/>
    <x v="33"/>
    <s v="CUADROS PRESIGA JOSE GABRIEL"/>
    <x v="0"/>
    <x v="0"/>
    <n v="148"/>
    <n v="16.4444444444444"/>
    <n v="147.35593220339001"/>
    <s v="4 Descuentos (Transbordo y despachador) "/>
    <n v="80938.220300000001"/>
    <x v="0"/>
    <n v="9005.5555999999997"/>
    <x v="1475"/>
    <x v="0"/>
    <m/>
  </r>
  <r>
    <d v="2025-08-19T01:36:54"/>
    <x v="12"/>
    <x v="41"/>
    <s v="GARCIA DAVID WILSON ALBERTO"/>
    <x v="0"/>
    <x v="0"/>
    <n v="110"/>
    <n v="12.2222222222222"/>
    <n v="147.35593220339001"/>
    <m/>
    <n v="80938.220300000001"/>
    <x v="1"/>
    <n v="9005.5555999999997"/>
    <x v="1475"/>
    <x v="0"/>
    <m/>
  </r>
  <r>
    <d v="2025-08-19T01:36:55"/>
    <x v="12"/>
    <x v="40"/>
    <s v="LOPERA ALVAREZ ESTIVEN"/>
    <x v="0"/>
    <x v="0"/>
    <n v="163"/>
    <n v="18.1111111111111"/>
    <n v="147.35593220339001"/>
    <m/>
    <n v="80938.220300000001"/>
    <x v="1"/>
    <n v="9005.5555999999997"/>
    <x v="1475"/>
    <x v="0"/>
    <m/>
  </r>
  <r>
    <d v="2025-08-20T02:38:12"/>
    <x v="9"/>
    <x v="6"/>
    <s v="CARTAGENA RAMIREZ FREDY ALONSO"/>
    <x v="1"/>
    <x v="0"/>
    <n v="242"/>
    <n v="22"/>
    <n v="246.60606060606099"/>
    <m/>
    <n v="137829.54550000001"/>
    <x v="0"/>
    <n v="13615.789500000001"/>
    <x v="1476"/>
    <x v="0"/>
    <m/>
  </r>
  <r>
    <d v="2025-08-20T02:38:10"/>
    <x v="9"/>
    <x v="0"/>
    <s v="GOMEZ MARIN ALVARO"/>
    <x v="0"/>
    <x v="0"/>
    <n v="193"/>
    <n v="21.4444444444444"/>
    <n v="201.76859504132199"/>
    <s v="5 Descuentos (Transbordo) "/>
    <n v="112769.6281"/>
    <x v="0"/>
    <n v="13615.789500000001"/>
    <x v="1476"/>
    <x v="0"/>
    <m/>
  </r>
  <r>
    <d v="2025-08-20T02:38:10"/>
    <x v="1"/>
    <x v="36"/>
    <s v="HERRERA GIRALDO DAVINSON"/>
    <x v="0"/>
    <x v="0"/>
    <n v="207"/>
    <n v="23"/>
    <n v="201.76859504132199"/>
    <s v="3 Descuentos (Jefe de ruta) "/>
    <n v="112769.6281"/>
    <x v="1"/>
    <n v="13615.789500000001"/>
    <x v="1476"/>
    <x v="0"/>
    <m/>
  </r>
  <r>
    <d v="2025-08-20T02:38:11"/>
    <x v="9"/>
    <x v="1"/>
    <s v="PARRA VILLA YUBER ALONSO"/>
    <x v="8"/>
    <x v="0"/>
    <n v="140"/>
    <n v="28"/>
    <n v="112.09366391184599"/>
    <m/>
    <n v="62649.793400000002"/>
    <x v="0"/>
    <n v="13615.789500000001"/>
    <x v="1476"/>
    <x v="0"/>
    <m/>
  </r>
  <r>
    <d v="2025-08-20T02:38:11"/>
    <x v="1"/>
    <x v="37"/>
    <s v="SANCHEZ BETANCOURT FRANSCISCO"/>
    <x v="2"/>
    <x v="0"/>
    <n v="116"/>
    <n v="21.090909090909101"/>
    <n v="123.30303030303"/>
    <m/>
    <n v="68914.772700000001"/>
    <x v="0"/>
    <n v="13615.789500000001"/>
    <x v="1476"/>
    <x v="0"/>
    <m/>
  </r>
  <r>
    <d v="2025-08-20T02:38:11"/>
    <x v="9"/>
    <x v="2"/>
    <s v="LONDOO LOPERA DUVAN ANDRES"/>
    <x v="3"/>
    <x v="0"/>
    <n v="249"/>
    <n v="24.9"/>
    <n v="224.18732782369099"/>
    <m/>
    <n v="125299.5868"/>
    <x v="1"/>
    <n v="13615.789500000001"/>
    <x v="1476"/>
    <x v="0"/>
    <m/>
  </r>
  <r>
    <d v="2025-08-20T02:38:11"/>
    <x v="1"/>
    <x v="3"/>
    <s v="LOPEZ PINEDA DANIEL ESTIVEN"/>
    <x v="1"/>
    <x v="0"/>
    <n v="197"/>
    <n v="17.909090909090899"/>
    <n v="246.60606060606099"/>
    <m/>
    <n v="137829.54550000001"/>
    <x v="0"/>
    <n v="13615.789500000001"/>
    <x v="1476"/>
    <x v="0"/>
    <m/>
  </r>
  <r>
    <d v="2025-08-20T02:38:12"/>
    <x v="9"/>
    <x v="4"/>
    <s v="GIRALDO GIRALDO YOVIN ANDRES"/>
    <x v="0"/>
    <x v="0"/>
    <n v="219"/>
    <n v="24.3333333333333"/>
    <n v="201.76859504132199"/>
    <m/>
    <n v="112769.6281"/>
    <x v="1"/>
    <n v="13615.789500000001"/>
    <x v="1476"/>
    <x v="0"/>
    <m/>
  </r>
  <r>
    <d v="2025-08-20T02:38:12"/>
    <x v="1"/>
    <x v="5"/>
    <s v="BERNAL RONDON KEVIN OSWALDO"/>
    <x v="0"/>
    <x v="0"/>
    <n v="191"/>
    <n v="21.2222222222222"/>
    <n v="201.76859504132199"/>
    <m/>
    <n v="112769.6281"/>
    <x v="1"/>
    <n v="13615.789500000001"/>
    <x v="1476"/>
    <x v="0"/>
    <m/>
  </r>
  <r>
    <d v="2025-08-20T02:38:12"/>
    <x v="1"/>
    <x v="7"/>
    <s v="MARIN ALZATE KEVIN ANDRES"/>
    <x v="0"/>
    <x v="0"/>
    <n v="201"/>
    <n v="22.3333333333333"/>
    <n v="201.76859504132199"/>
    <m/>
    <n v="112769.6281"/>
    <x v="0"/>
    <n v="13615.789500000001"/>
    <x v="1476"/>
    <x v="0"/>
    <m/>
  </r>
  <r>
    <d v="2025-08-20T02:38:13"/>
    <x v="9"/>
    <x v="9"/>
    <s v="DAVID  HENRY GIOVANNY"/>
    <x v="4"/>
    <x v="3"/>
    <n v="187"/>
    <n v="26.714285714285701"/>
    <n v="156.931129476584"/>
    <m/>
    <n v="87709.710699999996"/>
    <x v="0"/>
    <n v="13615.789500000001"/>
    <x v="1476"/>
    <x v="0"/>
    <m/>
  </r>
  <r>
    <d v="2025-08-20T02:38:13"/>
    <x v="1"/>
    <x v="11"/>
    <s v="DURANGO PAEZ GILDARDO"/>
    <x v="3"/>
    <x v="0"/>
    <n v="258"/>
    <n v="25.8"/>
    <n v="224.18732782369099"/>
    <m/>
    <n v="125299.5868"/>
    <x v="1"/>
    <n v="13615.789500000001"/>
    <x v="1476"/>
    <x v="0"/>
    <m/>
  </r>
  <r>
    <d v="2025-08-20T02:38:13"/>
    <x v="9"/>
    <x v="12"/>
    <s v="VERENZUELA MARTINEZ ALEXANDER"/>
    <x v="0"/>
    <x v="0"/>
    <n v="228"/>
    <n v="25.3333333333333"/>
    <n v="201.76859504132199"/>
    <m/>
    <n v="112769.6281"/>
    <x v="1"/>
    <n v="13615.789500000001"/>
    <x v="1476"/>
    <x v="0"/>
    <m/>
  </r>
  <r>
    <d v="2025-08-20T02:38:13"/>
    <x v="1"/>
    <x v="13"/>
    <s v="PEREZ GARCIA JUAN ESTEBAN"/>
    <x v="2"/>
    <x v="0"/>
    <n v="135"/>
    <n v="22.5"/>
    <n v="134.512396694215"/>
    <m/>
    <n v="75179.752099999998"/>
    <x v="0"/>
    <n v="13615.789500000001"/>
    <x v="1476"/>
    <x v="0"/>
    <m/>
  </r>
  <r>
    <d v="2025-08-20T02:38:14"/>
    <x v="1"/>
    <x v="16"/>
    <s v="MACEA ARBELAEZ MATEO"/>
    <x v="0"/>
    <x v="0"/>
    <n v="199"/>
    <n v="22.1111111111111"/>
    <n v="201.76859504132199"/>
    <m/>
    <n v="112769.6281"/>
    <x v="0"/>
    <n v="13615.789500000001"/>
    <x v="1476"/>
    <x v="0"/>
    <m/>
  </r>
  <r>
    <d v="2025-08-20T02:38:14"/>
    <x v="9"/>
    <x v="17"/>
    <s v="VALENCIA MENDOZA JHON"/>
    <x v="13"/>
    <x v="0"/>
    <n v="279"/>
    <n v="19.928571428571399"/>
    <n v="313.86225895316801"/>
    <s v="1 Descuento (Despachador) "/>
    <n v="175419.4215"/>
    <x v="0"/>
    <n v="13615.789500000001"/>
    <x v="1476"/>
    <x v="0"/>
    <m/>
  </r>
  <r>
    <d v="2025-08-20T02:38:15"/>
    <x v="1"/>
    <x v="18"/>
    <s v="DURANGO DAVID JOSE"/>
    <x v="6"/>
    <x v="0"/>
    <n v="184"/>
    <n v="23"/>
    <n v="179.34986225895301"/>
    <m/>
    <n v="100239.6694"/>
    <x v="0"/>
    <n v="13615.789500000001"/>
    <x v="1476"/>
    <x v="0"/>
    <m/>
  </r>
  <r>
    <d v="2025-08-20T02:38:14"/>
    <x v="9"/>
    <x v="15"/>
    <s v="ALBERTO ARISTIZABAL RAFAEL"/>
    <x v="3"/>
    <x v="0"/>
    <n v="258"/>
    <n v="25.8"/>
    <n v="224.18732782369099"/>
    <s v="1 Descuento (Despachador) "/>
    <n v="125299.5868"/>
    <x v="0"/>
    <n v="13615.789500000001"/>
    <x v="1476"/>
    <x v="0"/>
    <m/>
  </r>
  <r>
    <d v="2025-08-20T02:38:15"/>
    <x v="9"/>
    <x v="19"/>
    <s v="QUIRAMA CASTAEDA JHON JADER"/>
    <x v="3"/>
    <x v="0"/>
    <n v="232"/>
    <n v="23.2"/>
    <n v="224.18732782369099"/>
    <m/>
    <n v="125299.5868"/>
    <x v="1"/>
    <n v="13615.789500000001"/>
    <x v="1476"/>
    <x v="0"/>
    <m/>
  </r>
  <r>
    <d v="2025-08-20T02:38:15"/>
    <x v="1"/>
    <x v="20"/>
    <s v="SALDARRIAGA PARRA LUIS ALBERTO"/>
    <x v="3"/>
    <x v="3"/>
    <n v="205"/>
    <n v="20.5"/>
    <n v="224.18732782369099"/>
    <m/>
    <n v="125299.5868"/>
    <x v="2"/>
    <n v="13615.789500000001"/>
    <x v="1476"/>
    <x v="0"/>
    <m/>
  </r>
  <r>
    <d v="2025-08-20T02:38:15"/>
    <x v="9"/>
    <x v="21"/>
    <s v="CUADROS PRESIGA JOSE GABRIEL"/>
    <x v="0"/>
    <x v="0"/>
    <n v="201"/>
    <n v="22.3333333333333"/>
    <n v="201.76859504132199"/>
    <m/>
    <n v="112769.6281"/>
    <x v="0"/>
    <n v="13615.789500000001"/>
    <x v="1476"/>
    <x v="0"/>
    <m/>
  </r>
  <r>
    <d v="2025-08-20T02:38:16"/>
    <x v="1"/>
    <x v="38"/>
    <s v="JIMENEZ HURTADO CARLOS ESTIVEN"/>
    <x v="3"/>
    <x v="3"/>
    <n v="243"/>
    <n v="24.3"/>
    <n v="224.18732782369099"/>
    <m/>
    <n v="125299.5868"/>
    <x v="1"/>
    <n v="13615.789500000001"/>
    <x v="1476"/>
    <x v="0"/>
    <m/>
  </r>
  <r>
    <d v="2025-08-20T02:38:16"/>
    <x v="9"/>
    <x v="22"/>
    <s v="CIRO MARIN RODRIGO ALBERTO"/>
    <x v="3"/>
    <x v="3"/>
    <n v="232"/>
    <n v="23.2"/>
    <n v="224.18732782369099"/>
    <s v="3 Descuentos (Transbordo y usuarios desubicados) "/>
    <n v="125299.5868"/>
    <x v="0"/>
    <n v="13615.789500000001"/>
    <x v="1476"/>
    <x v="0"/>
    <m/>
  </r>
  <r>
    <d v="2025-08-20T02:38:16"/>
    <x v="1"/>
    <x v="23"/>
    <s v="HENAO HOYOS SANTIAGO"/>
    <x v="1"/>
    <x v="0"/>
    <n v="219"/>
    <n v="19.909090909090899"/>
    <n v="246.60606060606099"/>
    <m/>
    <n v="137829.54550000001"/>
    <x v="0"/>
    <n v="13615.789500000001"/>
    <x v="1476"/>
    <x v="0"/>
    <m/>
  </r>
  <r>
    <d v="2025-08-20T02:38:16"/>
    <x v="9"/>
    <x v="24"/>
    <s v="LAYOS JIMENEZ JOHAN CAMILO"/>
    <x v="1"/>
    <x v="0"/>
    <n v="182"/>
    <n v="16.545454545454501"/>
    <n v="246.60606060606099"/>
    <m/>
    <n v="137829.54550000001"/>
    <x v="0"/>
    <n v="13615.789500000001"/>
    <x v="1476"/>
    <x v="0"/>
    <m/>
  </r>
  <r>
    <d v="2025-08-20T02:38:17"/>
    <x v="1"/>
    <x v="25"/>
    <s v="LEON PEREZ RAUL ENRIQUE"/>
    <x v="1"/>
    <x v="0"/>
    <n v="260"/>
    <n v="23.636363636363601"/>
    <n v="246.60606060606099"/>
    <m/>
    <n v="137829.54550000001"/>
    <x v="0"/>
    <n v="13615.789500000001"/>
    <x v="1476"/>
    <x v="0"/>
    <m/>
  </r>
  <r>
    <d v="2025-08-20T02:38:17"/>
    <x v="9"/>
    <x v="26"/>
    <s v="MARTINEZ  WILMAR"/>
    <x v="8"/>
    <x v="0"/>
    <n v="98"/>
    <n v="19.600000000000001"/>
    <n v="112.09366391184599"/>
    <m/>
    <n v="62649.793400000002"/>
    <x v="0"/>
    <n v="13615.789500000001"/>
    <x v="1476"/>
    <x v="0"/>
    <m/>
  </r>
  <r>
    <d v="2025-08-20T02:38:17"/>
    <x v="1"/>
    <x v="39"/>
    <s v="CALLE BOTERO ANDRES CAMILO"/>
    <x v="3"/>
    <x v="0"/>
    <n v="233"/>
    <n v="23.3"/>
    <n v="224.18732782369099"/>
    <s v="2 Descuentos (Conducts) "/>
    <n v="125299.5868"/>
    <x v="0"/>
    <n v="13615.789500000001"/>
    <x v="1476"/>
    <x v="0"/>
    <m/>
  </r>
  <r>
    <d v="2025-08-20T02:38:17"/>
    <x v="9"/>
    <x v="27"/>
    <s v="AGUDELO GARCIA DENIN ANGELO"/>
    <x v="3"/>
    <x v="0"/>
    <n v="248"/>
    <n v="24.8"/>
    <n v="224.18732782369099"/>
    <s v="1 Descuento (Usuario desubicado) "/>
    <n v="125299.5868"/>
    <x v="0"/>
    <n v="13615.789500000001"/>
    <x v="1476"/>
    <x v="0"/>
    <m/>
  </r>
  <r>
    <d v="2025-08-20T02:38:18"/>
    <x v="1"/>
    <x v="28"/>
    <s v="MARULANDA JARAMILLO DAWER ANDRES"/>
    <x v="1"/>
    <x v="0"/>
    <n v="195"/>
    <n v="17.727272727272702"/>
    <n v="246.60606060606099"/>
    <s v="1 Descuento (Conduct) "/>
    <n v="137829.54550000001"/>
    <x v="0"/>
    <n v="13615.789500000001"/>
    <x v="1476"/>
    <x v="0"/>
    <m/>
  </r>
  <r>
    <d v="2025-08-20T02:38:18"/>
    <x v="9"/>
    <x v="29"/>
    <s v="LOPERA ALVAREZ ESTIVEN "/>
    <x v="3"/>
    <x v="0"/>
    <n v="227"/>
    <n v="22.7"/>
    <n v="224.18732782369099"/>
    <s v="1 Descuento (Despachador) "/>
    <n v="125299.5868"/>
    <x v="0"/>
    <n v="13615.789500000001"/>
    <x v="1476"/>
    <x v="0"/>
    <m/>
  </r>
  <r>
    <d v="2025-08-20T02:38:18"/>
    <x v="9"/>
    <x v="31"/>
    <s v="MARTINEZ CHAVERRA LUIS NORBERTO"/>
    <x v="3"/>
    <x v="0"/>
    <n v="243"/>
    <n v="24.3"/>
    <n v="224.18732782369099"/>
    <s v="1 Descuento (Despachador) "/>
    <n v="125299.5868"/>
    <x v="0"/>
    <n v="13615.789500000001"/>
    <x v="1476"/>
    <x v="0"/>
    <m/>
  </r>
  <r>
    <d v="2025-08-20T02:38:18"/>
    <x v="1"/>
    <x v="30"/>
    <s v="GOMEZ VERGARA EDWIN"/>
    <x v="3"/>
    <x v="0"/>
    <n v="217"/>
    <n v="21.7"/>
    <n v="224.18732782369099"/>
    <m/>
    <n v="125299.5868"/>
    <x v="1"/>
    <n v="13615.789500000001"/>
    <x v="1476"/>
    <x v="0"/>
    <m/>
  </r>
  <r>
    <d v="2025-08-20T02:38:19"/>
    <x v="1"/>
    <x v="32"/>
    <s v="TABORDA ROJAS DIEGO ALEJANDRO"/>
    <x v="9"/>
    <x v="0"/>
    <n v="258"/>
    <n v="21.5"/>
    <n v="269.02479338843"/>
    <s v="DANIEL GUTIERREZ Realiz 7 viajes donde moviliz 163 Usuarios "/>
    <n v="150359.50409999999"/>
    <x v="1"/>
    <n v="13615.789500000001"/>
    <x v="1476"/>
    <x v="0"/>
    <m/>
  </r>
  <r>
    <d v="2025-08-20T02:38:19"/>
    <x v="9"/>
    <x v="33"/>
    <s v="CALLE BOTERO JUAN RICARDO"/>
    <x v="1"/>
    <x v="0"/>
    <n v="250"/>
    <n v="22.727272727272702"/>
    <n v="246.60606060606099"/>
    <m/>
    <n v="137829.54550000001"/>
    <x v="0"/>
    <n v="13615.789500000001"/>
    <x v="1476"/>
    <x v="0"/>
    <m/>
  </r>
  <r>
    <d v="2025-08-20T02:38:19"/>
    <x v="1"/>
    <x v="34"/>
    <s v="PALMAR PANA EDIXON JOSUE"/>
    <x v="1"/>
    <x v="0"/>
    <n v="227"/>
    <n v="20.636363636363601"/>
    <n v="246.60606060606099"/>
    <m/>
    <n v="137829.54550000001"/>
    <x v="0"/>
    <n v="13615.789500000001"/>
    <x v="1476"/>
    <x v="0"/>
    <m/>
  </r>
  <r>
    <d v="2025-08-20T02:38:19"/>
    <x v="9"/>
    <x v="35"/>
    <s v="OCAMPO OCAMPO ANTONIO JOSE "/>
    <x v="14"/>
    <x v="0"/>
    <n v="28"/>
    <n v="56"/>
    <n v="11.2093663911846"/>
    <m/>
    <n v="6264.9793"/>
    <x v="0"/>
    <n v="13615.789500000001"/>
    <x v="1476"/>
    <x v="0"/>
    <m/>
  </r>
  <r>
    <d v="2025-08-20T02:38:20"/>
    <x v="1"/>
    <x v="41"/>
    <s v="HERNANDEZ MACIAS GILBERTO"/>
    <x v="0"/>
    <x v="0"/>
    <n v="225"/>
    <n v="25"/>
    <n v="201.76859504132199"/>
    <m/>
    <n v="112769.6281"/>
    <x v="1"/>
    <n v="13615.789500000001"/>
    <x v="1476"/>
    <x v="0"/>
    <m/>
  </r>
  <r>
    <d v="2025-08-20T02:38:20"/>
    <x v="9"/>
    <x v="40"/>
    <s v="FLORES RINCON JORGE ALBERTO "/>
    <x v="1"/>
    <x v="0"/>
    <n v="232"/>
    <n v="21.090909090909101"/>
    <n v="246.60606060606099"/>
    <s v="FERNEY HENAO Realiz 4 viajes donde moviliz 81 Usuarios. 1 Descuento (Despachador) "/>
    <n v="137829.54550000001"/>
    <x v="1"/>
    <n v="13615.789500000001"/>
    <x v="1476"/>
    <x v="0"/>
    <m/>
  </r>
  <r>
    <d v="2025-08-21T02:53:52"/>
    <x v="1"/>
    <x v="0"/>
    <s v="GOMEZ MARIN ALVARO"/>
    <x v="10"/>
    <x v="0"/>
    <n v="93"/>
    <n v="23.25"/>
    <n v="88.469930069930101"/>
    <m/>
    <n v="49414.909099999997"/>
    <x v="0"/>
    <n v="13742.105299999999"/>
    <x v="1477"/>
    <x v="0"/>
    <m/>
  </r>
  <r>
    <d v="2025-08-21T02:53:52"/>
    <x v="9"/>
    <x v="36"/>
    <s v="HERRERA GIRALDO DAVINSON"/>
    <x v="0"/>
    <x v="0"/>
    <n v="200"/>
    <n v="22.2222222222222"/>
    <n v="199.05734265734301"/>
    <m/>
    <n v="111183.54549999999"/>
    <x v="1"/>
    <n v="13742.105299999999"/>
    <x v="1477"/>
    <x v="0"/>
    <m/>
  </r>
  <r>
    <d v="2025-08-21T02:53:53"/>
    <x v="1"/>
    <x v="1"/>
    <s v="PARRA VILLA YUBER ALONSO"/>
    <x v="9"/>
    <x v="0"/>
    <n v="274"/>
    <n v="22.8333333333333"/>
    <n v="265.40979020979"/>
    <s v="1 Descuento (Tecnico radios) "/>
    <n v="148244.7273"/>
    <x v="0"/>
    <n v="13742.105299999999"/>
    <x v="1477"/>
    <x v="0"/>
    <m/>
  </r>
  <r>
    <d v="2025-08-21T02:53:53"/>
    <x v="9"/>
    <x v="37"/>
    <s v="SANCHEZ BETANCOURT FRANSCISCO"/>
    <x v="0"/>
    <x v="0"/>
    <n v="217"/>
    <n v="24.1111111111111"/>
    <n v="199.05734265734301"/>
    <m/>
    <n v="111183.54549999999"/>
    <x v="0"/>
    <n v="13742.105299999999"/>
    <x v="1477"/>
    <x v="0"/>
    <m/>
  </r>
  <r>
    <d v="2025-08-21T02:53:53"/>
    <x v="1"/>
    <x v="2"/>
    <s v="LONDOO LOPERA DUVAN ANDRES"/>
    <x v="7"/>
    <x v="0"/>
    <n v="74"/>
    <n v="24.6666666666667"/>
    <n v="66.3524475524476"/>
    <m/>
    <n v="37061.181799999998"/>
    <x v="1"/>
    <n v="13742.105299999999"/>
    <x v="1477"/>
    <x v="0"/>
    <m/>
  </r>
  <r>
    <d v="2025-08-21T02:53:54"/>
    <x v="9"/>
    <x v="3"/>
    <s v="LOPEZ PINEDA DANIEL ESTIVEN"/>
    <x v="0"/>
    <x v="0"/>
    <n v="184"/>
    <n v="20.4444444444444"/>
    <n v="199.05734265734301"/>
    <m/>
    <n v="111183.54549999999"/>
    <x v="0"/>
    <n v="13742.105299999999"/>
    <x v="1477"/>
    <x v="0"/>
    <m/>
  </r>
  <r>
    <d v="2025-08-21T02:53:54"/>
    <x v="1"/>
    <x v="4"/>
    <s v="GIRALDO GIRALDO YOVIN ANDRES"/>
    <x v="0"/>
    <x v="0"/>
    <n v="234"/>
    <n v="26"/>
    <n v="199.05734265734301"/>
    <s v="1 Descuento (Despachador) "/>
    <n v="111183.54549999999"/>
    <x v="1"/>
    <n v="13742.105299999999"/>
    <x v="1477"/>
    <x v="0"/>
    <m/>
  </r>
  <r>
    <d v="2025-08-21T02:53:54"/>
    <x v="9"/>
    <x v="5"/>
    <s v="BERNAL RONDON KEVIN OSWALDO"/>
    <x v="3"/>
    <x v="0"/>
    <n v="220"/>
    <n v="22"/>
    <n v="221.174825174825"/>
    <s v="4 Descuentos (Jefe de ruta y despachador) "/>
    <n v="123537.2727"/>
    <x v="1"/>
    <n v="13742.105299999999"/>
    <x v="1477"/>
    <x v="0"/>
    <m/>
  </r>
  <r>
    <d v="2025-08-21T02:53:55"/>
    <x v="1"/>
    <x v="7"/>
    <s v="MARIN ALZATE KEVIN ANDRES"/>
    <x v="6"/>
    <x v="0"/>
    <n v="187"/>
    <n v="23.375"/>
    <n v="176.93986013986"/>
    <m/>
    <n v="98829.818199999994"/>
    <x v="0"/>
    <n v="13742.105299999999"/>
    <x v="1477"/>
    <x v="0"/>
    <m/>
  </r>
  <r>
    <d v="2025-08-21T02:53:55"/>
    <x v="9"/>
    <x v="9"/>
    <s v="MACIAS HERNANDEZ JULIAN DAVID"/>
    <x v="3"/>
    <x v="0"/>
    <n v="192"/>
    <n v="19.2"/>
    <n v="221.174825174825"/>
    <m/>
    <n v="123537.2727"/>
    <x v="0"/>
    <n v="13742.105299999999"/>
    <x v="1477"/>
    <x v="0"/>
    <m/>
  </r>
  <r>
    <d v="2025-08-21T02:53:55"/>
    <x v="1"/>
    <x v="11"/>
    <s v="DURANGO PAEZ GILDARDO"/>
    <x v="0"/>
    <x v="0"/>
    <n v="201"/>
    <n v="22.3333333333333"/>
    <n v="199.05734265734301"/>
    <m/>
    <n v="111183.54549999999"/>
    <x v="1"/>
    <n v="13742.105299999999"/>
    <x v="1477"/>
    <x v="0"/>
    <m/>
  </r>
  <r>
    <d v="2025-08-21T02:53:55"/>
    <x v="9"/>
    <x v="12"/>
    <s v="VERENZUELA MARTINEZ ALEXANDER"/>
    <x v="3"/>
    <x v="0"/>
    <n v="222"/>
    <n v="22.2"/>
    <n v="221.174825174825"/>
    <m/>
    <n v="123537.2727"/>
    <x v="1"/>
    <n v="13742.105299999999"/>
    <x v="1477"/>
    <x v="0"/>
    <m/>
  </r>
  <r>
    <d v="2025-08-21T02:53:56"/>
    <x v="1"/>
    <x v="15"/>
    <s v="ALBERTO ARISTIZABAL RAFAEL"/>
    <x v="3"/>
    <x v="0"/>
    <n v="196"/>
    <n v="19.600000000000001"/>
    <n v="221.174825174825"/>
    <m/>
    <n v="123537.2727"/>
    <x v="0"/>
    <n v="13742.105299999999"/>
    <x v="1477"/>
    <x v="0"/>
    <m/>
  </r>
  <r>
    <d v="2025-08-21T02:53:56"/>
    <x v="9"/>
    <x v="16"/>
    <s v="MACEA ARBELAEZ MATEO"/>
    <x v="1"/>
    <x v="0"/>
    <n v="200"/>
    <n v="18.181818181818201"/>
    <n v="243.29230769230799"/>
    <m/>
    <n v="135891"/>
    <x v="0"/>
    <n v="13742.105299999999"/>
    <x v="1477"/>
    <x v="0"/>
    <m/>
  </r>
  <r>
    <d v="2025-08-21T02:53:56"/>
    <x v="9"/>
    <x v="14"/>
    <s v="ESPINOZA CHAVARRIA GUILLERMO LEON"/>
    <x v="0"/>
    <x v="0"/>
    <n v="205"/>
    <n v="22.7777777777778"/>
    <n v="199.05734265734301"/>
    <s v="1 Descuento (Despachador) "/>
    <n v="111183.54549999999"/>
    <x v="0"/>
    <n v="13742.105299999999"/>
    <x v="1477"/>
    <x v="0"/>
    <m/>
  </r>
  <r>
    <d v="2025-08-21T02:53:56"/>
    <x v="1"/>
    <x v="13"/>
    <s v="PEREZ GARCIA JUAN ESTEBAN "/>
    <x v="3"/>
    <x v="0"/>
    <n v="198"/>
    <n v="19.8"/>
    <n v="221.174825174825"/>
    <m/>
    <n v="123537.2727"/>
    <x v="0"/>
    <n v="13742.105299999999"/>
    <x v="1477"/>
    <x v="0"/>
    <m/>
  </r>
  <r>
    <d v="2025-08-21T02:53:56"/>
    <x v="1"/>
    <x v="17"/>
    <s v="VALENCIA MENDOZA JHON"/>
    <x v="9"/>
    <x v="0"/>
    <n v="274"/>
    <n v="22.8333333333333"/>
    <n v="265.40979020979"/>
    <m/>
    <n v="148244.7273"/>
    <x v="0"/>
    <n v="13742.105299999999"/>
    <x v="1477"/>
    <x v="0"/>
    <m/>
  </r>
  <r>
    <d v="2025-08-21T02:53:57"/>
    <x v="9"/>
    <x v="18"/>
    <s v="DURANGO DAVID JOSE"/>
    <x v="9"/>
    <x v="0"/>
    <n v="271"/>
    <n v="22.5833333333333"/>
    <n v="265.40979020979"/>
    <s v="HENRY DAVID Realiz 6 viajes donde moviliz 135 Usuarios "/>
    <n v="148244.7273"/>
    <x v="0"/>
    <n v="13742.105299999999"/>
    <x v="1477"/>
    <x v="0"/>
    <m/>
  </r>
  <r>
    <d v="2025-08-21T02:53:57"/>
    <x v="1"/>
    <x v="19"/>
    <s v="QUIRAMA CASTAEDA JHON JADER"/>
    <x v="1"/>
    <x v="3"/>
    <n v="240"/>
    <n v="21.818181818181799"/>
    <n v="243.29230769230799"/>
    <m/>
    <n v="135891"/>
    <x v="1"/>
    <n v="13742.105299999999"/>
    <x v="1477"/>
    <x v="0"/>
    <m/>
  </r>
  <r>
    <d v="2025-08-21T02:53:57"/>
    <x v="1"/>
    <x v="21"/>
    <s v="CUADROS PRESIGA JOSE GABRIEL"/>
    <x v="0"/>
    <x v="0"/>
    <n v="220"/>
    <n v="24.4444444444444"/>
    <n v="199.05734265734301"/>
    <s v="1 Descuento (Usuario movilidad reducida) "/>
    <n v="111183.54549999999"/>
    <x v="0"/>
    <n v="13742.105299999999"/>
    <x v="1477"/>
    <x v="0"/>
    <m/>
  </r>
  <r>
    <d v="2025-08-21T02:53:57"/>
    <x v="9"/>
    <x v="20"/>
    <s v="SALDARRIAGA PARRA LUIS ALBERTO"/>
    <x v="0"/>
    <x v="0"/>
    <n v="187"/>
    <n v="20.7777777777778"/>
    <n v="199.05734265734301"/>
    <m/>
    <n v="111183.54549999999"/>
    <x v="2"/>
    <n v="13742.105299999999"/>
    <x v="1477"/>
    <x v="0"/>
    <m/>
  </r>
  <r>
    <d v="2025-08-21T02:53:58"/>
    <x v="9"/>
    <x v="38"/>
    <s v="HENAO MUOZ FERNEY"/>
    <x v="0"/>
    <x v="0"/>
    <n v="233"/>
    <n v="25.8888888888889"/>
    <n v="199.05734265734301"/>
    <m/>
    <n v="111183.54549999999"/>
    <x v="1"/>
    <n v="13742.105299999999"/>
    <x v="1477"/>
    <x v="0"/>
    <m/>
  </r>
  <r>
    <d v="2025-08-21T02:53:58"/>
    <x v="1"/>
    <x v="22"/>
    <s v="CIRO MARIN RODRIGO ALBERTO"/>
    <x v="6"/>
    <x v="0"/>
    <n v="191"/>
    <n v="23.875"/>
    <n v="176.93986013986"/>
    <s v="3 Descuentos (Usuarios desubicados y conduct) "/>
    <n v="98829.818199999994"/>
    <x v="0"/>
    <n v="13742.105299999999"/>
    <x v="1477"/>
    <x v="0"/>
    <m/>
  </r>
  <r>
    <d v="2025-08-21T02:53:58"/>
    <x v="9"/>
    <x v="23"/>
    <s v="FLORES RINCON JORGE ALBERTO "/>
    <x v="10"/>
    <x v="0"/>
    <n v="91"/>
    <n v="22.75"/>
    <n v="88.469930069930101"/>
    <m/>
    <n v="49414.909099999997"/>
    <x v="0"/>
    <n v="13742.105299999999"/>
    <x v="1477"/>
    <x v="0"/>
    <m/>
  </r>
  <r>
    <d v="2025-08-21T02:53:58"/>
    <x v="1"/>
    <x v="24"/>
    <s v="AGUDELO GARCIA LLORDIN ELIAS"/>
    <x v="9"/>
    <x v="0"/>
    <n v="220"/>
    <n v="18.3333333333333"/>
    <n v="265.40979020979"/>
    <s v="1 Descuento (Despachador) "/>
    <n v="148244.7273"/>
    <x v="0"/>
    <n v="13742.105299999999"/>
    <x v="1477"/>
    <x v="0"/>
    <m/>
  </r>
  <r>
    <d v="2025-08-21T02:53:59"/>
    <x v="9"/>
    <x v="25"/>
    <s v="LEON PEREZ RAUL ENRIQUE"/>
    <x v="0"/>
    <x v="0"/>
    <n v="194"/>
    <n v="21.5555555555556"/>
    <n v="199.05734265734301"/>
    <m/>
    <n v="111183.54549999999"/>
    <x v="0"/>
    <n v="13742.105299999999"/>
    <x v="1477"/>
    <x v="0"/>
    <m/>
  </r>
  <r>
    <d v="2025-08-21T02:53:59"/>
    <x v="1"/>
    <x v="26"/>
    <s v="MARTINEZ  WILMAR"/>
    <x v="9"/>
    <x v="0"/>
    <n v="256"/>
    <n v="21.3333333333333"/>
    <n v="265.40979020979"/>
    <m/>
    <n v="148244.7273"/>
    <x v="0"/>
    <n v="13742.105299999999"/>
    <x v="1477"/>
    <x v="0"/>
    <m/>
  </r>
  <r>
    <d v="2025-08-21T02:53:59"/>
    <x v="1"/>
    <x v="27"/>
    <s v="LAYOS JIMENEZ JOHAN CAMILO"/>
    <x v="3"/>
    <x v="0"/>
    <n v="181"/>
    <n v="18.100000000000001"/>
    <n v="221.174825174825"/>
    <m/>
    <n v="123537.2727"/>
    <x v="0"/>
    <n v="13742.105299999999"/>
    <x v="1477"/>
    <x v="0"/>
    <m/>
  </r>
  <r>
    <d v="2025-08-21T02:54:00"/>
    <x v="9"/>
    <x v="28"/>
    <s v="HINCAPIE LOPEZ DIDIER FABIAN"/>
    <x v="3"/>
    <x v="0"/>
    <n v="218"/>
    <n v="21.8"/>
    <n v="221.174825174825"/>
    <s v="6 Descuentos (Transbordo y despachador) "/>
    <n v="123537.2727"/>
    <x v="0"/>
    <n v="13742.105299999999"/>
    <x v="1477"/>
    <x v="0"/>
    <m/>
  </r>
  <r>
    <d v="2025-08-21T02:53:59"/>
    <x v="9"/>
    <x v="39"/>
    <s v="CALLE BOTERO ANDRES CAMILO "/>
    <x v="3"/>
    <x v="0"/>
    <n v="234"/>
    <n v="23.4"/>
    <n v="221.174825174825"/>
    <s v="2 Descuentos (Conducts) "/>
    <n v="123537.2727"/>
    <x v="0"/>
    <n v="13742.105299999999"/>
    <x v="1477"/>
    <x v="0"/>
    <m/>
  </r>
  <r>
    <d v="2025-08-21T02:54:00"/>
    <x v="1"/>
    <x v="29"/>
    <s v="MONTOYA OSPINA GILBERTO ANTONIO"/>
    <x v="1"/>
    <x v="0"/>
    <n v="287"/>
    <n v="26.090909090909101"/>
    <n v="243.29230769230799"/>
    <s v="2 Descuentos (Jefe de ruta y conduct) "/>
    <n v="135891"/>
    <x v="0"/>
    <n v="13742.105299999999"/>
    <x v="1477"/>
    <x v="0"/>
    <m/>
  </r>
  <r>
    <d v="2025-08-21T02:54:00"/>
    <x v="9"/>
    <x v="30"/>
    <s v="GOMEZ VERGARA EDWIN"/>
    <x v="0"/>
    <x v="0"/>
    <n v="193"/>
    <n v="21.4444444444444"/>
    <n v="199.05734265734301"/>
    <s v="1 Descuento (Despachador) "/>
    <n v="111183.54549999999"/>
    <x v="1"/>
    <n v="13742.105299999999"/>
    <x v="1477"/>
    <x v="0"/>
    <m/>
  </r>
  <r>
    <d v="2025-08-21T02:54:00"/>
    <x v="1"/>
    <x v="31"/>
    <s v="MARTINEZ CHAVERRA LUIS NORBERTO"/>
    <x v="0"/>
    <x v="0"/>
    <n v="227"/>
    <n v="25.2222222222222"/>
    <n v="199.05734265734301"/>
    <m/>
    <n v="111183.54549999999"/>
    <x v="0"/>
    <n v="13742.105299999999"/>
    <x v="1477"/>
    <x v="0"/>
    <m/>
  </r>
  <r>
    <d v="2025-08-21T02:54:00"/>
    <x v="9"/>
    <x v="32"/>
    <s v="TABORDA ROJAS DIEGO ALEJANDRO"/>
    <x v="9"/>
    <x v="0"/>
    <n v="268"/>
    <n v="22.3333333333333"/>
    <n v="265.40979020979"/>
    <s v="1 Descuento (Despachador) "/>
    <n v="148244.7273"/>
    <x v="1"/>
    <n v="13742.105299999999"/>
    <x v="1477"/>
    <x v="0"/>
    <m/>
  </r>
  <r>
    <d v="2025-08-21T02:54:01"/>
    <x v="1"/>
    <x v="33"/>
    <s v="CALLE BOTERO JUAN RICARDO"/>
    <x v="0"/>
    <x v="0"/>
    <n v="211"/>
    <n v="23.4444444444444"/>
    <n v="199.05734265734301"/>
    <m/>
    <n v="111183.54549999999"/>
    <x v="0"/>
    <n v="13742.105299999999"/>
    <x v="1477"/>
    <x v="0"/>
    <m/>
  </r>
  <r>
    <d v="2025-08-21T02:54:01"/>
    <x v="9"/>
    <x v="34"/>
    <s v="PALMAR PANA EDIXON JOSUE"/>
    <x v="2"/>
    <x v="0"/>
    <n v="123"/>
    <n v="20.5"/>
    <n v="132.704895104895"/>
    <m/>
    <n v="74122.363599999997"/>
    <x v="0"/>
    <n v="13742.105299999999"/>
    <x v="1477"/>
    <x v="0"/>
    <m/>
  </r>
  <r>
    <d v="2025-08-21T02:54:01"/>
    <x v="1"/>
    <x v="35"/>
    <s v="OCAMPO OCAMPO ANTONIO JOSE"/>
    <x v="10"/>
    <x v="0"/>
    <n v="78"/>
    <n v="22.285714285714299"/>
    <n v="77.411188811188794"/>
    <m/>
    <n v="43238.0455"/>
    <x v="0"/>
    <n v="13742.105299999999"/>
    <x v="1477"/>
    <x v="0"/>
    <m/>
  </r>
  <r>
    <d v="2025-08-21T02:54:01"/>
    <x v="9"/>
    <x v="41"/>
    <s v="HERNANDEZ MACIAS GILBERTO"/>
    <x v="0"/>
    <x v="0"/>
    <n v="213"/>
    <n v="23.6666666666667"/>
    <n v="199.05734265734301"/>
    <s v="Se descuenta 0.5 viaje de 5 08 pm ya que se desva sin autorizacin "/>
    <n v="105006.823"/>
    <x v="1"/>
    <n v="13742.105299999999"/>
    <x v="1477"/>
    <x v="2"/>
    <n v="11.0585"/>
  </r>
  <r>
    <d v="2025-08-21T02:54:01"/>
    <x v="1"/>
    <x v="40"/>
    <s v="LOPERA ALVAREZ ESTIVEN"/>
    <x v="3"/>
    <x v="0"/>
    <n v="200"/>
    <n v="20"/>
    <n v="221.174825174825"/>
    <m/>
    <n v="123537.2727"/>
    <x v="1"/>
    <n v="13742.105299999999"/>
    <x v="1477"/>
    <x v="0"/>
    <m/>
  </r>
  <r>
    <d v="2025-08-22T01:47:50"/>
    <x v="1"/>
    <x v="0"/>
    <s v="GOMEZ MARIN ALVARO"/>
    <x v="7"/>
    <x v="0"/>
    <n v="67"/>
    <n v="22.3333333333333"/>
    <n v="66.807854137447407"/>
    <m/>
    <n v="37327.594700000001"/>
    <x v="0"/>
    <n v="14670.2703"/>
    <x v="1478"/>
    <x v="0"/>
    <m/>
  </r>
  <r>
    <d v="2025-08-22T01:47:50"/>
    <x v="9"/>
    <x v="36"/>
    <s v="HERRERA GIRALDO DAVINSON"/>
    <x v="0"/>
    <x v="0"/>
    <n v="185"/>
    <n v="20.5555555555556"/>
    <n v="200.42356241234199"/>
    <m/>
    <n v="111982.784"/>
    <x v="1"/>
    <n v="14670.2703"/>
    <x v="1478"/>
    <x v="0"/>
    <m/>
  </r>
  <r>
    <d v="2025-08-22T01:47:50"/>
    <x v="1"/>
    <x v="1"/>
    <s v="PARRA VILLA YUBER ALONSO"/>
    <x v="1"/>
    <x v="0"/>
    <n v="256"/>
    <n v="23.272727272727298"/>
    <n v="244.962131837307"/>
    <m/>
    <n v="136867.84710000001"/>
    <x v="0"/>
    <n v="14670.2703"/>
    <x v="1478"/>
    <x v="0"/>
    <m/>
  </r>
  <r>
    <d v="2025-08-22T01:47:51"/>
    <x v="9"/>
    <x v="37"/>
    <s v="SANCHEZ BETANCOURT FRANSCISCO"/>
    <x v="3"/>
    <x v="0"/>
    <n v="225"/>
    <n v="22.5"/>
    <n v="222.69284712482499"/>
    <m/>
    <n v="124425.3156"/>
    <x v="0"/>
    <n v="14670.2703"/>
    <x v="1478"/>
    <x v="0"/>
    <m/>
  </r>
  <r>
    <d v="2025-08-22T01:47:51"/>
    <x v="1"/>
    <x v="2"/>
    <s v="LONDOO LOPERA DUVAN ANDRES"/>
    <x v="0"/>
    <x v="0"/>
    <n v="219"/>
    <n v="24.3333333333333"/>
    <n v="200.42356241234199"/>
    <m/>
    <n v="111982.784"/>
    <x v="1"/>
    <n v="14670.2703"/>
    <x v="1478"/>
    <x v="0"/>
    <m/>
  </r>
  <r>
    <d v="2025-08-22T01:47:51"/>
    <x v="9"/>
    <x v="3"/>
    <s v="LOPEZ PINEDA DANIEL ESTIVEN"/>
    <x v="1"/>
    <x v="0"/>
    <n v="209"/>
    <n v="19"/>
    <n v="244.962131837307"/>
    <m/>
    <n v="136867.84710000001"/>
    <x v="0"/>
    <n v="14670.2703"/>
    <x v="1478"/>
    <x v="0"/>
    <m/>
  </r>
  <r>
    <d v="2025-08-22T01:47:52"/>
    <x v="1"/>
    <x v="4"/>
    <s v="PALMAR PANA EDIXON JOSUE"/>
    <x v="0"/>
    <x v="0"/>
    <n v="218"/>
    <n v="24.2222222222222"/>
    <n v="200.42356241234199"/>
    <m/>
    <n v="111982.784"/>
    <x v="1"/>
    <n v="14670.2703"/>
    <x v="1478"/>
    <x v="0"/>
    <m/>
  </r>
  <r>
    <d v="2025-08-22T01:47:52"/>
    <x v="9"/>
    <x v="5"/>
    <s v="GONZALEZ PEREZ RAFAEL JOSE "/>
    <x v="3"/>
    <x v="0"/>
    <n v="189"/>
    <n v="18.899999999999999"/>
    <n v="222.69284712482499"/>
    <m/>
    <n v="124425.3156"/>
    <x v="1"/>
    <n v="14670.2703"/>
    <x v="1478"/>
    <x v="0"/>
    <m/>
  </r>
  <r>
    <d v="2025-08-22T01:47:53"/>
    <x v="1"/>
    <x v="6"/>
    <s v="LAYOS JIMENEZ JOHAN CAMILO"/>
    <x v="2"/>
    <x v="0"/>
    <n v="151"/>
    <n v="25.1666666666667"/>
    <n v="133.61570827489501"/>
    <m/>
    <n v="74655.189299999998"/>
    <x v="0"/>
    <n v="14670.2703"/>
    <x v="1478"/>
    <x v="0"/>
    <m/>
  </r>
  <r>
    <d v="2025-08-22T01:47:53"/>
    <x v="9"/>
    <x v="7"/>
    <s v="GUTIERREZ ARICAPA DANIEL HUMBERTO"/>
    <x v="0"/>
    <x v="0"/>
    <n v="210"/>
    <n v="23.3333333333333"/>
    <n v="200.42356241234199"/>
    <s v="1 Descuento (Usuario desubicado) "/>
    <n v="111982.784"/>
    <x v="0"/>
    <n v="14670.2703"/>
    <x v="1478"/>
    <x v="0"/>
    <m/>
  </r>
  <r>
    <d v="2025-08-22T01:47:53"/>
    <x v="1"/>
    <x v="9"/>
    <s v="MACIAS HERNANDEZ JULIAN DAVID"/>
    <x v="0"/>
    <x v="0"/>
    <n v="183"/>
    <n v="20.3333333333333"/>
    <n v="200.42356241234199"/>
    <m/>
    <n v="111982.784"/>
    <x v="0"/>
    <n v="14670.2703"/>
    <x v="1478"/>
    <x v="0"/>
    <m/>
  </r>
  <r>
    <d v="2025-08-22T01:47:54"/>
    <x v="9"/>
    <x v="11"/>
    <s v="DURANGO PAEZ GILDARDO"/>
    <x v="0"/>
    <x v="0"/>
    <n v="175"/>
    <n v="19.4444444444444"/>
    <n v="200.42356241234199"/>
    <m/>
    <n v="111982.784"/>
    <x v="1"/>
    <n v="14670.2703"/>
    <x v="1478"/>
    <x v="0"/>
    <m/>
  </r>
  <r>
    <d v="2025-08-22T01:47:54"/>
    <x v="1"/>
    <x v="12"/>
    <s v="VERENZUELA MARTINEZ ALEXANDER"/>
    <x v="3"/>
    <x v="0"/>
    <n v="230"/>
    <n v="23"/>
    <n v="222.69284712482499"/>
    <m/>
    <n v="124425.3156"/>
    <x v="1"/>
    <n v="14670.2703"/>
    <x v="1478"/>
    <x v="0"/>
    <m/>
  </r>
  <r>
    <d v="2025-08-22T01:47:55"/>
    <x v="9"/>
    <x v="13"/>
    <s v="PEREZ GARCIA JUAN ESTEBAN"/>
    <x v="3"/>
    <x v="0"/>
    <n v="226"/>
    <n v="22.6"/>
    <n v="222.69284712482499"/>
    <s v="Se adicionan 16 usuarios restantes del dia 20/08 "/>
    <n v="124425.3156"/>
    <x v="0"/>
    <n v="14670.2703"/>
    <x v="1478"/>
    <x v="0"/>
    <m/>
  </r>
  <r>
    <d v="2025-08-22T01:47:55"/>
    <x v="1"/>
    <x v="14"/>
    <s v="ESPINOZA CHAVARRIA GUILLERMO LEON"/>
    <x v="0"/>
    <x v="0"/>
    <n v="235"/>
    <n v="26.1111111111111"/>
    <n v="200.42356241234199"/>
    <m/>
    <n v="111982.784"/>
    <x v="0"/>
    <n v="14670.2703"/>
    <x v="1478"/>
    <x v="0"/>
    <m/>
  </r>
  <r>
    <d v="2025-08-22T01:47:55"/>
    <x v="9"/>
    <x v="15"/>
    <s v="ALBERTO ARISTIZABAL RAFAEL"/>
    <x v="1"/>
    <x v="0"/>
    <n v="259"/>
    <n v="23.545454545454501"/>
    <n v="244.962131837307"/>
    <m/>
    <n v="136867.84710000001"/>
    <x v="0"/>
    <n v="14670.2703"/>
    <x v="1478"/>
    <x v="0"/>
    <m/>
  </r>
  <r>
    <d v="2025-08-22T01:47:56"/>
    <x v="1"/>
    <x v="16"/>
    <s v="MACEA ARBELAEZ MATEO"/>
    <x v="3"/>
    <x v="0"/>
    <n v="179"/>
    <n v="17.899999999999999"/>
    <n v="222.69284712482499"/>
    <s v="2 Descuentos (Usuario desubicado y conduct) "/>
    <n v="124425.3156"/>
    <x v="0"/>
    <n v="14670.2703"/>
    <x v="1478"/>
    <x v="0"/>
    <m/>
  </r>
  <r>
    <d v="2025-08-22T01:47:56"/>
    <x v="9"/>
    <x v="17"/>
    <s v="BERNAL RONDON KEVIN OSWALDO"/>
    <x v="1"/>
    <x v="0"/>
    <n v="263"/>
    <n v="23.909090909090899"/>
    <n v="244.962131837307"/>
    <s v="2 Descuentos (Despachador) "/>
    <n v="136867.84710000001"/>
    <x v="0"/>
    <n v="14670.2703"/>
    <x v="1478"/>
    <x v="0"/>
    <m/>
  </r>
  <r>
    <d v="2025-08-22T01:47:56"/>
    <x v="1"/>
    <x v="18"/>
    <s v="DURANGO DAVID JOSE"/>
    <x v="7"/>
    <x v="0"/>
    <n v="65"/>
    <n v="21.6666666666667"/>
    <n v="66.807854137447407"/>
    <m/>
    <n v="37327.594700000001"/>
    <x v="0"/>
    <n v="14670.2703"/>
    <x v="1478"/>
    <x v="0"/>
    <m/>
  </r>
  <r>
    <d v="2025-08-22T01:47:57"/>
    <x v="9"/>
    <x v="19"/>
    <s v="QUIRAMA CASTAEDA JHON JADER"/>
    <x v="1"/>
    <x v="0"/>
    <n v="228"/>
    <n v="20.727272727272702"/>
    <n v="244.962131837307"/>
    <m/>
    <n v="136867.84710000001"/>
    <x v="1"/>
    <n v="14670.2703"/>
    <x v="1478"/>
    <x v="0"/>
    <m/>
  </r>
  <r>
    <d v="2025-08-22T01:47:57"/>
    <x v="1"/>
    <x v="20"/>
    <s v="SALDARRIAGA PARRA LUIS ALBERTO"/>
    <x v="3"/>
    <x v="3"/>
    <n v="233"/>
    <n v="23.3"/>
    <n v="222.69284712482499"/>
    <m/>
    <n v="124425.3156"/>
    <x v="2"/>
    <n v="14670.2703"/>
    <x v="1478"/>
    <x v="0"/>
    <m/>
  </r>
  <r>
    <d v="2025-08-22T01:47:57"/>
    <x v="9"/>
    <x v="21"/>
    <s v="HINCAPIE LOPEZ DIDIER FABIAN"/>
    <x v="0"/>
    <x v="0"/>
    <n v="172"/>
    <n v="19.1111111111111"/>
    <n v="200.42356241234199"/>
    <m/>
    <n v="111982.784"/>
    <x v="0"/>
    <n v="14670.2703"/>
    <x v="1478"/>
    <x v="0"/>
    <m/>
  </r>
  <r>
    <d v="2025-08-22T01:47:57"/>
    <x v="1"/>
    <x v="38"/>
    <s v="JIMENEZ HURTADO CARLOS ESTIVEN"/>
    <x v="0"/>
    <x v="0"/>
    <n v="216"/>
    <n v="24"/>
    <n v="200.42356241234199"/>
    <s v="1 Descuento (Despachador) "/>
    <n v="111982.784"/>
    <x v="1"/>
    <n v="14670.2703"/>
    <x v="1478"/>
    <x v="0"/>
    <m/>
  </r>
  <r>
    <d v="2025-08-22T01:47:58"/>
    <x v="9"/>
    <x v="22"/>
    <s v="HERNANDEZ MACIAS GILBERTO"/>
    <x v="0"/>
    <x v="0"/>
    <n v="214"/>
    <n v="23.7777777777778"/>
    <n v="200.42356241234199"/>
    <m/>
    <n v="111982.784"/>
    <x v="0"/>
    <n v="14670.2703"/>
    <x v="1478"/>
    <x v="0"/>
    <m/>
  </r>
  <r>
    <d v="2025-08-22T01:47:58"/>
    <x v="1"/>
    <x v="23"/>
    <s v="FLORES RINCON JORGE ALBERTO"/>
    <x v="4"/>
    <x v="0"/>
    <n v="143"/>
    <n v="20.428571428571399"/>
    <n v="155.88499298737699"/>
    <m/>
    <n v="87097.7209"/>
    <x v="0"/>
    <n v="14670.2703"/>
    <x v="1478"/>
    <x v="0"/>
    <m/>
  </r>
  <r>
    <d v="2025-08-22T01:47:58"/>
    <x v="9"/>
    <x v="24"/>
    <s v="AGUDELO GARCIA LLORDIN ELIAS"/>
    <x v="3"/>
    <x v="0"/>
    <n v="189"/>
    <n v="18.899999999999999"/>
    <n v="222.69284712482499"/>
    <s v="1 Descuento (Usuario desubicado) "/>
    <n v="124425.3156"/>
    <x v="0"/>
    <n v="14670.2703"/>
    <x v="1478"/>
    <x v="0"/>
    <m/>
  </r>
  <r>
    <d v="2025-08-22T01:47:58"/>
    <x v="1"/>
    <x v="25"/>
    <s v="LEON PEREZ RAUL ENRIQUE"/>
    <x v="1"/>
    <x v="0"/>
    <n v="218"/>
    <n v="19.818181818181799"/>
    <n v="244.962131837307"/>
    <s v="1 Descuento (Despachador) "/>
    <n v="136867.84710000001"/>
    <x v="0"/>
    <n v="14670.2703"/>
    <x v="1478"/>
    <x v="0"/>
    <m/>
  </r>
  <r>
    <d v="2025-08-22T01:47:59"/>
    <x v="9"/>
    <x v="26"/>
    <s v="MARTINEZ  WILMAR"/>
    <x v="1"/>
    <x v="0"/>
    <n v="228"/>
    <n v="20.727272727272702"/>
    <n v="244.962131837307"/>
    <m/>
    <n v="136867.84710000001"/>
    <x v="0"/>
    <n v="14670.2703"/>
    <x v="1478"/>
    <x v="0"/>
    <m/>
  </r>
  <r>
    <d v="2025-08-22T01:47:59"/>
    <x v="1"/>
    <x v="39"/>
    <s v="CALLE BOTERO ANDRES CAMILO"/>
    <x v="0"/>
    <x v="0"/>
    <n v="196"/>
    <n v="21.7777777777778"/>
    <n v="200.42356241234199"/>
    <m/>
    <n v="111982.784"/>
    <x v="0"/>
    <n v="14670.2703"/>
    <x v="1478"/>
    <x v="0"/>
    <m/>
  </r>
  <r>
    <d v="2025-08-22T01:47:59"/>
    <x v="9"/>
    <x v="27"/>
    <s v="AGUDELO GARCIA DENIN ANGELO"/>
    <x v="1"/>
    <x v="0"/>
    <n v="284"/>
    <n v="25.818181818181799"/>
    <n v="244.962131837307"/>
    <m/>
    <n v="136867.84710000001"/>
    <x v="0"/>
    <n v="14670.2703"/>
    <x v="1478"/>
    <x v="0"/>
    <m/>
  </r>
  <r>
    <d v="2025-08-22T01:48:00"/>
    <x v="1"/>
    <x v="28"/>
    <s v="MARULANDA JARAMILLO DAWER ANDRES"/>
    <x v="1"/>
    <x v="0"/>
    <n v="228"/>
    <n v="20.727272727272702"/>
    <n v="244.962131837307"/>
    <m/>
    <n v="136867.84710000001"/>
    <x v="0"/>
    <n v="14670.2703"/>
    <x v="1478"/>
    <x v="0"/>
    <m/>
  </r>
  <r>
    <d v="2025-08-22T01:48:00"/>
    <x v="9"/>
    <x v="29"/>
    <s v="MONTOYA OSPINA GILBERTO ANTONIO"/>
    <x v="1"/>
    <x v="0"/>
    <n v="259"/>
    <n v="23.545454545454501"/>
    <n v="244.962131837307"/>
    <s v="1 Descuento (Despachador) "/>
    <n v="136867.84710000001"/>
    <x v="0"/>
    <n v="14670.2703"/>
    <x v="1478"/>
    <x v="0"/>
    <m/>
  </r>
  <r>
    <d v="2025-08-22T01:48:01"/>
    <x v="1"/>
    <x v="31"/>
    <s v="MARTINEZ CHAVERRA LUIS NORBERTO"/>
    <x v="4"/>
    <x v="0"/>
    <n v="177"/>
    <n v="25.285714285714299"/>
    <n v="155.88499298737699"/>
    <s v="1 Descuento (Despachador) "/>
    <n v="87097.7209"/>
    <x v="0"/>
    <n v="14670.2703"/>
    <x v="1478"/>
    <x v="0"/>
    <m/>
  </r>
  <r>
    <d v="2025-08-22T01:48:01"/>
    <x v="9"/>
    <x v="32"/>
    <s v="TABORDA ROJAS DIEGO ALEJANDRO"/>
    <x v="4"/>
    <x v="0"/>
    <n v="195"/>
    <n v="27.8571428571429"/>
    <n v="155.88499298737699"/>
    <m/>
    <n v="87097.7209"/>
    <x v="1"/>
    <n v="14670.2703"/>
    <x v="1478"/>
    <x v="0"/>
    <m/>
  </r>
  <r>
    <d v="2025-08-22T01:48:01"/>
    <x v="1"/>
    <x v="33"/>
    <s v="CALLE BOTERO JUAN RICARDO"/>
    <x v="0"/>
    <x v="0"/>
    <n v="173"/>
    <n v="19.2222222222222"/>
    <n v="200.42356241234199"/>
    <m/>
    <n v="111982.784"/>
    <x v="0"/>
    <n v="14670.2703"/>
    <x v="1478"/>
    <x v="0"/>
    <m/>
  </r>
  <r>
    <d v="2025-08-22T01:48:02"/>
    <x v="9"/>
    <x v="34"/>
    <s v="HENAO HOYOS SANTIAGO"/>
    <x v="6"/>
    <x v="0"/>
    <n v="181"/>
    <n v="22.625"/>
    <n v="178.15427769985999"/>
    <m/>
    <n v="99540.252500000002"/>
    <x v="0"/>
    <n v="14670.2703"/>
    <x v="1478"/>
    <x v="0"/>
    <m/>
  </r>
  <r>
    <d v="2025-08-22T01:48:02"/>
    <x v="1"/>
    <x v="35"/>
    <s v="OCAMPO OCAMPO ANTONIO JOSE"/>
    <x v="3"/>
    <x v="0"/>
    <n v="238"/>
    <n v="23.8"/>
    <n v="222.69284712482499"/>
    <m/>
    <n v="124425.3156"/>
    <x v="0"/>
    <n v="14670.2703"/>
    <x v="1478"/>
    <x v="0"/>
    <m/>
  </r>
  <r>
    <d v="2025-08-22T01:48:02"/>
    <x v="9"/>
    <x v="41"/>
    <s v="GARCIA DAVID WILSON ALBERTO"/>
    <x v="3"/>
    <x v="0"/>
    <n v="240"/>
    <n v="24"/>
    <n v="222.69284712482499"/>
    <m/>
    <n v="124425.3156"/>
    <x v="1"/>
    <n v="14670.2703"/>
    <x v="1478"/>
    <x v="0"/>
    <m/>
  </r>
  <r>
    <d v="2025-08-22T01:48:02"/>
    <x v="1"/>
    <x v="40"/>
    <s v="LOPERA ALVAREZ ESTIVEN"/>
    <x v="6"/>
    <x v="3"/>
    <n v="183"/>
    <n v="24.4"/>
    <n v="167.019635343619"/>
    <s v="Se adicionan 24 usuarios restantes del dia 19/08 "/>
    <n v="93318.986699999994"/>
    <x v="1"/>
    <n v="14670.2703"/>
    <x v="1478"/>
    <x v="0"/>
    <m/>
  </r>
  <r>
    <d v="2025-08-23T03:12:30"/>
    <x v="1"/>
    <x v="0"/>
    <s v="GOMEZ MARIN ALVARO"/>
    <x v="0"/>
    <x v="0"/>
    <n v="165"/>
    <n v="18.3333333333333"/>
    <n v="192.30410958904099"/>
    <m/>
    <n v="107232.9041"/>
    <x v="0"/>
    <n v="13105"/>
    <x v="1479"/>
    <x v="0"/>
    <m/>
  </r>
  <r>
    <d v="2025-08-23T03:12:31"/>
    <x v="9"/>
    <x v="36"/>
    <s v="HERRERA GIRALDO DAVINSON"/>
    <x v="0"/>
    <x v="0"/>
    <n v="210"/>
    <n v="23.3333333333333"/>
    <n v="192.30410958904099"/>
    <s v="1 Descuento (Despachador) "/>
    <n v="107232.9041"/>
    <x v="1"/>
    <n v="13105"/>
    <x v="1479"/>
    <x v="0"/>
    <m/>
  </r>
  <r>
    <d v="2025-08-23T03:12:32"/>
    <x v="1"/>
    <x v="1"/>
    <s v="PARRA VILLA YUBER ALONSO"/>
    <x v="0"/>
    <x v="0"/>
    <n v="231"/>
    <n v="25.6666666666667"/>
    <n v="192.30410958904099"/>
    <m/>
    <n v="107232.9041"/>
    <x v="0"/>
    <n v="13105"/>
    <x v="1479"/>
    <x v="0"/>
    <m/>
  </r>
  <r>
    <d v="2025-08-23T03:12:33"/>
    <x v="9"/>
    <x v="37"/>
    <s v="SANCHEZ BETANCOURT FRANSCISCO"/>
    <x v="0"/>
    <x v="0"/>
    <n v="195"/>
    <n v="21.6666666666667"/>
    <n v="192.30410958904099"/>
    <s v="1 Descuento (Despachador) "/>
    <n v="107232.9041"/>
    <x v="0"/>
    <n v="13105"/>
    <x v="1479"/>
    <x v="0"/>
    <m/>
  </r>
  <r>
    <d v="2025-08-23T03:12:34"/>
    <x v="1"/>
    <x v="2"/>
    <s v="HERNANDEZ MACIAS GILBERTO"/>
    <x v="0"/>
    <x v="0"/>
    <n v="182"/>
    <n v="20.2222222222222"/>
    <n v="192.30410958904099"/>
    <s v="1 Descuento (Despachador) "/>
    <n v="107232.9041"/>
    <x v="1"/>
    <n v="13105"/>
    <x v="1479"/>
    <x v="0"/>
    <m/>
  </r>
  <r>
    <d v="2025-08-23T03:12:35"/>
    <x v="9"/>
    <x v="3"/>
    <s v="LOPEZ PINEDA DANIEL ESTIVEN"/>
    <x v="9"/>
    <x v="0"/>
    <n v="255"/>
    <n v="21.25"/>
    <n v="256.40547945205498"/>
    <m/>
    <n v="142977.20550000001"/>
    <x v="0"/>
    <n v="13105"/>
    <x v="1479"/>
    <x v="0"/>
    <m/>
  </r>
  <r>
    <d v="2025-08-23T03:12:35"/>
    <x v="1"/>
    <x v="4"/>
    <s v="GIRALDO GIRALDO YOVIN ANDRES"/>
    <x v="2"/>
    <x v="0"/>
    <n v="162"/>
    <n v="29.454545454545499"/>
    <n v="117.519178082192"/>
    <m/>
    <n v="65531.2192"/>
    <x v="1"/>
    <n v="13105"/>
    <x v="1479"/>
    <x v="0"/>
    <m/>
  </r>
  <r>
    <d v="2025-08-23T03:12:36"/>
    <x v="9"/>
    <x v="5"/>
    <s v="GONZALEZ PEREZ RAFAEL JOSE"/>
    <x v="3"/>
    <x v="3"/>
    <n v="166"/>
    <n v="16.600000000000001"/>
    <n v="213.671232876712"/>
    <m/>
    <n v="119147.6712"/>
    <x v="1"/>
    <n v="13105"/>
    <x v="1479"/>
    <x v="0"/>
    <m/>
  </r>
  <r>
    <d v="2025-08-23T03:12:37"/>
    <x v="1"/>
    <x v="6"/>
    <s v="CARTAGENA RAMIREZ FREDY ALONSO"/>
    <x v="1"/>
    <x v="0"/>
    <n v="234"/>
    <n v="21.272727272727298"/>
    <n v="235.038356164384"/>
    <m/>
    <n v="131062.4384"/>
    <x v="0"/>
    <n v="13105"/>
    <x v="1479"/>
    <x v="0"/>
    <m/>
  </r>
  <r>
    <d v="2025-08-23T03:12:37"/>
    <x v="9"/>
    <x v="7"/>
    <s v="MARIN ALZATE KEVIN ANDRES"/>
    <x v="9"/>
    <x v="3"/>
    <n v="214"/>
    <n v="17.8333333333333"/>
    <n v="256.40547945205498"/>
    <m/>
    <n v="142977.20550000001"/>
    <x v="0"/>
    <n v="13105"/>
    <x v="1479"/>
    <x v="0"/>
    <m/>
  </r>
  <r>
    <d v="2025-08-23T03:12:38"/>
    <x v="1"/>
    <x v="9"/>
    <s v="DAVID  HENRY GIOVANNY"/>
    <x v="0"/>
    <x v="0"/>
    <n v="208"/>
    <n v="23.1111111111111"/>
    <n v="192.30410958904099"/>
    <s v="1 Descuento (Jefe de ruta) "/>
    <n v="107232.9041"/>
    <x v="0"/>
    <n v="13105"/>
    <x v="1479"/>
    <x v="0"/>
    <m/>
  </r>
  <r>
    <d v="2025-08-23T03:12:38"/>
    <x v="9"/>
    <x v="11"/>
    <s v="DURANGO PAEZ GILDARDO"/>
    <x v="0"/>
    <x v="0"/>
    <n v="214"/>
    <n v="23.7777777777778"/>
    <n v="192.30410958904099"/>
    <m/>
    <n v="107232.9041"/>
    <x v="1"/>
    <n v="13105"/>
    <x v="1479"/>
    <x v="0"/>
    <m/>
  </r>
  <r>
    <d v="2025-08-23T03:12:39"/>
    <x v="1"/>
    <x v="12"/>
    <s v="VERENZUELA MARTINEZ ALEXANDER"/>
    <x v="0"/>
    <x v="0"/>
    <n v="226"/>
    <n v="25.1111111111111"/>
    <n v="192.30410958904099"/>
    <m/>
    <n v="107232.9041"/>
    <x v="1"/>
    <n v="13105"/>
    <x v="1479"/>
    <x v="0"/>
    <m/>
  </r>
  <r>
    <d v="2025-08-23T03:12:39"/>
    <x v="9"/>
    <x v="13"/>
    <s v="PEREZ GARCIA JUAN ESTEBAN"/>
    <x v="2"/>
    <x v="0"/>
    <n v="146"/>
    <n v="24.3333333333333"/>
    <n v="128.202739726027"/>
    <s v="2 Descuentos (Conducts) "/>
    <n v="71488.602700000003"/>
    <x v="0"/>
    <n v="13105"/>
    <x v="1479"/>
    <x v="0"/>
    <m/>
  </r>
  <r>
    <d v="2025-08-23T03:12:40"/>
    <x v="1"/>
    <x v="14"/>
    <s v="HENAO HOYOS SANTIAGO"/>
    <x v="11"/>
    <x v="0"/>
    <n v="40"/>
    <n v="20"/>
    <n v="42.734246575342503"/>
    <m/>
    <n v="23829.534199999998"/>
    <x v="0"/>
    <n v="13105"/>
    <x v="1479"/>
    <x v="0"/>
    <m/>
  </r>
  <r>
    <d v="2025-08-23T03:12:40"/>
    <x v="9"/>
    <x v="15"/>
    <s v="ALBERTO ARISTIZABAL RAFAEL"/>
    <x v="3"/>
    <x v="0"/>
    <n v="226"/>
    <n v="22.6"/>
    <n v="213.671232876712"/>
    <s v="2 Descuentos (Transbordo) "/>
    <n v="119147.6712"/>
    <x v="0"/>
    <n v="13105"/>
    <x v="1479"/>
    <x v="0"/>
    <m/>
  </r>
  <r>
    <d v="2025-08-23T03:12:41"/>
    <x v="1"/>
    <x v="16"/>
    <s v="GUTIERREZ ARICAPA DANIEL HUMBERTO"/>
    <x v="2"/>
    <x v="0"/>
    <n v="135"/>
    <n v="22.5"/>
    <n v="128.202739726027"/>
    <s v="1 Descuento (Despachador) "/>
    <n v="71488.602700000003"/>
    <x v="0"/>
    <n v="13105"/>
    <x v="1479"/>
    <x v="0"/>
    <m/>
  </r>
  <r>
    <d v="2025-08-23T03:12:41"/>
    <x v="9"/>
    <x v="17"/>
    <s v="BERNAL RONDON KEVIN OSWALDO"/>
    <x v="4"/>
    <x v="0"/>
    <n v="117"/>
    <n v="16.714285714285701"/>
    <n v="149.56986301369901"/>
    <s v="1 Descuento (Jefe de ruta) "/>
    <n v="83403.369900000005"/>
    <x v="0"/>
    <n v="13105"/>
    <x v="1479"/>
    <x v="0"/>
    <m/>
  </r>
  <r>
    <d v="2025-08-23T03:12:41"/>
    <x v="1"/>
    <x v="18"/>
    <s v="MACIAS HERNANDEZ JULIAN DAVID"/>
    <x v="3"/>
    <x v="0"/>
    <n v="169"/>
    <n v="16.899999999999999"/>
    <n v="213.671232876712"/>
    <m/>
    <n v="119147.6712"/>
    <x v="0"/>
    <n v="13105"/>
    <x v="1479"/>
    <x v="0"/>
    <m/>
  </r>
  <r>
    <d v="2025-08-23T03:12:42"/>
    <x v="9"/>
    <x v="19"/>
    <s v="VALENCIA MENDOZA JHON"/>
    <x v="9"/>
    <x v="0"/>
    <n v="258"/>
    <n v="21.5"/>
    <n v="256.40547945205498"/>
    <m/>
    <n v="142977.20550000001"/>
    <x v="1"/>
    <n v="13105"/>
    <x v="1479"/>
    <x v="0"/>
    <m/>
  </r>
  <r>
    <d v="2025-08-23T03:12:42"/>
    <x v="1"/>
    <x v="20"/>
    <s v="SALDARRIAGA PARRA LUIS ALBERTO"/>
    <x v="8"/>
    <x v="3"/>
    <n v="125"/>
    <n v="25"/>
    <n v="106.835616438356"/>
    <m/>
    <n v="59573.835599999999"/>
    <x v="2"/>
    <n v="13105"/>
    <x v="1479"/>
    <x v="0"/>
    <m/>
  </r>
  <r>
    <d v="2025-08-23T03:12:42"/>
    <x v="9"/>
    <x v="21"/>
    <s v="CUADROS PRESIGA JOSE GABRIEL"/>
    <x v="0"/>
    <x v="0"/>
    <n v="210"/>
    <n v="23.3333333333333"/>
    <n v="192.30410958904099"/>
    <m/>
    <n v="107232.9041"/>
    <x v="0"/>
    <n v="13105"/>
    <x v="1479"/>
    <x v="0"/>
    <m/>
  </r>
  <r>
    <d v="2025-08-23T03:12:43"/>
    <x v="1"/>
    <x v="38"/>
    <s v="JIMENEZ HURTADO CARLOS ESTIVEN"/>
    <x v="0"/>
    <x v="0"/>
    <n v="201"/>
    <n v="22.3333333333333"/>
    <n v="192.30410958904099"/>
    <s v="22 Descuentos (Transbordo y conduct) "/>
    <n v="107232.9041"/>
    <x v="1"/>
    <n v="13105"/>
    <x v="1479"/>
    <x v="0"/>
    <m/>
  </r>
  <r>
    <d v="2025-08-23T03:12:43"/>
    <x v="9"/>
    <x v="22"/>
    <s v="CIRO MARIN RODRIGO ALBERTO"/>
    <x v="0"/>
    <x v="0"/>
    <n v="210"/>
    <n v="23.3333333333333"/>
    <n v="192.30410958904099"/>
    <s v="1 Descuento (Usuario desubicado) "/>
    <n v="107232.9041"/>
    <x v="0"/>
    <n v="13105"/>
    <x v="1479"/>
    <x v="0"/>
    <m/>
  </r>
  <r>
    <d v="2025-08-23T03:12:43"/>
    <x v="1"/>
    <x v="23"/>
    <s v="FLORES RINCON JORGE ALBERTO"/>
    <x v="12"/>
    <x v="0"/>
    <n v="319"/>
    <n v="24.538461538461501"/>
    <n v="277.77260273972598"/>
    <s v="FERNEY HENAO Realiz 5 viajes donde moviliz 105 Usuarios. 1 Descuento (Asociado) "/>
    <n v="154891.97260000001"/>
    <x v="0"/>
    <n v="13105"/>
    <x v="1479"/>
    <x v="0"/>
    <m/>
  </r>
  <r>
    <d v="2025-08-23T03:12:43"/>
    <x v="9"/>
    <x v="24"/>
    <s v="AGUDELO GARCIA LLORDIN ELIAS"/>
    <x v="0"/>
    <x v="0"/>
    <n v="161"/>
    <n v="17.8888888888889"/>
    <n v="192.30410958904099"/>
    <m/>
    <n v="107232.9041"/>
    <x v="0"/>
    <n v="13105"/>
    <x v="1479"/>
    <x v="0"/>
    <m/>
  </r>
  <r>
    <d v="2025-08-23T03:12:44"/>
    <x v="1"/>
    <x v="25"/>
    <s v="LEON PEREZ RAUL ENRIQUE"/>
    <x v="3"/>
    <x v="0"/>
    <n v="189"/>
    <n v="18.899999999999999"/>
    <n v="213.671232876712"/>
    <m/>
    <n v="119147.6712"/>
    <x v="0"/>
    <n v="13105"/>
    <x v="1479"/>
    <x v="0"/>
    <m/>
  </r>
  <r>
    <d v="2025-08-23T03:12:44"/>
    <x v="9"/>
    <x v="26"/>
    <s v="LAYOS JIMENEZ JOHAN CAMILO"/>
    <x v="6"/>
    <x v="0"/>
    <n v="155"/>
    <n v="19.375"/>
    <n v="170.93698630137001"/>
    <m/>
    <n v="95318.137000000002"/>
    <x v="0"/>
    <n v="13105"/>
    <x v="1479"/>
    <x v="0"/>
    <m/>
  </r>
  <r>
    <d v="2025-08-23T03:12:45"/>
    <x v="1"/>
    <x v="39"/>
    <s v="CALLE BOTERO ANDRES CAMILO"/>
    <x v="0"/>
    <x v="0"/>
    <n v="167"/>
    <n v="18.5555555555556"/>
    <n v="192.30410958904099"/>
    <m/>
    <n v="107232.9041"/>
    <x v="0"/>
    <n v="13105"/>
    <x v="1479"/>
    <x v="0"/>
    <m/>
  </r>
  <r>
    <d v="2025-08-23T03:12:45"/>
    <x v="9"/>
    <x v="27"/>
    <s v="AGUDELO GARCIA DENIN ANGELO"/>
    <x v="1"/>
    <x v="0"/>
    <n v="242"/>
    <n v="22"/>
    <n v="235.038356164384"/>
    <m/>
    <n v="131062.4384"/>
    <x v="0"/>
    <n v="13105"/>
    <x v="1479"/>
    <x v="0"/>
    <m/>
  </r>
  <r>
    <d v="2025-08-23T03:12:45"/>
    <x v="1"/>
    <x v="28"/>
    <s v="MARULANDA JARAMILLO DAWER ANDRES"/>
    <x v="0"/>
    <x v="0"/>
    <n v="187"/>
    <n v="20.7777777777778"/>
    <n v="192.30410958904099"/>
    <m/>
    <n v="107232.9041"/>
    <x v="0"/>
    <n v="13105"/>
    <x v="1479"/>
    <x v="0"/>
    <m/>
  </r>
  <r>
    <d v="2025-08-23T03:12:45"/>
    <x v="9"/>
    <x v="29"/>
    <s v="MONTOYA OSPINA GILBERTO ANTONIO"/>
    <x v="3"/>
    <x v="0"/>
    <n v="228"/>
    <n v="22.8"/>
    <n v="213.671232876712"/>
    <s v="3 Descuentos (Conducts) "/>
    <n v="119147.6712"/>
    <x v="0"/>
    <n v="13105"/>
    <x v="1479"/>
    <x v="0"/>
    <m/>
  </r>
  <r>
    <d v="2025-08-23T03:12:46"/>
    <x v="1"/>
    <x v="30"/>
    <s v="HINCAPIE LOPEZ DIDIER FABIAN"/>
    <x v="0"/>
    <x v="0"/>
    <n v="176"/>
    <n v="19.5555555555556"/>
    <n v="192.30410958904099"/>
    <s v="2 Descuentos (Usuario desubicado y despachador) "/>
    <n v="107232.9041"/>
    <x v="1"/>
    <n v="13105"/>
    <x v="1479"/>
    <x v="0"/>
    <m/>
  </r>
  <r>
    <d v="2025-08-23T03:12:46"/>
    <x v="9"/>
    <x v="31"/>
    <s v="JARAMILLO JARAMILLO FRANCISCO WBEIMAR"/>
    <x v="0"/>
    <x v="0"/>
    <n v="127"/>
    <n v="14.1111111111111"/>
    <n v="192.30410958904099"/>
    <m/>
    <n v="107232.9041"/>
    <x v="0"/>
    <n v="13105"/>
    <x v="1479"/>
    <x v="0"/>
    <m/>
  </r>
  <r>
    <d v="2025-08-23T03:12:47"/>
    <x v="1"/>
    <x v="32"/>
    <s v="TABORDA ROJAS DIEGO ALEJANDRO"/>
    <x v="3"/>
    <x v="0"/>
    <n v="261"/>
    <n v="26.1"/>
    <n v="213.671232876712"/>
    <s v="1 Descuento (Despachador) "/>
    <n v="119147.6712"/>
    <x v="1"/>
    <n v="13105"/>
    <x v="1479"/>
    <x v="0"/>
    <m/>
  </r>
  <r>
    <d v="2025-08-23T03:12:47"/>
    <x v="9"/>
    <x v="33"/>
    <s v="CALLE BOTERO JUAN RICARDO"/>
    <x v="3"/>
    <x v="0"/>
    <n v="221"/>
    <n v="22.1"/>
    <n v="213.671232876712"/>
    <m/>
    <n v="119147.6712"/>
    <x v="0"/>
    <n v="13105"/>
    <x v="1479"/>
    <x v="0"/>
    <m/>
  </r>
  <r>
    <d v="2025-08-23T03:12:47"/>
    <x v="1"/>
    <x v="34"/>
    <s v="PALMAR PANA EDIXON JOSUE"/>
    <x v="1"/>
    <x v="0"/>
    <n v="237"/>
    <n v="21.545454545454501"/>
    <n v="235.038356164384"/>
    <s v="1 Descuento (Despachador) "/>
    <n v="131062.4384"/>
    <x v="0"/>
    <n v="13105"/>
    <x v="1479"/>
    <x v="0"/>
    <m/>
  </r>
  <r>
    <d v="2025-08-23T03:12:47"/>
    <x v="9"/>
    <x v="35"/>
    <s v="OCAMPO OCAMPO ANTONIO JOSE"/>
    <x v="9"/>
    <x v="0"/>
    <n v="254"/>
    <n v="21.1666666666667"/>
    <n v="256.40547945205498"/>
    <m/>
    <n v="142977.20550000001"/>
    <x v="0"/>
    <n v="13105"/>
    <x v="1479"/>
    <x v="0"/>
    <m/>
  </r>
  <r>
    <d v="2025-08-23T03:12:48"/>
    <x v="1"/>
    <x v="41"/>
    <s v="GARCIA DAVID WILSON ALBERTO"/>
    <x v="3"/>
    <x v="0"/>
    <n v="228"/>
    <n v="22.8"/>
    <n v="213.671232876712"/>
    <m/>
    <n v="119147.6712"/>
    <x v="1"/>
    <n v="13105"/>
    <x v="1479"/>
    <x v="0"/>
    <m/>
  </r>
  <r>
    <d v="2025-08-23T03:12:48"/>
    <x v="9"/>
    <x v="40"/>
    <s v="GONZALEZ RENE "/>
    <x v="6"/>
    <x v="0"/>
    <n v="148"/>
    <n v="19.733333333333299"/>
    <n v="160.253424657534"/>
    <m/>
    <n v="89360.753400000001"/>
    <x v="1"/>
    <n v="13105"/>
    <x v="1479"/>
    <x v="0"/>
    <m/>
  </r>
  <r>
    <d v="2025-08-24T02:51:16"/>
    <x v="9"/>
    <x v="0"/>
    <s v="GOMEZ MARIN ALVARO"/>
    <x v="2"/>
    <x v="0"/>
    <n v="96"/>
    <n v="16"/>
    <n v="118.758620689655"/>
    <m/>
    <n v="65963.793099999995"/>
    <x v="0"/>
    <n v="11894.736800000001"/>
    <x v="1480"/>
    <x v="0"/>
    <m/>
  </r>
  <r>
    <d v="2025-08-24T02:51:17"/>
    <x v="1"/>
    <x v="36"/>
    <s v="HINCAPIE LOPEZ DIDIER FABIAN"/>
    <x v="0"/>
    <x v="0"/>
    <n v="195"/>
    <n v="21.6666666666667"/>
    <n v="178.13793103448299"/>
    <s v="3 Descuentos (Transbordo) "/>
    <n v="98945.689700000003"/>
    <x v="1"/>
    <n v="11894.736800000001"/>
    <x v="1480"/>
    <x v="0"/>
    <m/>
  </r>
  <r>
    <d v="2025-08-24T02:51:17"/>
    <x v="9"/>
    <x v="1"/>
    <s v="PARRA VILLA YUBER ALONSO "/>
    <x v="4"/>
    <x v="0"/>
    <n v="158"/>
    <n v="22.571428571428601"/>
    <n v="138.55172413793099"/>
    <s v="1 Descuento (Despachador) "/>
    <n v="76957.758600000001"/>
    <x v="0"/>
    <n v="11894.736800000001"/>
    <x v="1480"/>
    <x v="0"/>
    <m/>
  </r>
  <r>
    <d v="2025-08-24T02:51:17"/>
    <x v="1"/>
    <x v="37"/>
    <s v="SANCHEZ BETANCOURT FRANSCISCO"/>
    <x v="0"/>
    <x v="0"/>
    <n v="169"/>
    <n v="18.7777777777778"/>
    <n v="178.13793103448299"/>
    <m/>
    <n v="98945.689700000003"/>
    <x v="0"/>
    <n v="11894.736800000001"/>
    <x v="1480"/>
    <x v="0"/>
    <m/>
  </r>
  <r>
    <d v="2025-08-24T02:51:18"/>
    <x v="9"/>
    <x v="2"/>
    <s v="HERNANDEZ MACIAS GILBERTO"/>
    <x v="0"/>
    <x v="0"/>
    <n v="211"/>
    <n v="23.4444444444444"/>
    <n v="178.13793103448299"/>
    <m/>
    <n v="98945.689700000003"/>
    <x v="1"/>
    <n v="11894.736800000001"/>
    <x v="1480"/>
    <x v="0"/>
    <m/>
  </r>
  <r>
    <d v="2025-08-24T02:51:18"/>
    <x v="1"/>
    <x v="3"/>
    <s v="LOPEZ PINEDA DANIEL ESTIVEN"/>
    <x v="0"/>
    <x v="0"/>
    <n v="202"/>
    <n v="22.4444444444444"/>
    <n v="178.13793103448299"/>
    <m/>
    <n v="98945.689700000003"/>
    <x v="0"/>
    <n v="11894.736800000001"/>
    <x v="1480"/>
    <x v="0"/>
    <m/>
  </r>
  <r>
    <d v="2025-08-24T02:51:19"/>
    <x v="9"/>
    <x v="4"/>
    <s v="GIRALDO GIRALDO YOVIN ANDRES"/>
    <x v="0"/>
    <x v="0"/>
    <n v="174"/>
    <n v="19.3333333333333"/>
    <n v="178.13793103448299"/>
    <s v="4 Descuentos (Conducts) "/>
    <n v="98945.689700000003"/>
    <x v="1"/>
    <n v="11894.736800000001"/>
    <x v="1480"/>
    <x v="0"/>
    <m/>
  </r>
  <r>
    <d v="2025-08-24T02:51:19"/>
    <x v="1"/>
    <x v="5"/>
    <s v="GONZALEZ PEREZ RAFAEL JOSE"/>
    <x v="0"/>
    <x v="0"/>
    <n v="143"/>
    <n v="15.8888888888889"/>
    <n v="178.13793103448299"/>
    <m/>
    <n v="98945.689700000003"/>
    <x v="1"/>
    <n v="11894.736800000001"/>
    <x v="1480"/>
    <x v="0"/>
    <m/>
  </r>
  <r>
    <d v="2025-08-24T02:51:19"/>
    <x v="1"/>
    <x v="7"/>
    <s v="MARIN ALZATE KEVIN ANDRES"/>
    <x v="11"/>
    <x v="0"/>
    <n v="59"/>
    <n v="29.5"/>
    <n v="39.586206896551701"/>
    <m/>
    <n v="21987.931"/>
    <x v="0"/>
    <n v="11894.736800000001"/>
    <x v="1480"/>
    <x v="0"/>
    <m/>
  </r>
  <r>
    <d v="2025-08-24T02:51:20"/>
    <x v="9"/>
    <x v="9"/>
    <s v="DAVID HENRY GIOVANNY "/>
    <x v="6"/>
    <x v="0"/>
    <n v="158"/>
    <n v="19.75"/>
    <n v="158.344827586207"/>
    <m/>
    <n v="87951.724100000007"/>
    <x v="0"/>
    <n v="11894.736800000001"/>
    <x v="1480"/>
    <x v="0"/>
    <m/>
  </r>
  <r>
    <d v="2025-08-24T02:51:19"/>
    <x v="9"/>
    <x v="6"/>
    <s v="CARTAGENA RAMIREZ FREDY ALONSO"/>
    <x v="12"/>
    <x v="0"/>
    <n v="260"/>
    <n v="20"/>
    <n v="257.31034482758599"/>
    <m/>
    <n v="142921.55170000001"/>
    <x v="0"/>
    <n v="11894.736800000001"/>
    <x v="1480"/>
    <x v="0"/>
    <m/>
  </r>
  <r>
    <d v="2025-08-24T02:51:20"/>
    <x v="9"/>
    <x v="12"/>
    <s v="VERENZUELA MARTINEZ ALEXANDER"/>
    <x v="0"/>
    <x v="0"/>
    <n v="164"/>
    <n v="18.2222222222222"/>
    <n v="178.13793103448299"/>
    <m/>
    <n v="98945.689700000003"/>
    <x v="1"/>
    <n v="11894.736800000001"/>
    <x v="1480"/>
    <x v="0"/>
    <m/>
  </r>
  <r>
    <d v="2025-08-24T02:51:21"/>
    <x v="1"/>
    <x v="13"/>
    <s v="PEREZ GARCIA JUAN ESTEBAN"/>
    <x v="1"/>
    <x v="0"/>
    <n v="225"/>
    <n v="20.454545454545499"/>
    <n v="217.72413793103399"/>
    <s v="1 Descuento (Despachador) "/>
    <n v="120933.6207"/>
    <x v="0"/>
    <n v="11894.736800000001"/>
    <x v="1480"/>
    <x v="0"/>
    <m/>
  </r>
  <r>
    <d v="2025-08-24T02:51:20"/>
    <x v="1"/>
    <x v="11"/>
    <s v="DURANGO PAEZ GILDARDO"/>
    <x v="6"/>
    <x v="0"/>
    <n v="151"/>
    <n v="18.875"/>
    <n v="158.344827586207"/>
    <m/>
    <n v="87951.724100000007"/>
    <x v="1"/>
    <n v="11894.736800000001"/>
    <x v="1480"/>
    <x v="0"/>
    <m/>
  </r>
  <r>
    <d v="2025-08-24T02:51:21"/>
    <x v="9"/>
    <x v="15"/>
    <s v="ALBERTO ARISTIZABAL RAFAEL"/>
    <x v="9"/>
    <x v="0"/>
    <n v="181"/>
    <n v="15.0833333333333"/>
    <n v="237.51724137931001"/>
    <m/>
    <n v="131927.58619999999"/>
    <x v="0"/>
    <n v="11894.736800000001"/>
    <x v="1480"/>
    <x v="0"/>
    <m/>
  </r>
  <r>
    <d v="2025-08-24T02:51:21"/>
    <x v="1"/>
    <x v="16"/>
    <s v="MACEA ARBELAEZ MATEO"/>
    <x v="12"/>
    <x v="0"/>
    <n v="247"/>
    <n v="19"/>
    <n v="257.31034482758599"/>
    <m/>
    <n v="142921.55170000001"/>
    <x v="0"/>
    <n v="11894.736800000001"/>
    <x v="1480"/>
    <x v="0"/>
    <m/>
  </r>
  <r>
    <d v="2025-08-24T02:51:22"/>
    <x v="9"/>
    <x v="17"/>
    <s v="VALENCIA MENDOZA JHON"/>
    <x v="1"/>
    <x v="0"/>
    <n v="274"/>
    <n v="24.909090909090899"/>
    <n v="217.72413793103399"/>
    <s v="1 Descuento (Despachador) "/>
    <n v="120933.6207"/>
    <x v="0"/>
    <n v="11894.736800000001"/>
    <x v="1480"/>
    <x v="0"/>
    <m/>
  </r>
  <r>
    <d v="2025-08-24T02:51:22"/>
    <x v="1"/>
    <x v="18"/>
    <s v="MACIAS HERNANDEZ JULIAN DAVID"/>
    <x v="0"/>
    <x v="0"/>
    <n v="158"/>
    <n v="17.5555555555556"/>
    <n v="178.13793103448299"/>
    <m/>
    <n v="98945.689700000003"/>
    <x v="0"/>
    <n v="11894.736800000001"/>
    <x v="1480"/>
    <x v="0"/>
    <m/>
  </r>
  <r>
    <d v="2025-08-24T02:51:22"/>
    <x v="9"/>
    <x v="19"/>
    <s v="QUIRAMA CASTAEDA JHON JADER "/>
    <x v="3"/>
    <x v="0"/>
    <n v="203"/>
    <n v="20.3"/>
    <n v="197.931034482759"/>
    <m/>
    <n v="109939.65519999999"/>
    <x v="1"/>
    <n v="11894.736800000001"/>
    <x v="1480"/>
    <x v="0"/>
    <m/>
  </r>
  <r>
    <d v="2025-08-24T02:51:22"/>
    <x v="1"/>
    <x v="20"/>
    <s v="SALDARRIAGA PARRA LUIS ALBERTO"/>
    <x v="6"/>
    <x v="0"/>
    <n v="143"/>
    <n v="17.875"/>
    <n v="158.344827586207"/>
    <m/>
    <n v="87951.724100000007"/>
    <x v="2"/>
    <n v="11894.736800000001"/>
    <x v="1480"/>
    <x v="0"/>
    <m/>
  </r>
  <r>
    <d v="2025-08-24T02:51:23"/>
    <x v="9"/>
    <x v="21"/>
    <s v="CUADROS PRESIGA JOSE GABRIEL"/>
    <x v="0"/>
    <x v="0"/>
    <n v="218"/>
    <n v="24.2222222222222"/>
    <n v="178.13793103448299"/>
    <m/>
    <n v="98945.689700000003"/>
    <x v="0"/>
    <n v="11894.736800000001"/>
    <x v="1480"/>
    <x v="0"/>
    <m/>
  </r>
  <r>
    <d v="2025-08-24T02:51:23"/>
    <x v="1"/>
    <x v="38"/>
    <s v="PULGARIN GARCIA YONATHAN ANDRES"/>
    <x v="0"/>
    <x v="0"/>
    <n v="207"/>
    <n v="23"/>
    <n v="178.13793103448299"/>
    <m/>
    <n v="98945.689700000003"/>
    <x v="1"/>
    <n v="11894.736800000001"/>
    <x v="1480"/>
    <x v="0"/>
    <m/>
  </r>
  <r>
    <d v="2025-08-24T02:51:23"/>
    <x v="9"/>
    <x v="22"/>
    <s v="CIRO MARIN RODRIGO ALBERTO"/>
    <x v="3"/>
    <x v="0"/>
    <n v="207"/>
    <n v="20.7"/>
    <n v="197.931034482759"/>
    <m/>
    <n v="109939.65519999999"/>
    <x v="0"/>
    <n v="11894.736800000001"/>
    <x v="1480"/>
    <x v="0"/>
    <m/>
  </r>
  <r>
    <d v="2025-08-24T02:51:24"/>
    <x v="1"/>
    <x v="23"/>
    <s v="FLORES RINCON JORGE ALBERTO"/>
    <x v="9"/>
    <x v="0"/>
    <n v="211"/>
    <n v="17.5833333333333"/>
    <n v="237.51724137931001"/>
    <m/>
    <n v="131927.58619999999"/>
    <x v="0"/>
    <n v="11894.736800000001"/>
    <x v="1480"/>
    <x v="0"/>
    <m/>
  </r>
  <r>
    <d v="2025-08-24T02:51:24"/>
    <x v="9"/>
    <x v="24"/>
    <s v="AGUDELO GARCIA LLORDIN ELIAS"/>
    <x v="3"/>
    <x v="0"/>
    <n v="176"/>
    <n v="17.600000000000001"/>
    <n v="197.931034482759"/>
    <m/>
    <n v="109939.65519999999"/>
    <x v="0"/>
    <n v="11894.736800000001"/>
    <x v="1480"/>
    <x v="0"/>
    <m/>
  </r>
  <r>
    <d v="2025-08-24T02:51:24"/>
    <x v="1"/>
    <x v="25"/>
    <s v="LEON PEREZ RAUL ENRIQUE"/>
    <x v="3"/>
    <x v="0"/>
    <n v="184"/>
    <n v="18.399999999999999"/>
    <n v="197.931034482759"/>
    <m/>
    <n v="109939.65519999999"/>
    <x v="0"/>
    <n v="11894.736800000001"/>
    <x v="1480"/>
    <x v="0"/>
    <m/>
  </r>
  <r>
    <d v="2025-08-24T02:51:25"/>
    <x v="9"/>
    <x v="26"/>
    <s v="MARTINEZ  WILMAR"/>
    <x v="14"/>
    <x v="0"/>
    <n v="11"/>
    <n v="22"/>
    <n v="9.8965517241379306"/>
    <m/>
    <n v="5496.9827999999998"/>
    <x v="0"/>
    <n v="11894.736800000001"/>
    <x v="1480"/>
    <x v="0"/>
    <m/>
  </r>
  <r>
    <d v="2025-08-24T02:51:25"/>
    <x v="1"/>
    <x v="39"/>
    <s v="CALLE BOTERO ANDRES CAMILO"/>
    <x v="0"/>
    <x v="0"/>
    <n v="176"/>
    <n v="19.5555555555556"/>
    <n v="178.13793103448299"/>
    <m/>
    <n v="98945.689700000003"/>
    <x v="0"/>
    <n v="11894.736800000001"/>
    <x v="1480"/>
    <x v="0"/>
    <m/>
  </r>
  <r>
    <d v="2025-08-24T02:51:25"/>
    <x v="9"/>
    <x v="27"/>
    <s v="AGUDELO GARCIA DENIN ANGELO"/>
    <x v="0"/>
    <x v="0"/>
    <n v="169"/>
    <n v="18.7777777777778"/>
    <n v="178.13793103448299"/>
    <m/>
    <n v="98945.689700000003"/>
    <x v="0"/>
    <n v="11894.736800000001"/>
    <x v="1480"/>
    <x v="0"/>
    <m/>
  </r>
  <r>
    <d v="2025-08-24T02:51:25"/>
    <x v="1"/>
    <x v="28"/>
    <s v="MARULANDA JARAMILLO DAWER ANDRES"/>
    <x v="0"/>
    <x v="0"/>
    <n v="169"/>
    <n v="18.7777777777778"/>
    <n v="178.13793103448299"/>
    <m/>
    <n v="98945.689700000003"/>
    <x v="0"/>
    <n v="11894.736800000001"/>
    <x v="1480"/>
    <x v="0"/>
    <m/>
  </r>
  <r>
    <d v="2025-08-24T02:51:26"/>
    <x v="9"/>
    <x v="29"/>
    <s v="MONTOYA OSPINA GILBERTO ANTONIO"/>
    <x v="0"/>
    <x v="0"/>
    <n v="191"/>
    <n v="21.2222222222222"/>
    <n v="178.13793103448299"/>
    <s v="1 Descuento (Despachador) "/>
    <n v="98945.689700000003"/>
    <x v="0"/>
    <n v="11894.736800000001"/>
    <x v="1480"/>
    <x v="0"/>
    <m/>
  </r>
  <r>
    <d v="2025-08-24T02:51:26"/>
    <x v="1"/>
    <x v="31"/>
    <s v="JARAMILLO JARAMILLO FRANCISCO WBEIMAR"/>
    <x v="6"/>
    <x v="0"/>
    <n v="131"/>
    <n v="16.375"/>
    <n v="158.344827586207"/>
    <s v="1 Descuento (Despachador) "/>
    <n v="87951.724100000007"/>
    <x v="0"/>
    <n v="11894.736800000001"/>
    <x v="1480"/>
    <x v="0"/>
    <m/>
  </r>
  <r>
    <d v="2025-08-24T02:51:26"/>
    <x v="9"/>
    <x v="32"/>
    <s v="GUTIERREZ ARICAPA DANIEL HUMBERTO"/>
    <x v="0"/>
    <x v="0"/>
    <n v="185"/>
    <n v="20.5555555555556"/>
    <n v="178.13793103448299"/>
    <m/>
    <n v="98945.689700000003"/>
    <x v="1"/>
    <n v="11894.736800000001"/>
    <x v="1480"/>
    <x v="0"/>
    <m/>
  </r>
  <r>
    <d v="2025-08-24T02:51:27"/>
    <x v="1"/>
    <x v="33"/>
    <s v="CALLE BOTERO JUAN RICARDO"/>
    <x v="0"/>
    <x v="0"/>
    <n v="202"/>
    <n v="22.4444444444444"/>
    <n v="178.13793103448299"/>
    <m/>
    <n v="98945.689700000003"/>
    <x v="0"/>
    <n v="11894.736800000001"/>
    <x v="1480"/>
    <x v="0"/>
    <m/>
  </r>
  <r>
    <d v="2025-08-24T02:51:27"/>
    <x v="9"/>
    <x v="34"/>
    <s v="PALMAR PANA EDIXON JOSUE"/>
    <x v="7"/>
    <x v="0"/>
    <n v="79"/>
    <n v="26.3333333333333"/>
    <n v="59.379310344827601"/>
    <m/>
    <n v="32981.8966"/>
    <x v="0"/>
    <n v="11894.736800000001"/>
    <x v="1480"/>
    <x v="0"/>
    <m/>
  </r>
  <r>
    <d v="2025-08-24T02:51:27"/>
    <x v="1"/>
    <x v="35"/>
    <s v="OCAMPO OCAMPO ANTONIO JOSE"/>
    <x v="1"/>
    <x v="0"/>
    <n v="209"/>
    <n v="19"/>
    <n v="217.72413793103399"/>
    <s v="1 Descuento (Despachador) "/>
    <n v="120933.6207"/>
    <x v="0"/>
    <n v="11894.736800000001"/>
    <x v="1480"/>
    <x v="0"/>
    <m/>
  </r>
  <r>
    <d v="2025-08-24T02:51:28"/>
    <x v="9"/>
    <x v="41"/>
    <s v="GARCIA DAVID WILSON ALBERTO"/>
    <x v="0"/>
    <x v="0"/>
    <n v="186"/>
    <n v="20.6666666666667"/>
    <n v="178.13793103448299"/>
    <s v="3 Descuentos (Conducts) "/>
    <n v="98945.689700000003"/>
    <x v="1"/>
    <n v="11894.736800000001"/>
    <x v="1480"/>
    <x v="0"/>
    <m/>
  </r>
  <r>
    <d v="2025-08-24T02:51:28"/>
    <x v="1"/>
    <x v="40"/>
    <s v="GONZALEZ IPUANA RENE"/>
    <x v="4"/>
    <x v="0"/>
    <n v="119"/>
    <n v="17"/>
    <n v="138.55172413793099"/>
    <m/>
    <n v="76957.758600000001"/>
    <x v="1"/>
    <n v="11894.736800000001"/>
    <x v="1480"/>
    <x v="0"/>
    <m/>
  </r>
  <r>
    <d v="2025-08-25T00:13:46"/>
    <x v="12"/>
    <x v="13"/>
    <s v="PEREZ GARCIA JUAN ESTEBAN"/>
    <x v="3"/>
    <x v="0"/>
    <n v="253"/>
    <n v="25.3"/>
    <n v="188.12834224598899"/>
    <s v="1 Descuento (Despachador) "/>
    <n v="104205.0802"/>
    <x v="0"/>
    <n v="12784.210499999999"/>
    <x v="1481"/>
    <x v="0"/>
    <m/>
  </r>
  <r>
    <d v="2025-08-25T00:13:44"/>
    <x v="12"/>
    <x v="37"/>
    <s v="SANCHEZ BETANCOURT FRANSCISCO"/>
    <x v="0"/>
    <x v="0"/>
    <n v="167"/>
    <n v="18.5555555555556"/>
    <n v="169.31550802139"/>
    <s v="1 Descuento (Usuario desubicado) "/>
    <n v="93784.572199999995"/>
    <x v="0"/>
    <n v="12784.210499999999"/>
    <x v="1481"/>
    <x v="0"/>
    <m/>
  </r>
  <r>
    <d v="2025-08-25T00:13:45"/>
    <x v="12"/>
    <x v="3"/>
    <s v="LOPEZ PINEDA DANIEL ESTIVEN"/>
    <x v="3"/>
    <x v="0"/>
    <n v="155"/>
    <n v="15.5"/>
    <n v="188.12834224598899"/>
    <m/>
    <n v="104205.0802"/>
    <x v="0"/>
    <n v="12784.210499999999"/>
    <x v="1481"/>
    <x v="0"/>
    <m/>
  </r>
  <r>
    <d v="2025-08-25T00:13:45"/>
    <x v="12"/>
    <x v="5"/>
    <s v="GONZALEZ PEREZ RAFAEL JOSE"/>
    <x v="1"/>
    <x v="0"/>
    <n v="209"/>
    <n v="19"/>
    <n v="206.941176470588"/>
    <m/>
    <n v="114625.5882"/>
    <x v="1"/>
    <n v="12784.210499999999"/>
    <x v="1481"/>
    <x v="0"/>
    <m/>
  </r>
  <r>
    <d v="2025-08-25T00:13:45"/>
    <x v="12"/>
    <x v="7"/>
    <s v="MARIN ALZATE KEVIN ANDRES "/>
    <x v="1"/>
    <x v="0"/>
    <n v="193"/>
    <n v="17.545454545454501"/>
    <n v="206.941176470588"/>
    <m/>
    <n v="114625.5882"/>
    <x v="0"/>
    <n v="12784.210499999999"/>
    <x v="1481"/>
    <x v="0"/>
    <m/>
  </r>
  <r>
    <d v="2025-08-25T00:13:46"/>
    <x v="12"/>
    <x v="9"/>
    <s v="MACIAS HERNANDEZ JULIAN DAVID"/>
    <x v="3"/>
    <x v="0"/>
    <n v="182"/>
    <n v="18.2"/>
    <n v="188.12834224598899"/>
    <m/>
    <n v="104205.0802"/>
    <x v="0"/>
    <n v="12784.210499999999"/>
    <x v="1481"/>
    <x v="0"/>
    <m/>
  </r>
  <r>
    <d v="2025-08-25T00:13:46"/>
    <x v="12"/>
    <x v="11"/>
    <s v="DURANGO PAEZ GILDARDO"/>
    <x v="3"/>
    <x v="0"/>
    <n v="156"/>
    <n v="15.6"/>
    <n v="188.12834224598899"/>
    <m/>
    <n v="104205.0802"/>
    <x v="1"/>
    <n v="12784.210499999999"/>
    <x v="1481"/>
    <x v="0"/>
    <m/>
  </r>
  <r>
    <d v="2025-08-25T00:13:47"/>
    <x v="12"/>
    <x v="17"/>
    <s v="VALENCIA MENDOZA JHON"/>
    <x v="6"/>
    <x v="0"/>
    <n v="141"/>
    <n v="17.625"/>
    <n v="150.50267379679099"/>
    <s v="1 Descuento (Despachador) "/>
    <n v="83364.064199999993"/>
    <x v="0"/>
    <n v="12784.210499999999"/>
    <x v="1481"/>
    <x v="0"/>
    <m/>
  </r>
  <r>
    <d v="2025-08-25T00:13:47"/>
    <x v="12"/>
    <x v="19"/>
    <s v="QUIRAMA CASTAEDA JHON JADER"/>
    <x v="1"/>
    <x v="0"/>
    <n v="211"/>
    <n v="19.181818181818201"/>
    <n v="206.941176470588"/>
    <m/>
    <n v="114625.5882"/>
    <x v="1"/>
    <n v="12784.210499999999"/>
    <x v="1481"/>
    <x v="0"/>
    <m/>
  </r>
  <r>
    <d v="2025-08-25T00:13:47"/>
    <x v="12"/>
    <x v="38"/>
    <s v="PULGARIN GARCIA YONATHAN ANDRES"/>
    <x v="3"/>
    <x v="0"/>
    <n v="171"/>
    <n v="17.100000000000001"/>
    <n v="188.12834224598899"/>
    <m/>
    <n v="104205.0802"/>
    <x v="1"/>
    <n v="12784.210499999999"/>
    <x v="1481"/>
    <x v="0"/>
    <m/>
  </r>
  <r>
    <d v="2025-08-25T00:13:47"/>
    <x v="12"/>
    <x v="22"/>
    <s v="CIRO MARIN RODRIGO ALBERTO"/>
    <x v="2"/>
    <x v="0"/>
    <n v="125"/>
    <n v="20.8333333333333"/>
    <n v="112.87700534759399"/>
    <m/>
    <n v="62523.0481"/>
    <x v="0"/>
    <n v="12784.210499999999"/>
    <x v="1481"/>
    <x v="0"/>
    <m/>
  </r>
  <r>
    <d v="2025-08-25T00:13:46"/>
    <x v="12"/>
    <x v="15"/>
    <s v="ALBERTO ARISTIZABAL RAFAEL"/>
    <x v="3"/>
    <x v="0"/>
    <n v="204"/>
    <n v="20.399999999999999"/>
    <n v="188.12834224598899"/>
    <m/>
    <n v="104205.0802"/>
    <x v="0"/>
    <n v="12784.210499999999"/>
    <x v="1481"/>
    <x v="0"/>
    <m/>
  </r>
  <r>
    <d v="2025-08-25T00:13:48"/>
    <x v="12"/>
    <x v="24"/>
    <s v="AGUDELO GARCIA LLORDIN ELIAS"/>
    <x v="0"/>
    <x v="0"/>
    <n v="176"/>
    <n v="19.5555555555556"/>
    <n v="169.31550802139"/>
    <m/>
    <n v="93784.572199999995"/>
    <x v="0"/>
    <n v="12784.210499999999"/>
    <x v="1481"/>
    <x v="0"/>
    <m/>
  </r>
  <r>
    <d v="2025-08-25T00:13:48"/>
    <x v="12"/>
    <x v="27"/>
    <s v="MARTINEZ  WILMAR"/>
    <x v="1"/>
    <x v="0"/>
    <n v="223"/>
    <n v="20.272727272727298"/>
    <n v="206.941176470588"/>
    <m/>
    <n v="114625.5882"/>
    <x v="0"/>
    <n v="12784.210499999999"/>
    <x v="1481"/>
    <x v="0"/>
    <m/>
  </r>
  <r>
    <d v="2025-08-25T00:13:48"/>
    <x v="12"/>
    <x v="29"/>
    <s v="MONTOYA OSPINA GILBERTO ANTONIO"/>
    <x v="1"/>
    <x v="0"/>
    <n v="217"/>
    <n v="19.727272727272702"/>
    <n v="206.941176470588"/>
    <m/>
    <n v="114625.5882"/>
    <x v="0"/>
    <n v="12784.210499999999"/>
    <x v="1481"/>
    <x v="0"/>
    <m/>
  </r>
  <r>
    <d v="2025-08-25T00:13:48"/>
    <x v="12"/>
    <x v="33"/>
    <s v="CALLE BOTERO JUAN RICARDO"/>
    <x v="3"/>
    <x v="0"/>
    <n v="183"/>
    <n v="18.3"/>
    <n v="188.12834224598899"/>
    <m/>
    <n v="104205.0802"/>
    <x v="0"/>
    <n v="12784.210499999999"/>
    <x v="1481"/>
    <x v="0"/>
    <m/>
  </r>
  <r>
    <d v="2025-08-25T00:13:49"/>
    <x v="12"/>
    <x v="35"/>
    <s v="OCAMPO OCAMPO ANTONIO JOSE"/>
    <x v="3"/>
    <x v="0"/>
    <n v="210"/>
    <n v="21"/>
    <n v="188.12834224598899"/>
    <m/>
    <n v="104205.0802"/>
    <x v="0"/>
    <n v="12784.210499999999"/>
    <x v="1481"/>
    <x v="0"/>
    <m/>
  </r>
  <r>
    <d v="2025-08-25T00:13:49"/>
    <x v="12"/>
    <x v="41"/>
    <s v="HINCAPIE LOPEZ DIDIER FABIAN"/>
    <x v="3"/>
    <x v="0"/>
    <n v="164"/>
    <n v="16.399999999999999"/>
    <n v="188.12834224598899"/>
    <s v="11 Descuentos (Conducts) "/>
    <n v="104205.0802"/>
    <x v="1"/>
    <n v="12784.210499999999"/>
    <x v="1481"/>
    <x v="0"/>
    <m/>
  </r>
  <r>
    <d v="2025-08-25T00:13:49"/>
    <x v="12"/>
    <x v="40"/>
    <s v="GONZALEZ IPUANA RENE"/>
    <x v="3"/>
    <x v="0"/>
    <n v="178"/>
    <n v="17.8"/>
    <n v="188.12834224598899"/>
    <m/>
    <n v="104205.0802"/>
    <x v="1"/>
    <n v="12784.210499999999"/>
    <x v="1481"/>
    <x v="0"/>
    <m/>
  </r>
  <r>
    <d v="2025-08-26T03:27:41"/>
    <x v="1"/>
    <x v="36"/>
    <s v="CALLE BOTERO ANDRES CAMILO"/>
    <x v="0"/>
    <x v="0"/>
    <n v="204"/>
    <n v="22.6666666666667"/>
    <n v="196.147826086957"/>
    <s v="1 Descuento (Despachador) "/>
    <n v="109481.4783"/>
    <x v="1"/>
    <n v="13315.789500000001"/>
    <x v="1482"/>
    <x v="0"/>
    <m/>
  </r>
  <r>
    <d v="2025-08-26T03:27:41"/>
    <x v="9"/>
    <x v="1"/>
    <s v="PARRA VILLA YUBER ALONSO"/>
    <x v="0"/>
    <x v="0"/>
    <n v="223"/>
    <n v="24.7777777777778"/>
    <n v="196.147826086957"/>
    <m/>
    <n v="109481.4783"/>
    <x v="0"/>
    <n v="13315.789500000001"/>
    <x v="1482"/>
    <x v="0"/>
    <m/>
  </r>
  <r>
    <d v="2025-08-26T03:27:41"/>
    <x v="1"/>
    <x v="37"/>
    <s v="SANCHEZ BETANCOURT FRANSCISCO"/>
    <x v="3"/>
    <x v="0"/>
    <n v="233"/>
    <n v="23.3"/>
    <n v="217.94202898550699"/>
    <s v="1 Descuento (Conduct) "/>
    <n v="121646.087"/>
    <x v="0"/>
    <n v="13315.789500000001"/>
    <x v="1482"/>
    <x v="0"/>
    <m/>
  </r>
  <r>
    <d v="2025-08-26T03:27:42"/>
    <x v="9"/>
    <x v="2"/>
    <s v="LONDOO LOPERA DUVAN ANDRES"/>
    <x v="6"/>
    <x v="0"/>
    <n v="224"/>
    <n v="28"/>
    <n v="174.353623188406"/>
    <s v="2 Descuentos (Usuarios desubicados) "/>
    <n v="97316.869600000005"/>
    <x v="1"/>
    <n v="13315.789500000001"/>
    <x v="1482"/>
    <x v="0"/>
    <m/>
  </r>
  <r>
    <d v="2025-08-26T03:27:42"/>
    <x v="1"/>
    <x v="3"/>
    <s v="LOPEZ PINEDA DANIEL ESTIVEN"/>
    <x v="1"/>
    <x v="0"/>
    <n v="269"/>
    <n v="24.454545454545499"/>
    <n v="239.73623188405799"/>
    <m/>
    <n v="133810.69570000001"/>
    <x v="0"/>
    <n v="13315.789500000001"/>
    <x v="1482"/>
    <x v="0"/>
    <m/>
  </r>
  <r>
    <d v="2025-08-26T03:27:42"/>
    <x v="9"/>
    <x v="4"/>
    <s v="GIRALDO GIRALDO YOVIN ANDRES"/>
    <x v="13"/>
    <x v="0"/>
    <n v="288"/>
    <n v="20.571428571428601"/>
    <n v="305.11884057971002"/>
    <s v="1 Descuento (Despachador) "/>
    <n v="170304.52170000001"/>
    <x v="1"/>
    <n v="13315.789500000001"/>
    <x v="1482"/>
    <x v="0"/>
    <m/>
  </r>
  <r>
    <d v="2025-08-26T03:27:42"/>
    <x v="1"/>
    <x v="5"/>
    <s v="GONZALEZ PEREZ RAFAEL JOSE"/>
    <x v="10"/>
    <x v="0"/>
    <n v="79"/>
    <n v="22.571428571428601"/>
    <n v="76.279710144927506"/>
    <m/>
    <n v="42576.130400000002"/>
    <x v="1"/>
    <n v="13315.789500000001"/>
    <x v="1482"/>
    <x v="0"/>
    <m/>
  </r>
  <r>
    <d v="2025-08-26T03:27:43"/>
    <x v="9"/>
    <x v="6"/>
    <s v="CARTAGENA RAMIREZ FREDY ALONSO"/>
    <x v="11"/>
    <x v="3"/>
    <n v="37"/>
    <n v="24.6666666666667"/>
    <n v="32.691304347826097"/>
    <m/>
    <n v="18246.913"/>
    <x v="0"/>
    <n v="13315.789500000001"/>
    <x v="1482"/>
    <x v="0"/>
    <m/>
  </r>
  <r>
    <d v="2025-08-26T03:27:43"/>
    <x v="1"/>
    <x v="7"/>
    <s v="MARIN ALZATE KEVIN ANDRES"/>
    <x v="15"/>
    <x v="0"/>
    <n v="298"/>
    <n v="19.866666666666699"/>
    <n v="326.91304347826099"/>
    <s v="1 Descuento (Despachador) "/>
    <n v="182469.13039999999"/>
    <x v="0"/>
    <n v="13315.789500000001"/>
    <x v="1482"/>
    <x v="0"/>
    <m/>
  </r>
  <r>
    <d v="2025-08-26T03:27:44"/>
    <x v="9"/>
    <x v="9"/>
    <s v="DAVID  HENRY GIOVANNY"/>
    <x v="3"/>
    <x v="0"/>
    <n v="210"/>
    <n v="21"/>
    <n v="217.94202898550699"/>
    <s v="1 Descuento (Conduct) "/>
    <n v="121646.087"/>
    <x v="0"/>
    <n v="13315.789500000001"/>
    <x v="1482"/>
    <x v="0"/>
    <m/>
  </r>
  <r>
    <d v="2025-08-26T03:27:44"/>
    <x v="1"/>
    <x v="11"/>
    <s v="DURANGO PAEZ GILDARDO"/>
    <x v="1"/>
    <x v="0"/>
    <n v="256"/>
    <n v="23.272727272727298"/>
    <n v="239.73623188405799"/>
    <m/>
    <n v="133810.69570000001"/>
    <x v="1"/>
    <n v="13315.789500000001"/>
    <x v="1482"/>
    <x v="0"/>
    <m/>
  </r>
  <r>
    <d v="2025-08-26T03:27:44"/>
    <x v="9"/>
    <x v="12"/>
    <s v="VERENZUELA MARTINEZ ALEXANDER"/>
    <x v="6"/>
    <x v="0"/>
    <n v="185"/>
    <n v="23.125"/>
    <n v="174.353623188406"/>
    <s v="2 Descuentos (Conducts) "/>
    <n v="97316.869600000005"/>
    <x v="1"/>
    <n v="13315.789500000001"/>
    <x v="1482"/>
    <x v="0"/>
    <m/>
  </r>
  <r>
    <d v="2025-08-26T03:27:45"/>
    <x v="1"/>
    <x v="13"/>
    <s v="PEREZ GARCIA JUAN ESTEBAN"/>
    <x v="9"/>
    <x v="0"/>
    <n v="270"/>
    <n v="22.5"/>
    <n v="261.53043478260901"/>
    <m/>
    <n v="145975.30429999999"/>
    <x v="0"/>
    <n v="13315.789500000001"/>
    <x v="1482"/>
    <x v="0"/>
    <m/>
  </r>
  <r>
    <d v="2025-08-26T03:27:45"/>
    <x v="9"/>
    <x v="14"/>
    <s v="ESPINOZA CHAVARRIA GUILLERMO LEON"/>
    <x v="0"/>
    <x v="0"/>
    <n v="190"/>
    <n v="21.1111111111111"/>
    <n v="196.147826086957"/>
    <s v="Se descuenta 0.5 viaje de 4 24 am ya que NO ingresa a san juan. "/>
    <n v="103399.23330000001"/>
    <x v="0"/>
    <n v="13315.789500000001"/>
    <x v="1482"/>
    <x v="2"/>
    <n v="10.897"/>
  </r>
  <r>
    <d v="2025-08-26T03:27:45"/>
    <x v="1"/>
    <x v="15"/>
    <s v="ALBERTO ARISTIZABAL RAFAEL"/>
    <x v="1"/>
    <x v="0"/>
    <n v="242"/>
    <n v="22"/>
    <n v="239.73623188405799"/>
    <s v="1 Descuento (Usuario desubicado) "/>
    <n v="133810.69570000001"/>
    <x v="0"/>
    <n v="13315.789500000001"/>
    <x v="1482"/>
    <x v="0"/>
    <m/>
  </r>
  <r>
    <d v="2025-08-26T03:27:46"/>
    <x v="9"/>
    <x v="16"/>
    <s v="MACEA ARBELAEZ MATEO"/>
    <x v="6"/>
    <x v="1"/>
    <n v="175"/>
    <n v="23.3333333333333"/>
    <n v="163.45652173913001"/>
    <s v="Se descuenta 0.5 viaje de 12 48 pm ya que NO ingresa a san juan. "/>
    <n v="85152.320200000002"/>
    <x v="0"/>
    <n v="13315.789500000001"/>
    <x v="1482"/>
    <x v="2"/>
    <n v="10.897"/>
  </r>
  <r>
    <d v="2025-08-26T03:27:46"/>
    <x v="1"/>
    <x v="17"/>
    <s v="VALENCIA MENDOZA JHON"/>
    <x v="1"/>
    <x v="0"/>
    <n v="258"/>
    <n v="23.454545454545499"/>
    <n v="239.73623188405799"/>
    <m/>
    <n v="133810.69570000001"/>
    <x v="0"/>
    <n v="13315.789500000001"/>
    <x v="1482"/>
    <x v="0"/>
    <m/>
  </r>
  <r>
    <d v="2025-08-26T03:27:46"/>
    <x v="9"/>
    <x v="18"/>
    <s v="MACIAS HERNANDEZ JULIAN DAVID"/>
    <x v="0"/>
    <x v="0"/>
    <n v="192"/>
    <n v="21.3333333333333"/>
    <n v="196.147826086957"/>
    <s v="1 Descuento (Despachador) "/>
    <n v="109481.4783"/>
    <x v="0"/>
    <n v="13315.789500000001"/>
    <x v="1482"/>
    <x v="0"/>
    <m/>
  </r>
  <r>
    <d v="2025-08-26T03:27:46"/>
    <x v="1"/>
    <x v="19"/>
    <s v="QUIRAMA CASTAEDA JHON JADER"/>
    <x v="1"/>
    <x v="0"/>
    <n v="234"/>
    <n v="21.272727272727298"/>
    <n v="239.73623188405799"/>
    <m/>
    <n v="133810.69570000001"/>
    <x v="1"/>
    <n v="13315.789500000001"/>
    <x v="1482"/>
    <x v="0"/>
    <m/>
  </r>
  <r>
    <d v="2025-08-26T03:27:47"/>
    <x v="9"/>
    <x v="20"/>
    <s v="SALDARRIAGA PARRA LUIS ALBERTO"/>
    <x v="0"/>
    <x v="0"/>
    <n v="169"/>
    <n v="18.7777777777778"/>
    <n v="196.147826086957"/>
    <s v="1 Descuento (Despachador) "/>
    <n v="109481.4783"/>
    <x v="2"/>
    <n v="13315.789500000001"/>
    <x v="1482"/>
    <x v="0"/>
    <m/>
  </r>
  <r>
    <d v="2025-08-26T03:27:47"/>
    <x v="1"/>
    <x v="21"/>
    <s v="CUADROS PRESIGA JOSE GABRIEL"/>
    <x v="3"/>
    <x v="0"/>
    <n v="207"/>
    <n v="20.7"/>
    <n v="217.94202898550699"/>
    <m/>
    <n v="121646.087"/>
    <x v="0"/>
    <n v="13315.789500000001"/>
    <x v="1482"/>
    <x v="0"/>
    <m/>
  </r>
  <r>
    <d v="2025-08-26T03:27:47"/>
    <x v="9"/>
    <x v="38"/>
    <s v="JIMENEZ HURTADO CARLOS ESTIVEN"/>
    <x v="0"/>
    <x v="0"/>
    <n v="224"/>
    <n v="24.8888888888889"/>
    <n v="196.147826086957"/>
    <m/>
    <n v="109481.4783"/>
    <x v="1"/>
    <n v="13315.789500000001"/>
    <x v="1482"/>
    <x v="0"/>
    <m/>
  </r>
  <r>
    <d v="2025-08-26T03:27:47"/>
    <x v="1"/>
    <x v="22"/>
    <s v="CIRO MARIN RODRIGO ALBERTO"/>
    <x v="0"/>
    <x v="0"/>
    <n v="167"/>
    <n v="18.5555555555556"/>
    <n v="196.147826086957"/>
    <m/>
    <n v="109481.4783"/>
    <x v="0"/>
    <n v="13315.789500000001"/>
    <x v="1482"/>
    <x v="0"/>
    <m/>
  </r>
  <r>
    <d v="2025-08-26T03:27:48"/>
    <x v="9"/>
    <x v="23"/>
    <s v="FLORES RINCON JORGE ALBERTO"/>
    <x v="1"/>
    <x v="0"/>
    <n v="234"/>
    <n v="21.272727272727298"/>
    <n v="239.73623188405799"/>
    <m/>
    <n v="133810.69570000001"/>
    <x v="0"/>
    <n v="13315.789500000001"/>
    <x v="1482"/>
    <x v="0"/>
    <m/>
  </r>
  <r>
    <d v="2025-08-26T03:27:48"/>
    <x v="1"/>
    <x v="24"/>
    <s v="AGUDELO GARCIA LLORDIN ELIAS"/>
    <x v="0"/>
    <x v="0"/>
    <n v="181"/>
    <n v="20.1111111111111"/>
    <n v="196.147826086957"/>
    <s v="1 Descuento (Conduct) "/>
    <n v="109481.4783"/>
    <x v="0"/>
    <n v="13315.789500000001"/>
    <x v="1482"/>
    <x v="0"/>
    <m/>
  </r>
  <r>
    <d v="2025-08-26T03:27:48"/>
    <x v="9"/>
    <x v="25"/>
    <s v="HENAO HOYOS SANTIAGO"/>
    <x v="3"/>
    <x v="0"/>
    <n v="219"/>
    <n v="21.9"/>
    <n v="217.94202898550699"/>
    <m/>
    <n v="121646.087"/>
    <x v="0"/>
    <n v="13315.789500000001"/>
    <x v="1482"/>
    <x v="0"/>
    <m/>
  </r>
  <r>
    <d v="2025-08-26T03:27:48"/>
    <x v="1"/>
    <x v="39"/>
    <s v="MARULANDA JARAMILLO DAWER ANDRES"/>
    <x v="7"/>
    <x v="0"/>
    <n v="61"/>
    <n v="20.3333333333333"/>
    <n v="65.382608695652195"/>
    <m/>
    <n v="36493.826099999998"/>
    <x v="0"/>
    <n v="13315.789500000001"/>
    <x v="1482"/>
    <x v="0"/>
    <m/>
  </r>
  <r>
    <d v="2025-08-26T03:27:49"/>
    <x v="9"/>
    <x v="27"/>
    <s v="LAYOS JIMENEZ JOHAN CAMILO"/>
    <x v="3"/>
    <x v="0"/>
    <n v="196"/>
    <n v="19.600000000000001"/>
    <n v="217.94202898550699"/>
    <m/>
    <n v="121646.087"/>
    <x v="0"/>
    <n v="13315.789500000001"/>
    <x v="1482"/>
    <x v="0"/>
    <m/>
  </r>
  <r>
    <d v="2025-08-26T03:27:49"/>
    <x v="1"/>
    <x v="28"/>
    <s v="GOMEZ MARIN ALVARO"/>
    <x v="3"/>
    <x v="0"/>
    <n v="197"/>
    <n v="19.7"/>
    <n v="217.94202898550699"/>
    <s v="Se descuenta 0.5 viaje de 5 pm ya que NO ingresa a san juan. 2 Descuentos (Usuarios desubicados) "/>
    <n v="115563.842"/>
    <x v="0"/>
    <n v="13315.789500000001"/>
    <x v="1482"/>
    <x v="2"/>
    <n v="10.897"/>
  </r>
  <r>
    <d v="2025-08-26T03:27:49"/>
    <x v="9"/>
    <x v="29"/>
    <s v="LOPERA ALVAREZ ESTIVEN"/>
    <x v="1"/>
    <x v="0"/>
    <n v="246"/>
    <n v="22.363636363636399"/>
    <n v="239.73623188405799"/>
    <m/>
    <n v="133810.69570000001"/>
    <x v="0"/>
    <n v="13315.789500000001"/>
    <x v="1482"/>
    <x v="0"/>
    <m/>
  </r>
  <r>
    <d v="2025-08-26T03:27:49"/>
    <x v="1"/>
    <x v="30"/>
    <s v="HERRERA GIRALDO DAVINSON"/>
    <x v="1"/>
    <x v="0"/>
    <n v="197"/>
    <n v="17.909090909090899"/>
    <n v="239.73623188405799"/>
    <s v="1 Descuento (Conduct) "/>
    <n v="133810.69570000001"/>
    <x v="1"/>
    <n v="13315.789500000001"/>
    <x v="1482"/>
    <x v="0"/>
    <m/>
  </r>
  <r>
    <d v="2025-08-26T03:27:50"/>
    <x v="9"/>
    <x v="31"/>
    <s v="MARTINEZ CHAVERRA LUIS NORBERTO"/>
    <x v="3"/>
    <x v="0"/>
    <n v="232"/>
    <n v="23.2"/>
    <n v="217.94202898550699"/>
    <m/>
    <n v="121646.087"/>
    <x v="0"/>
    <n v="13315.789500000001"/>
    <x v="1482"/>
    <x v="0"/>
    <m/>
  </r>
  <r>
    <d v="2025-08-26T03:27:50"/>
    <x v="1"/>
    <x v="32"/>
    <s v="TABORDA ROJAS DIEGO ALEJANDRO"/>
    <x v="11"/>
    <x v="0"/>
    <n v="41"/>
    <n v="20.5"/>
    <n v="43.588405797101501"/>
    <m/>
    <n v="24329.217400000001"/>
    <x v="1"/>
    <n v="13315.789500000001"/>
    <x v="1482"/>
    <x v="0"/>
    <m/>
  </r>
  <r>
    <d v="2025-08-26T03:27:50"/>
    <x v="1"/>
    <x v="34"/>
    <s v="PALMAR PANA EDIXON JOSUE"/>
    <x v="0"/>
    <x v="0"/>
    <n v="189"/>
    <n v="21"/>
    <n v="196.147826086957"/>
    <s v="1 Descuento (Usuario desubicado) "/>
    <n v="109481.4783"/>
    <x v="0"/>
    <n v="13315.789500000001"/>
    <x v="1482"/>
    <x v="0"/>
    <m/>
  </r>
  <r>
    <d v="2025-08-26T03:27:50"/>
    <x v="9"/>
    <x v="33"/>
    <s v="CALLE BOTERO JUAN RICARDO"/>
    <x v="1"/>
    <x v="0"/>
    <n v="199"/>
    <n v="18.090909090909101"/>
    <n v="239.73623188405799"/>
    <m/>
    <n v="133810.69570000001"/>
    <x v="0"/>
    <n v="13315.789500000001"/>
    <x v="1482"/>
    <x v="0"/>
    <m/>
  </r>
  <r>
    <d v="2025-08-26T03:27:51"/>
    <x v="9"/>
    <x v="35"/>
    <s v="JARAMILLO JARAMILLO FRANCISCO WBEIMAR"/>
    <x v="4"/>
    <x v="0"/>
    <n v="135"/>
    <n v="19.285714285714299"/>
    <n v="152.55942028985501"/>
    <m/>
    <n v="85152.260899999994"/>
    <x v="0"/>
    <n v="13315.789500000001"/>
    <x v="1482"/>
    <x v="0"/>
    <m/>
  </r>
  <r>
    <d v="2025-08-26T03:27:51"/>
    <x v="1"/>
    <x v="41"/>
    <s v="HERNANDEZ MACIAS GILBERTO"/>
    <x v="0"/>
    <x v="0"/>
    <n v="206"/>
    <n v="22.8888888888889"/>
    <n v="196.147826086957"/>
    <m/>
    <n v="109481.4783"/>
    <x v="1"/>
    <n v="13315.789500000001"/>
    <x v="1482"/>
    <x v="0"/>
    <m/>
  </r>
  <r>
    <d v="2025-08-26T03:27:51"/>
    <x v="9"/>
    <x v="40"/>
    <s v="GONZALEZ IPUANA RENE"/>
    <x v="10"/>
    <x v="0"/>
    <n v="152"/>
    <n v="33.7777777777778"/>
    <n v="98.073913043478299"/>
    <s v="1 Descuento (Conduct) "/>
    <n v="54740.739099999999"/>
    <x v="1"/>
    <n v="13315.789500000001"/>
    <x v="1482"/>
    <x v="0"/>
    <m/>
  </r>
  <r>
    <d v="2025-08-27T02:42:05"/>
    <x v="1"/>
    <x v="1"/>
    <s v="PARRA VILLA YUBER ALONSO"/>
    <x v="6"/>
    <x v="0"/>
    <n v="195"/>
    <n v="24.375"/>
    <n v="181.25408618127801"/>
    <m/>
    <n v="101353.6404"/>
    <x v="0"/>
    <n v="13189.189200000001"/>
    <x v="1483"/>
    <x v="0"/>
    <m/>
  </r>
  <r>
    <d v="2025-08-27T02:42:05"/>
    <x v="9"/>
    <x v="36"/>
    <s v="CALLE BOTERO ANDRES CAMILO"/>
    <x v="3"/>
    <x v="0"/>
    <n v="248"/>
    <n v="24.8"/>
    <n v="226.567607726597"/>
    <m/>
    <n v="126692.0505"/>
    <x v="1"/>
    <n v="13189.189200000001"/>
    <x v="1483"/>
    <x v="0"/>
    <m/>
  </r>
  <r>
    <d v="2025-08-27T02:42:05"/>
    <x v="9"/>
    <x v="37"/>
    <s v="MARTINEZ  WILMAR"/>
    <x v="9"/>
    <x v="0"/>
    <n v="334"/>
    <n v="27.8333333333333"/>
    <n v="271.88112927191702"/>
    <m/>
    <n v="152030.46059999999"/>
    <x v="0"/>
    <n v="13189.189200000001"/>
    <x v="1483"/>
    <x v="0"/>
    <m/>
  </r>
  <r>
    <d v="2025-08-27T02:42:06"/>
    <x v="1"/>
    <x v="2"/>
    <s v="LONDOO LOPERA DUVAN ANDRES"/>
    <x v="0"/>
    <x v="0"/>
    <n v="189"/>
    <n v="21"/>
    <n v="203.91084695393801"/>
    <s v="2 Descuentos (Usuarios desubicados) "/>
    <n v="114022.8455"/>
    <x v="1"/>
    <n v="13189.189200000001"/>
    <x v="1483"/>
    <x v="0"/>
    <m/>
  </r>
  <r>
    <d v="2025-08-27T02:42:06"/>
    <x v="9"/>
    <x v="3"/>
    <s v="LOPEZ PINEDA DANIEL ESTIVEN"/>
    <x v="1"/>
    <x v="0"/>
    <n v="227"/>
    <n v="20.636363636363601"/>
    <n v="249.224368499257"/>
    <m/>
    <n v="139361.2556"/>
    <x v="0"/>
    <n v="13189.189200000001"/>
    <x v="1483"/>
    <x v="0"/>
    <m/>
  </r>
  <r>
    <d v="2025-08-27T02:42:06"/>
    <x v="1"/>
    <x v="4"/>
    <s v="GIRALDO GIRALDO YOVIN ANDRES"/>
    <x v="3"/>
    <x v="0"/>
    <n v="227"/>
    <n v="22.7"/>
    <n v="226.567607726597"/>
    <s v="2 Descuentos (Despachador y usuario movilidad reducida) "/>
    <n v="126692.0505"/>
    <x v="1"/>
    <n v="13189.189200000001"/>
    <x v="1483"/>
    <x v="0"/>
    <m/>
  </r>
  <r>
    <d v="2025-08-27T02:42:07"/>
    <x v="9"/>
    <x v="6"/>
    <s v="CARTAGENA RAMIREZ FREDY ALONSO"/>
    <x v="10"/>
    <x v="0"/>
    <n v="108"/>
    <n v="24"/>
    <n v="101.955423476969"/>
    <m/>
    <n v="57011.422700000003"/>
    <x v="0"/>
    <n v="13189.189200000001"/>
    <x v="1483"/>
    <x v="0"/>
    <m/>
  </r>
  <r>
    <d v="2025-08-27T02:42:07"/>
    <x v="1"/>
    <x v="7"/>
    <s v="MARIN ALZATE KEVIN ANDRES"/>
    <x v="6"/>
    <x v="0"/>
    <n v="135"/>
    <n v="16.875"/>
    <n v="181.25408618127801"/>
    <m/>
    <n v="101353.6404"/>
    <x v="0"/>
    <n v="13189.189200000001"/>
    <x v="1483"/>
    <x v="0"/>
    <m/>
  </r>
  <r>
    <d v="2025-08-27T02:42:07"/>
    <x v="9"/>
    <x v="9"/>
    <s v="DAVID  HENRY GIOVANNY"/>
    <x v="10"/>
    <x v="0"/>
    <n v="116"/>
    <n v="25.7777777777778"/>
    <n v="101.955423476969"/>
    <m/>
    <n v="57011.422700000003"/>
    <x v="0"/>
    <n v="13189.189200000001"/>
    <x v="1483"/>
    <x v="0"/>
    <m/>
  </r>
  <r>
    <d v="2025-08-27T02:42:07"/>
    <x v="1"/>
    <x v="11"/>
    <s v="HENAO MUOZ FERNEY"/>
    <x v="3"/>
    <x v="0"/>
    <n v="259"/>
    <n v="25.9"/>
    <n v="226.567607726597"/>
    <m/>
    <n v="126692.0505"/>
    <x v="1"/>
    <n v="13189.189200000001"/>
    <x v="1483"/>
    <x v="0"/>
    <m/>
  </r>
  <r>
    <d v="2025-08-27T02:42:08"/>
    <x v="9"/>
    <x v="12"/>
    <s v="VERENZUELA MARTINEZ ALEXANDER"/>
    <x v="0"/>
    <x v="0"/>
    <n v="219"/>
    <n v="24.3333333333333"/>
    <n v="203.91084695393801"/>
    <m/>
    <n v="114022.8455"/>
    <x v="1"/>
    <n v="13189.189200000001"/>
    <x v="1483"/>
    <x v="0"/>
    <m/>
  </r>
  <r>
    <d v="2025-08-27T02:42:08"/>
    <x v="1"/>
    <x v="13"/>
    <s v="PEREZ GARCIA JUAN ESTEBAN"/>
    <x v="3"/>
    <x v="0"/>
    <n v="238"/>
    <n v="23.8"/>
    <n v="226.567607726597"/>
    <m/>
    <n v="126692.0505"/>
    <x v="0"/>
    <n v="13189.189200000001"/>
    <x v="1483"/>
    <x v="0"/>
    <m/>
  </r>
  <r>
    <d v="2025-08-27T02:42:08"/>
    <x v="9"/>
    <x v="14"/>
    <s v="ESPINOZA CHAVARRIA GUILLERMO LEON"/>
    <x v="7"/>
    <x v="0"/>
    <n v="56"/>
    <n v="18.6666666666667"/>
    <n v="67.970282317979198"/>
    <m/>
    <n v="38007.6152"/>
    <x v="0"/>
    <n v="13189.189200000001"/>
    <x v="1483"/>
    <x v="0"/>
    <m/>
  </r>
  <r>
    <d v="2025-08-27T02:42:08"/>
    <x v="1"/>
    <x v="15"/>
    <s v="ALBERTO ARISTIZABAL RAFAEL"/>
    <x v="1"/>
    <x v="0"/>
    <n v="251"/>
    <n v="22.818181818181799"/>
    <n v="249.224368499257"/>
    <m/>
    <n v="139361.2556"/>
    <x v="0"/>
    <n v="13189.189200000001"/>
    <x v="1483"/>
    <x v="0"/>
    <m/>
  </r>
  <r>
    <d v="2025-08-27T02:42:09"/>
    <x v="9"/>
    <x v="16"/>
    <s v="MACEA ARBELAEZ MATEO"/>
    <x v="15"/>
    <x v="0"/>
    <n v="300"/>
    <n v="20"/>
    <n v="339.85141158989597"/>
    <m/>
    <n v="190038.07579999999"/>
    <x v="0"/>
    <n v="13189.189200000001"/>
    <x v="1483"/>
    <x v="0"/>
    <m/>
  </r>
  <r>
    <d v="2025-08-27T02:42:09"/>
    <x v="1"/>
    <x v="17"/>
    <s v="VALENCIA MENDOZA JHON"/>
    <x v="1"/>
    <x v="0"/>
    <n v="255"/>
    <n v="23.181818181818201"/>
    <n v="249.224368499257"/>
    <s v="2 Descuentos (Capacitacion)"/>
    <n v="139361.2556"/>
    <x v="0"/>
    <n v="13189.189200000001"/>
    <x v="1483"/>
    <x v="0"/>
    <m/>
  </r>
  <r>
    <d v="2025-08-27T02:42:09"/>
    <x v="9"/>
    <x v="18"/>
    <s v="DURANGO PAEZ GILDARDO"/>
    <x v="11"/>
    <x v="0"/>
    <n v="15"/>
    <n v="10"/>
    <n v="33.985141158989599"/>
    <m/>
    <n v="19003.8076"/>
    <x v="0"/>
    <n v="13189.189200000001"/>
    <x v="1483"/>
    <x v="0"/>
    <m/>
  </r>
  <r>
    <d v="2025-08-27T02:42:09"/>
    <x v="1"/>
    <x v="19"/>
    <s v="QUIRAMA CASTAEDA JHON JADER"/>
    <x v="0"/>
    <x v="0"/>
    <n v="202"/>
    <n v="22.4444444444444"/>
    <n v="203.91084695393801"/>
    <s v="7 Descuentos (Usuario movilidad reducida y despachador) "/>
    <n v="114022.8455"/>
    <x v="1"/>
    <n v="13189.189200000001"/>
    <x v="1483"/>
    <x v="0"/>
    <m/>
  </r>
  <r>
    <d v="2025-08-27T02:42:10"/>
    <x v="1"/>
    <x v="21"/>
    <s v="CUADROS PRESIGA JOSE GABRIEL"/>
    <x v="0"/>
    <x v="0"/>
    <n v="173"/>
    <n v="19.2222222222222"/>
    <n v="203.91084695393801"/>
    <m/>
    <n v="114022.8455"/>
    <x v="0"/>
    <n v="13189.189200000001"/>
    <x v="1483"/>
    <x v="0"/>
    <m/>
  </r>
  <r>
    <d v="2025-08-27T02:42:10"/>
    <x v="9"/>
    <x v="38"/>
    <s v="JIMENEZ HURTADO CARLOS ESTIVEN"/>
    <x v="0"/>
    <x v="0"/>
    <n v="200"/>
    <n v="22.2222222222222"/>
    <n v="203.91084695393801"/>
    <m/>
    <n v="114022.8455"/>
    <x v="1"/>
    <n v="13189.189200000001"/>
    <x v="1483"/>
    <x v="0"/>
    <m/>
  </r>
  <r>
    <d v="2025-08-27T02:42:10"/>
    <x v="9"/>
    <x v="20"/>
    <s v="GONZALEZ IPUANA RENE"/>
    <x v="6"/>
    <x v="3"/>
    <n v="194"/>
    <n v="24.25"/>
    <n v="181.25408618127801"/>
    <m/>
    <n v="101353.6404"/>
    <x v="2"/>
    <n v="13189.189200000001"/>
    <x v="1483"/>
    <x v="0"/>
    <m/>
  </r>
  <r>
    <d v="2025-08-27T02:42:10"/>
    <x v="1"/>
    <x v="22"/>
    <s v="CIRO MARIN RODRIGO ALBERTO"/>
    <x v="3"/>
    <x v="0"/>
    <n v="205"/>
    <n v="20.5"/>
    <n v="226.567607726597"/>
    <m/>
    <n v="126692.0505"/>
    <x v="0"/>
    <n v="13189.189200000001"/>
    <x v="1483"/>
    <x v="0"/>
    <m/>
  </r>
  <r>
    <d v="2025-08-27T02:42:11"/>
    <x v="9"/>
    <x v="23"/>
    <s v="FLORES RINCON JORGE ALBERTO"/>
    <x v="2"/>
    <x v="0"/>
    <n v="148"/>
    <n v="24.6666666666667"/>
    <n v="135.940564635958"/>
    <m/>
    <n v="76015.230299999996"/>
    <x v="0"/>
    <n v="13189.189200000001"/>
    <x v="1483"/>
    <x v="0"/>
    <m/>
  </r>
  <r>
    <d v="2025-08-27T02:42:11"/>
    <x v="1"/>
    <x v="24"/>
    <s v="AGUDELO GARCIA LLORDIN ELIAS"/>
    <x v="0"/>
    <x v="0"/>
    <n v="194"/>
    <n v="21.5555555555556"/>
    <n v="203.91084695393801"/>
    <s v="1 Descuento (Jefe de ruta) "/>
    <n v="114022.8455"/>
    <x v="0"/>
    <n v="13189.189200000001"/>
    <x v="1483"/>
    <x v="0"/>
    <m/>
  </r>
  <r>
    <d v="2025-08-27T02:42:11"/>
    <x v="1"/>
    <x v="26"/>
    <s v="LAYOS JIMENEZ JOHAN CAMILO"/>
    <x v="2"/>
    <x v="0"/>
    <n v="159"/>
    <n v="26.5"/>
    <n v="135.940564635958"/>
    <s v="1 Descuento (Conduct) "/>
    <n v="76015.230299999996"/>
    <x v="0"/>
    <n v="13189.189200000001"/>
    <x v="1483"/>
    <x v="0"/>
    <m/>
  </r>
  <r>
    <d v="2025-08-27T02:42:11"/>
    <x v="9"/>
    <x v="25"/>
    <s v="JARAMILLO JARAMILLO FRANCISCO WBEIMAR"/>
    <x v="0"/>
    <x v="0"/>
    <n v="156"/>
    <n v="17.3333333333333"/>
    <n v="203.91084695393801"/>
    <m/>
    <n v="114022.8455"/>
    <x v="0"/>
    <n v="13189.189200000001"/>
    <x v="1483"/>
    <x v="0"/>
    <m/>
  </r>
  <r>
    <d v="2025-08-27T02:42:12"/>
    <x v="9"/>
    <x v="27"/>
    <s v="PULGARIN GARCIA YONATHAN ANDRES"/>
    <x v="6"/>
    <x v="0"/>
    <n v="186"/>
    <n v="23.25"/>
    <n v="181.25408618127801"/>
    <s v="1 Descuento (Usuario movilidad reducida) "/>
    <n v="101353.6404"/>
    <x v="0"/>
    <n v="13189.189200000001"/>
    <x v="1483"/>
    <x v="0"/>
    <m/>
  </r>
  <r>
    <d v="2025-08-27T02:42:12"/>
    <x v="1"/>
    <x v="28"/>
    <s v="GOMEZ MARIN ALVARO"/>
    <x v="3"/>
    <x v="0"/>
    <n v="234"/>
    <n v="23.4"/>
    <n v="226.567607726597"/>
    <m/>
    <n v="126692.0505"/>
    <x v="0"/>
    <n v="13189.189200000001"/>
    <x v="1483"/>
    <x v="0"/>
    <m/>
  </r>
  <r>
    <d v="2025-08-27T02:42:12"/>
    <x v="9"/>
    <x v="29"/>
    <s v="MONTOYA OSPINA GILBERTO ANTONIO"/>
    <x v="3"/>
    <x v="0"/>
    <n v="281"/>
    <n v="28.1"/>
    <n v="226.567607726597"/>
    <s v="1 Descuento (Despachador) "/>
    <n v="126692.0505"/>
    <x v="0"/>
    <n v="13189.189200000001"/>
    <x v="1483"/>
    <x v="0"/>
    <m/>
  </r>
  <r>
    <d v="2025-08-27T02:42:12"/>
    <x v="1"/>
    <x v="30"/>
    <s v="HERRERA GIRALDO DAVINSON"/>
    <x v="1"/>
    <x v="0"/>
    <n v="247"/>
    <n v="22.454545454545499"/>
    <n v="249.224368499257"/>
    <m/>
    <n v="139361.2556"/>
    <x v="1"/>
    <n v="13189.189200000001"/>
    <x v="1483"/>
    <x v="0"/>
    <m/>
  </r>
  <r>
    <d v="2025-08-27T02:42:13"/>
    <x v="9"/>
    <x v="31"/>
    <s v="MARTINEZ CHAVERRA LUIS NORBERTO"/>
    <x v="1"/>
    <x v="0"/>
    <n v="240"/>
    <n v="21.818181818181799"/>
    <n v="249.224368499257"/>
    <s v="1 Descuento (Despachador) "/>
    <n v="139361.2556"/>
    <x v="0"/>
    <n v="13189.189200000001"/>
    <x v="1483"/>
    <x v="0"/>
    <m/>
  </r>
  <r>
    <d v="2025-08-27T02:42:13"/>
    <x v="1"/>
    <x v="32"/>
    <s v="PULGARIN GARCIA YONATHAN ANDRES"/>
    <x v="1"/>
    <x v="0"/>
    <n v="259"/>
    <n v="23.545454545454501"/>
    <n v="249.224368499257"/>
    <m/>
    <n v="139361.2556"/>
    <x v="1"/>
    <n v="13189.189200000001"/>
    <x v="1483"/>
    <x v="0"/>
    <m/>
  </r>
  <r>
    <d v="2025-08-27T02:42:13"/>
    <x v="9"/>
    <x v="33"/>
    <s v="CALLE BOTERO JUAN RICARDO"/>
    <x v="1"/>
    <x v="0"/>
    <n v="209"/>
    <n v="19"/>
    <n v="249.224368499257"/>
    <s v="1 Descuento (Conduct) "/>
    <n v="139361.2556"/>
    <x v="0"/>
    <n v="13189.189200000001"/>
    <x v="1483"/>
    <x v="0"/>
    <m/>
  </r>
  <r>
    <d v="2025-08-27T02:42:13"/>
    <x v="1"/>
    <x v="34"/>
    <s v="HENAO HOYOS SANTIAGO"/>
    <x v="3"/>
    <x v="0"/>
    <n v="219"/>
    <n v="21.9"/>
    <n v="226.567607726597"/>
    <m/>
    <n v="126692.0505"/>
    <x v="0"/>
    <n v="13189.189200000001"/>
    <x v="1483"/>
    <x v="0"/>
    <m/>
  </r>
  <r>
    <d v="2025-08-27T02:42:14"/>
    <x v="9"/>
    <x v="35"/>
    <s v="OCAMPO OCAMPO ANTONIO JOSE"/>
    <x v="1"/>
    <x v="0"/>
    <n v="246"/>
    <n v="22.363636363636399"/>
    <n v="249.224368499257"/>
    <s v="1 Descuento (Despachador) "/>
    <n v="139361.2556"/>
    <x v="0"/>
    <n v="13189.189200000001"/>
    <x v="1483"/>
    <x v="0"/>
    <m/>
  </r>
  <r>
    <d v="2025-08-27T02:42:14"/>
    <x v="1"/>
    <x v="41"/>
    <s v="HERNANDEZ MACIAS GILBERTO"/>
    <x v="0"/>
    <x v="0"/>
    <n v="223"/>
    <n v="24.7777777777778"/>
    <n v="203.91084695393801"/>
    <m/>
    <n v="114022.8455"/>
    <x v="1"/>
    <n v="13189.189200000001"/>
    <x v="1483"/>
    <x v="0"/>
    <m/>
  </r>
  <r>
    <d v="2025-08-27T02:42:14"/>
    <x v="9"/>
    <x v="40"/>
    <s v="AGUDELO GARCIA DENIN ANGELO"/>
    <x v="9"/>
    <x v="0"/>
    <n v="277"/>
    <n v="23.0833333333333"/>
    <n v="271.88112927191702"/>
    <s v="1 Descuento (Despachador) "/>
    <n v="152030.46059999999"/>
    <x v="1"/>
    <n v="13189.189200000001"/>
    <x v="1483"/>
    <x v="0"/>
    <m/>
  </r>
  <r>
    <d v="2025-08-28T02:21:17"/>
    <x v="1"/>
    <x v="36"/>
    <s v="HERNANDEZ MORALES JHON DAYRON"/>
    <x v="3"/>
    <x v="0"/>
    <n v="235"/>
    <n v="23.5"/>
    <n v="208.02244039270701"/>
    <s v="2 Descuentos (Tecnicos) "/>
    <n v="115843.12760000001"/>
    <x v="1"/>
    <n v="12505.128199999999"/>
    <x v="1484"/>
    <x v="0"/>
    <m/>
  </r>
  <r>
    <d v="2025-08-28T02:21:17"/>
    <x v="9"/>
    <x v="1"/>
    <s v="PARRA VILLA YUBER ALONSO"/>
    <x v="6"/>
    <x v="0"/>
    <n v="182"/>
    <n v="22.75"/>
    <n v="166.41795231416501"/>
    <s v="2 Descuentos (Conducts) "/>
    <n v="92674.502099999998"/>
    <x v="0"/>
    <n v="12505.128199999999"/>
    <x v="1484"/>
    <x v="0"/>
    <m/>
  </r>
  <r>
    <d v="2025-08-28T02:21:18"/>
    <x v="1"/>
    <x v="37"/>
    <s v="SANCHEZ BETANCOURT FRANSCISCO"/>
    <x v="3"/>
    <x v="0"/>
    <n v="233"/>
    <n v="23.3"/>
    <n v="208.02244039270701"/>
    <m/>
    <n v="115843.12760000001"/>
    <x v="0"/>
    <n v="12505.128199999999"/>
    <x v="1484"/>
    <x v="0"/>
    <m/>
  </r>
  <r>
    <d v="2025-08-28T02:21:18"/>
    <x v="9"/>
    <x v="2"/>
    <s v="LONDOO LOPERA DUVAN ANDRES"/>
    <x v="2"/>
    <x v="0"/>
    <n v="166"/>
    <n v="27.6666666666667"/>
    <n v="124.813464235624"/>
    <s v="1 Descuento (Despachador) "/>
    <n v="69505.876600000003"/>
    <x v="1"/>
    <n v="12505.128199999999"/>
    <x v="1484"/>
    <x v="0"/>
    <m/>
  </r>
  <r>
    <d v="2025-08-28T02:21:18"/>
    <x v="1"/>
    <x v="3"/>
    <s v="MARTINEZ  WILMAR"/>
    <x v="3"/>
    <x v="0"/>
    <n v="206"/>
    <n v="20.6"/>
    <n v="208.02244039270701"/>
    <m/>
    <n v="115843.12760000001"/>
    <x v="0"/>
    <n v="12505.128199999999"/>
    <x v="1484"/>
    <x v="0"/>
    <m/>
  </r>
  <r>
    <d v="2025-08-28T02:21:18"/>
    <x v="9"/>
    <x v="4"/>
    <s v="GIRALDO GIRALDO YOVIN ANDRES"/>
    <x v="12"/>
    <x v="0"/>
    <n v="280"/>
    <n v="21.538461538461501"/>
    <n v="270.42917251051898"/>
    <s v="2 Descuentos (Usuarios desubicados) "/>
    <n v="150596.06589999999"/>
    <x v="1"/>
    <n v="12505.128199999999"/>
    <x v="1484"/>
    <x v="0"/>
    <m/>
  </r>
  <r>
    <d v="2025-08-28T02:21:19"/>
    <x v="1"/>
    <x v="5"/>
    <s v="GONZALEZ PEREZ RAFAEL JOSE"/>
    <x v="0"/>
    <x v="0"/>
    <n v="184"/>
    <n v="20.4444444444444"/>
    <n v="187.22019635343599"/>
    <s v="1 Descuento (Usuario desubicado) "/>
    <n v="104258.8149"/>
    <x v="1"/>
    <n v="12505.128199999999"/>
    <x v="1484"/>
    <x v="0"/>
    <m/>
  </r>
  <r>
    <d v="2025-08-28T02:21:19"/>
    <x v="9"/>
    <x v="6"/>
    <s v="CARTAGENA RAMIREZ FREDY ALONSO"/>
    <x v="4"/>
    <x v="0"/>
    <n v="168"/>
    <n v="24"/>
    <n v="145.61570827489501"/>
    <s v="1 Descuento (Despachador) "/>
    <n v="81090.189299999998"/>
    <x v="0"/>
    <n v="12505.128199999999"/>
    <x v="1484"/>
    <x v="0"/>
    <m/>
  </r>
  <r>
    <d v="2025-08-28T02:21:19"/>
    <x v="1"/>
    <x v="7"/>
    <s v="MARIN ALZATE KEVIN ANDRES"/>
    <x v="3"/>
    <x v="0"/>
    <n v="190"/>
    <n v="19"/>
    <n v="208.02244039270701"/>
    <s v="17 Descuentos (Despachador e incidente con Usuarios) "/>
    <n v="115843.12760000001"/>
    <x v="0"/>
    <n v="12505.128199999999"/>
    <x v="1484"/>
    <x v="0"/>
    <m/>
  </r>
  <r>
    <d v="2025-08-28T02:21:20"/>
    <x v="9"/>
    <x v="9"/>
    <s v="DAVID  HENRY GIOVANNY"/>
    <x v="4"/>
    <x v="0"/>
    <n v="130"/>
    <n v="18.571428571428601"/>
    <n v="145.61570827489501"/>
    <m/>
    <n v="81090.189299999998"/>
    <x v="0"/>
    <n v="12505.128199999999"/>
    <x v="1484"/>
    <x v="0"/>
    <m/>
  </r>
  <r>
    <d v="2025-08-28T02:21:20"/>
    <x v="1"/>
    <x v="11"/>
    <s v="DURANGO PAEZ GILDARDO"/>
    <x v="0"/>
    <x v="0"/>
    <n v="142"/>
    <n v="15.7777777777778"/>
    <n v="187.22019635343599"/>
    <m/>
    <n v="104258.8149"/>
    <x v="1"/>
    <n v="12505.128199999999"/>
    <x v="1484"/>
    <x v="0"/>
    <m/>
  </r>
  <r>
    <d v="2025-08-28T02:21:20"/>
    <x v="9"/>
    <x v="12"/>
    <s v="VERENZUELA MARTINEZ ALEXANDER"/>
    <x v="0"/>
    <x v="0"/>
    <n v="192"/>
    <n v="21.3333333333333"/>
    <n v="187.22019635343599"/>
    <m/>
    <n v="104258.8149"/>
    <x v="1"/>
    <n v="12505.128199999999"/>
    <x v="1484"/>
    <x v="0"/>
    <m/>
  </r>
  <r>
    <d v="2025-08-28T02:21:20"/>
    <x v="1"/>
    <x v="13"/>
    <s v="JARAMILLO JARAMILLO FRANCISCO WBEIMAR"/>
    <x v="0"/>
    <x v="0"/>
    <n v="166"/>
    <n v="18.4444444444444"/>
    <n v="187.22019635343599"/>
    <m/>
    <n v="104258.8149"/>
    <x v="0"/>
    <n v="12505.128199999999"/>
    <x v="1484"/>
    <x v="0"/>
    <m/>
  </r>
  <r>
    <d v="2025-08-28T02:21:21"/>
    <x v="9"/>
    <x v="14"/>
    <s v="ESPINOZA CHAVARRIA GUILLERMO LEON"/>
    <x v="0"/>
    <x v="0"/>
    <n v="175"/>
    <n v="19.4444444444444"/>
    <n v="187.22019635343599"/>
    <m/>
    <n v="104258.8149"/>
    <x v="0"/>
    <n v="12505.128199999999"/>
    <x v="1484"/>
    <x v="0"/>
    <m/>
  </r>
  <r>
    <d v="2025-08-28T02:21:21"/>
    <x v="1"/>
    <x v="15"/>
    <s v="ALBERTO ARISTIZABAL RAFAEL"/>
    <x v="9"/>
    <x v="0"/>
    <n v="246"/>
    <n v="20.5"/>
    <n v="249.62692847124799"/>
    <s v="1 Descuento (Despachador) "/>
    <n v="139011.75320000001"/>
    <x v="0"/>
    <n v="12505.128199999999"/>
    <x v="1484"/>
    <x v="0"/>
    <m/>
  </r>
  <r>
    <d v="2025-08-28T02:21:21"/>
    <x v="9"/>
    <x v="16"/>
    <s v="GUTIERREZ ARICAPA DANIEL HUMBERTO"/>
    <x v="1"/>
    <x v="0"/>
    <n v="180"/>
    <n v="16.363636363636399"/>
    <n v="228.824684431978"/>
    <s v="1 Descuento (Despachador) "/>
    <n v="127427.44040000001"/>
    <x v="0"/>
    <n v="12505.128199999999"/>
    <x v="1484"/>
    <x v="0"/>
    <m/>
  </r>
  <r>
    <d v="2025-08-28T02:21:21"/>
    <x v="1"/>
    <x v="17"/>
    <s v="VALENCIA MENDOZA JHON"/>
    <x v="2"/>
    <x v="0"/>
    <n v="142"/>
    <n v="21.846153846153801"/>
    <n v="135.21458625525901"/>
    <m/>
    <n v="75298.032999999996"/>
    <x v="0"/>
    <n v="12505.128199999999"/>
    <x v="1484"/>
    <x v="0"/>
    <m/>
  </r>
  <r>
    <d v="2025-08-28T02:21:21"/>
    <x v="9"/>
    <x v="18"/>
    <s v="DURANGO DAVID JOSE"/>
    <x v="0"/>
    <x v="0"/>
    <n v="168"/>
    <n v="18.6666666666667"/>
    <n v="187.22019635343599"/>
    <m/>
    <n v="104258.8149"/>
    <x v="0"/>
    <n v="12505.128199999999"/>
    <x v="1484"/>
    <x v="0"/>
    <m/>
  </r>
  <r>
    <d v="2025-08-28T02:21:22"/>
    <x v="1"/>
    <x v="19"/>
    <s v="QUIRAMA CASTAEDA JHON JADER"/>
    <x v="7"/>
    <x v="0"/>
    <n v="96"/>
    <n v="32"/>
    <n v="62.406732117812098"/>
    <m/>
    <n v="34752.938300000002"/>
    <x v="1"/>
    <n v="12505.128199999999"/>
    <x v="1484"/>
    <x v="0"/>
    <m/>
  </r>
  <r>
    <d v="2025-08-28T02:21:22"/>
    <x v="9"/>
    <x v="20"/>
    <s v="SALDARRIAGA PARRA LUIS ALBERTO"/>
    <x v="0"/>
    <x v="0"/>
    <n v="177"/>
    <n v="19.6666666666667"/>
    <n v="187.22019635343599"/>
    <m/>
    <n v="104258.8149"/>
    <x v="2"/>
    <n v="12505.128199999999"/>
    <x v="1484"/>
    <x v="0"/>
    <m/>
  </r>
  <r>
    <d v="2025-08-28T02:21:22"/>
    <x v="1"/>
    <x v="21"/>
    <s v="CUADROS PRESIGA JOSE GABRIEL"/>
    <x v="3"/>
    <x v="0"/>
    <n v="211"/>
    <n v="21.1"/>
    <n v="208.02244039270701"/>
    <m/>
    <n v="115843.12760000001"/>
    <x v="0"/>
    <n v="12505.128199999999"/>
    <x v="1484"/>
    <x v="0"/>
    <m/>
  </r>
  <r>
    <d v="2025-08-28T02:21:22"/>
    <x v="9"/>
    <x v="38"/>
    <s v="JIMENEZ HURTADO CARLOS ESTIVEN"/>
    <x v="0"/>
    <x v="0"/>
    <n v="153"/>
    <n v="17"/>
    <n v="187.22019635343599"/>
    <m/>
    <n v="104258.8149"/>
    <x v="1"/>
    <n v="12505.128199999999"/>
    <x v="1484"/>
    <x v="0"/>
    <m/>
  </r>
  <r>
    <d v="2025-08-28T02:21:22"/>
    <x v="1"/>
    <x v="22"/>
    <s v="MACIAS HERNANDEZ JULIAN DAVID"/>
    <x v="0"/>
    <x v="0"/>
    <n v="170"/>
    <n v="18.8888888888889"/>
    <n v="187.22019635343599"/>
    <s v="1 Descuento (Usuario desubicado) "/>
    <n v="104258.8149"/>
    <x v="0"/>
    <n v="12505.128199999999"/>
    <x v="1484"/>
    <x v="0"/>
    <m/>
  </r>
  <r>
    <d v="2025-08-28T02:21:23"/>
    <x v="9"/>
    <x v="23"/>
    <s v="HENAO MUOZ FERNEY"/>
    <x v="3"/>
    <x v="0"/>
    <n v="270"/>
    <n v="27"/>
    <n v="208.02244039270701"/>
    <s v="JORGE FLORES Realiz 5 viajes donde moviliz 133 Usuarios. 2 Descuentos (conduct y despachador) "/>
    <n v="115843.12760000001"/>
    <x v="0"/>
    <n v="12505.128199999999"/>
    <x v="1484"/>
    <x v="0"/>
    <m/>
  </r>
  <r>
    <d v="2025-08-28T02:21:23"/>
    <x v="1"/>
    <x v="24"/>
    <s v="AGUDELO GARCIA LLORDIN ELIAS"/>
    <x v="10"/>
    <x v="0"/>
    <n v="113"/>
    <n v="28.25"/>
    <n v="83.208976157082702"/>
    <m/>
    <n v="46337.251100000001"/>
    <x v="0"/>
    <n v="12505.128199999999"/>
    <x v="1484"/>
    <x v="0"/>
    <m/>
  </r>
  <r>
    <d v="2025-08-28T02:21:23"/>
    <x v="9"/>
    <x v="25"/>
    <s v="LEON PEREZ RAUL ENRIQUE"/>
    <x v="0"/>
    <x v="0"/>
    <n v="150"/>
    <n v="16.6666666666667"/>
    <n v="187.22019635343599"/>
    <m/>
    <n v="104258.8149"/>
    <x v="0"/>
    <n v="12505.128199999999"/>
    <x v="1484"/>
    <x v="0"/>
    <m/>
  </r>
  <r>
    <d v="2025-08-28T02:21:23"/>
    <x v="1"/>
    <x v="26"/>
    <s v="LAYOS JIMENEZ JOHAN CAMILO"/>
    <x v="0"/>
    <x v="0"/>
    <n v="149"/>
    <n v="16.5555555555556"/>
    <n v="187.22019635343599"/>
    <m/>
    <n v="104258.8149"/>
    <x v="0"/>
    <n v="12505.128199999999"/>
    <x v="1484"/>
    <x v="0"/>
    <m/>
  </r>
  <r>
    <d v="2025-08-28T02:21:24"/>
    <x v="9"/>
    <x v="39"/>
    <s v="MARULANDA JARAMILLO DAWER ANDRES"/>
    <x v="0"/>
    <x v="0"/>
    <n v="191"/>
    <n v="21.2222222222222"/>
    <n v="187.22019635343599"/>
    <m/>
    <n v="104258.8149"/>
    <x v="0"/>
    <n v="12505.128199999999"/>
    <x v="1484"/>
    <x v="0"/>
    <m/>
  </r>
  <r>
    <d v="2025-08-28T02:21:24"/>
    <x v="1"/>
    <x v="27"/>
    <s v="PULGARIN GARCIA YONATHAN ANDRES"/>
    <x v="8"/>
    <x v="0"/>
    <n v="120"/>
    <n v="24"/>
    <n v="104.01122019635299"/>
    <m/>
    <n v="57921.563800000004"/>
    <x v="0"/>
    <n v="12505.128199999999"/>
    <x v="1484"/>
    <x v="0"/>
    <m/>
  </r>
  <r>
    <d v="2025-08-28T02:21:24"/>
    <x v="9"/>
    <x v="28"/>
    <s v="GOMEZ MARIN ALVARO"/>
    <x v="0"/>
    <x v="0"/>
    <n v="175"/>
    <n v="19.4444444444444"/>
    <n v="187.22019635343599"/>
    <m/>
    <n v="104258.8149"/>
    <x v="0"/>
    <n v="12505.128199999999"/>
    <x v="1484"/>
    <x v="0"/>
    <m/>
  </r>
  <r>
    <d v="2025-08-28T02:21:24"/>
    <x v="1"/>
    <x v="29"/>
    <s v="LOPERA ALVAREZ ESTIVEN"/>
    <x v="1"/>
    <x v="0"/>
    <n v="238"/>
    <n v="21.636363636363601"/>
    <n v="228.824684431978"/>
    <m/>
    <n v="127427.44040000001"/>
    <x v="0"/>
    <n v="12505.128199999999"/>
    <x v="1484"/>
    <x v="0"/>
    <m/>
  </r>
  <r>
    <d v="2025-08-28T02:21:24"/>
    <x v="9"/>
    <x v="30"/>
    <s v="HERRERA GIRALDO DAVINSON"/>
    <x v="3"/>
    <x v="0"/>
    <n v="243"/>
    <n v="24.3"/>
    <n v="208.02244039270701"/>
    <m/>
    <n v="115843.12760000001"/>
    <x v="1"/>
    <n v="12505.128199999999"/>
    <x v="1484"/>
    <x v="0"/>
    <m/>
  </r>
  <r>
    <d v="2025-08-28T02:21:25"/>
    <x v="1"/>
    <x v="31"/>
    <s v="MARTINEZ CHAVERRA LUIS NORBERTO"/>
    <x v="1"/>
    <x v="0"/>
    <n v="269"/>
    <n v="24.454545454545499"/>
    <n v="228.824684431978"/>
    <m/>
    <n v="127427.44040000001"/>
    <x v="0"/>
    <n v="12505.128199999999"/>
    <x v="1484"/>
    <x v="0"/>
    <m/>
  </r>
  <r>
    <d v="2025-08-28T02:21:25"/>
    <x v="9"/>
    <x v="32"/>
    <s v="TABORDA ROJAS DIEGO ALEJANDRO"/>
    <x v="1"/>
    <x v="0"/>
    <n v="235"/>
    <n v="21.363636363636399"/>
    <n v="228.824684431978"/>
    <m/>
    <n v="127427.44040000001"/>
    <x v="1"/>
    <n v="12505.128199999999"/>
    <x v="1484"/>
    <x v="0"/>
    <m/>
  </r>
  <r>
    <d v="2025-08-28T02:21:25"/>
    <x v="1"/>
    <x v="33"/>
    <s v="GONZALEZ IPUANA RENE"/>
    <x v="3"/>
    <x v="0"/>
    <n v="231"/>
    <n v="23.1"/>
    <n v="208.02244039270701"/>
    <s v="1 Descuento (Asociado) "/>
    <n v="115843.12760000001"/>
    <x v="0"/>
    <n v="12505.128199999999"/>
    <x v="1484"/>
    <x v="0"/>
    <m/>
  </r>
  <r>
    <d v="2025-08-28T02:21:25"/>
    <x v="9"/>
    <x v="34"/>
    <s v="HENAO HOYOS SANTIAGO"/>
    <x v="9"/>
    <x v="0"/>
    <n v="214"/>
    <n v="17.8333333333333"/>
    <n v="249.62692847124799"/>
    <m/>
    <n v="139011.75320000001"/>
    <x v="0"/>
    <n v="12505.128199999999"/>
    <x v="1484"/>
    <x v="0"/>
    <m/>
  </r>
  <r>
    <d v="2025-08-28T02:21:25"/>
    <x v="1"/>
    <x v="35"/>
    <s v="OCAMPO OCAMPO ANTONIO JOSE"/>
    <x v="1"/>
    <x v="0"/>
    <n v="190"/>
    <n v="17.272727272727298"/>
    <n v="228.824684431978"/>
    <m/>
    <n v="127427.44040000001"/>
    <x v="0"/>
    <n v="12505.128199999999"/>
    <x v="1484"/>
    <x v="0"/>
    <m/>
  </r>
  <r>
    <d v="2025-08-28T02:21:26"/>
    <x v="9"/>
    <x v="41"/>
    <s v="HERNANDEZ MACIAS GILBERTO"/>
    <x v="0"/>
    <x v="0"/>
    <n v="187"/>
    <n v="20.7777777777778"/>
    <n v="187.22019635343599"/>
    <m/>
    <n v="104258.8149"/>
    <x v="1"/>
    <n v="12505.128199999999"/>
    <x v="1484"/>
    <x v="0"/>
    <m/>
  </r>
  <r>
    <d v="2025-08-28T02:21:26"/>
    <x v="1"/>
    <x v="40"/>
    <s v="AGUDELO GARCIA DENIN ANGELO"/>
    <x v="9"/>
    <x v="0"/>
    <n v="249"/>
    <n v="20.75"/>
    <n v="249.62692847124799"/>
    <s v="3 Descuentos (Asociado y usuarios desubicados) "/>
    <n v="139011.75320000001"/>
    <x v="1"/>
    <n v="12505.128199999999"/>
    <x v="1484"/>
    <x v="0"/>
    <m/>
  </r>
  <r>
    <d v="2025-08-29T02:18:52"/>
    <x v="9"/>
    <x v="36"/>
    <s v="HERNANDEZ MACIAS GILBERTO"/>
    <x v="0"/>
    <x v="0"/>
    <n v="198"/>
    <n v="22"/>
    <n v="194.00826446280999"/>
    <m/>
    <n v="108229.83470000001"/>
    <x v="1"/>
    <n v="13655.263199999999"/>
    <x v="1485"/>
    <x v="0"/>
    <m/>
  </r>
  <r>
    <d v="2025-08-29T02:18:52"/>
    <x v="1"/>
    <x v="1"/>
    <s v="PARRA VILLA YUBER ALONSO"/>
    <x v="0"/>
    <x v="0"/>
    <n v="218"/>
    <n v="24.2222222222222"/>
    <n v="194.00826446280999"/>
    <s v="1 Descuento (Usuario desubicado) "/>
    <n v="108229.83470000001"/>
    <x v="0"/>
    <n v="13655.263199999999"/>
    <x v="1485"/>
    <x v="0"/>
    <m/>
  </r>
  <r>
    <d v="2025-08-29T02:18:52"/>
    <x v="9"/>
    <x v="37"/>
    <s v="SANCHEZ BETANCOURT FRANSCISCO"/>
    <x v="0"/>
    <x v="0"/>
    <n v="192"/>
    <n v="21.3333333333333"/>
    <n v="194.00826446280999"/>
    <m/>
    <n v="108229.83470000001"/>
    <x v="0"/>
    <n v="13655.263199999999"/>
    <x v="1485"/>
    <x v="0"/>
    <m/>
  </r>
  <r>
    <d v="2025-08-29T02:18:52"/>
    <x v="1"/>
    <x v="2"/>
    <s v="LONDOO LOPERA DUVAN ANDRES "/>
    <x v="3"/>
    <x v="0"/>
    <n v="214"/>
    <n v="21.4"/>
    <n v="215.56473829201099"/>
    <s v="Se descuenta 0.5 viaje de 7 50 am ya que NO ingresa al 13 sin autorizacin "/>
    <n v="114242.74189999999"/>
    <x v="1"/>
    <n v="13655.263199999999"/>
    <x v="1485"/>
    <x v="2"/>
    <n v="10.778"/>
  </r>
  <r>
    <d v="2025-08-29T02:18:53"/>
    <x v="9"/>
    <x v="3"/>
    <s v="LOPEZ PINEDA DANIEL ESTIVEN"/>
    <x v="1"/>
    <x v="0"/>
    <n v="218"/>
    <n v="19.818181818181799"/>
    <n v="237.12121212121201"/>
    <m/>
    <n v="132280.90909999999"/>
    <x v="0"/>
    <n v="13655.263199999999"/>
    <x v="1485"/>
    <x v="0"/>
    <m/>
  </r>
  <r>
    <d v="2025-08-29T02:18:53"/>
    <x v="1"/>
    <x v="4"/>
    <s v="JARAMILLO JARAMILLO FRANCISCO WBEIMAR"/>
    <x v="2"/>
    <x v="0"/>
    <n v="109"/>
    <n v="18.1666666666667"/>
    <n v="129.338842975207"/>
    <m/>
    <n v="72153.223100000003"/>
    <x v="1"/>
    <n v="13655.263199999999"/>
    <x v="1485"/>
    <x v="0"/>
    <m/>
  </r>
  <r>
    <d v="2025-08-29T02:18:53"/>
    <x v="9"/>
    <x v="5"/>
    <s v="GONZALEZ PEREZ RAFAEL JOSE"/>
    <x v="3"/>
    <x v="0"/>
    <n v="210"/>
    <n v="21"/>
    <n v="215.56473829201099"/>
    <m/>
    <n v="120255.3719"/>
    <x v="1"/>
    <n v="13655.263199999999"/>
    <x v="1485"/>
    <x v="0"/>
    <m/>
  </r>
  <r>
    <d v="2025-08-29T02:18:54"/>
    <x v="1"/>
    <x v="6"/>
    <s v="CARTAGENA RAMIREZ FREDY ALONSO "/>
    <x v="3"/>
    <x v="0"/>
    <n v="228"/>
    <n v="22.8"/>
    <n v="215.56473829201099"/>
    <m/>
    <n v="120255.3719"/>
    <x v="0"/>
    <n v="13655.263199999999"/>
    <x v="1485"/>
    <x v="0"/>
    <m/>
  </r>
  <r>
    <d v="2025-08-29T02:18:54"/>
    <x v="9"/>
    <x v="7"/>
    <s v="GUTIERREZ ARICAPA DANIEL HUMBERTO"/>
    <x v="3"/>
    <x v="0"/>
    <n v="221"/>
    <n v="22.1"/>
    <n v="215.56473829201099"/>
    <m/>
    <n v="120255.3719"/>
    <x v="0"/>
    <n v="13655.263199999999"/>
    <x v="1485"/>
    <x v="0"/>
    <m/>
  </r>
  <r>
    <d v="2025-08-29T02:18:54"/>
    <x v="1"/>
    <x v="9"/>
    <s v="MACIAS HERNANDEZ JULIAN DAVID"/>
    <x v="3"/>
    <x v="0"/>
    <n v="183"/>
    <n v="18.3"/>
    <n v="215.56473829201099"/>
    <m/>
    <n v="120255.3719"/>
    <x v="0"/>
    <n v="13655.263199999999"/>
    <x v="1485"/>
    <x v="0"/>
    <m/>
  </r>
  <r>
    <d v="2025-08-29T02:18:54"/>
    <x v="9"/>
    <x v="11"/>
    <s v="DURANGO PAEZ GILDARDO"/>
    <x v="0"/>
    <x v="0"/>
    <n v="224"/>
    <n v="24.8888888888889"/>
    <n v="194.00826446280999"/>
    <m/>
    <n v="108229.83470000001"/>
    <x v="1"/>
    <n v="13655.263199999999"/>
    <x v="1485"/>
    <x v="0"/>
    <m/>
  </r>
  <r>
    <d v="2025-08-29T02:18:55"/>
    <x v="1"/>
    <x v="12"/>
    <s v="VERENZUELA MARTINEZ ALEXANDER"/>
    <x v="3"/>
    <x v="0"/>
    <n v="262"/>
    <n v="26.2"/>
    <n v="215.56473829201099"/>
    <m/>
    <n v="120255.3719"/>
    <x v="1"/>
    <n v="13655.263199999999"/>
    <x v="1485"/>
    <x v="0"/>
    <m/>
  </r>
  <r>
    <d v="2025-08-29T02:18:55"/>
    <x v="9"/>
    <x v="13"/>
    <s v="PEREZ GARCIA JUAN ESTEBAN"/>
    <x v="0"/>
    <x v="3"/>
    <n v="196"/>
    <n v="21.7777777777778"/>
    <n v="194.00826446280999"/>
    <s v="2 Descuentos (Despachador y usuario desubicado)"/>
    <n v="108229.83470000001"/>
    <x v="0"/>
    <n v="13655.263199999999"/>
    <x v="1485"/>
    <x v="0"/>
    <m/>
  </r>
  <r>
    <d v="2025-08-29T02:18:55"/>
    <x v="1"/>
    <x v="14"/>
    <s v="ESPINOZA CHAVARRIA GUILLERMO LEON"/>
    <x v="0"/>
    <x v="0"/>
    <n v="171"/>
    <n v="19"/>
    <n v="194.00826446280999"/>
    <m/>
    <n v="108229.83470000001"/>
    <x v="0"/>
    <n v="13655.263199999999"/>
    <x v="1485"/>
    <x v="0"/>
    <m/>
  </r>
  <r>
    <d v="2025-08-29T02:18:56"/>
    <x v="9"/>
    <x v="15"/>
    <s v="ALBERTO ARISTIZABAL RAFAEL"/>
    <x v="0"/>
    <x v="0"/>
    <n v="235"/>
    <n v="26.1111111111111"/>
    <n v="194.00826446280999"/>
    <m/>
    <n v="108229.83470000001"/>
    <x v="0"/>
    <n v="13655.263199999999"/>
    <x v="1485"/>
    <x v="0"/>
    <m/>
  </r>
  <r>
    <d v="2025-08-29T02:18:56"/>
    <x v="1"/>
    <x v="16"/>
    <s v="MACEA ARBELAEZ MATEO"/>
    <x v="13"/>
    <x v="0"/>
    <n v="286"/>
    <n v="20.428571428571399"/>
    <n v="301.79063360881503"/>
    <m/>
    <n v="168357.52069999999"/>
    <x v="0"/>
    <n v="13655.263199999999"/>
    <x v="1485"/>
    <x v="0"/>
    <m/>
  </r>
  <r>
    <d v="2025-08-29T02:18:56"/>
    <x v="9"/>
    <x v="17"/>
    <s v="VALENCIA MENDOZA JHON"/>
    <x v="3"/>
    <x v="0"/>
    <n v="205"/>
    <n v="20.5"/>
    <n v="215.56473829201099"/>
    <s v="1 Descuento (Usuario movilidad reducida) "/>
    <n v="120255.3719"/>
    <x v="0"/>
    <n v="13655.263199999999"/>
    <x v="1485"/>
    <x v="0"/>
    <m/>
  </r>
  <r>
    <d v="2025-08-29T02:18:56"/>
    <x v="1"/>
    <x v="18"/>
    <s v="DURANGO DAVID JOSE"/>
    <x v="10"/>
    <x v="0"/>
    <n v="81"/>
    <n v="20.25"/>
    <n v="86.225895316804397"/>
    <m/>
    <n v="48102.148800000003"/>
    <x v="0"/>
    <n v="13655.263199999999"/>
    <x v="1485"/>
    <x v="0"/>
    <m/>
  </r>
  <r>
    <d v="2025-08-29T02:18:57"/>
    <x v="1"/>
    <x v="21"/>
    <s v="JARAMILLO JARAMILLO FRANCISCO WBEIMAR"/>
    <x v="3"/>
    <x v="3"/>
    <n v="209"/>
    <n v="20.9"/>
    <n v="215.56473829201099"/>
    <s v="JUAN CALLE Realiz 7 viajes donde moviliz 143 usuarios"/>
    <n v="120255.3719"/>
    <x v="0"/>
    <n v="13655.263199999999"/>
    <x v="1485"/>
    <x v="0"/>
    <m/>
  </r>
  <r>
    <d v="2025-08-29T02:18:57"/>
    <x v="9"/>
    <x v="38"/>
    <s v="JIMENEZ HURTADO CARLOS ESTIVEN"/>
    <x v="0"/>
    <x v="0"/>
    <n v="201"/>
    <n v="22.3333333333333"/>
    <n v="194.00826446280999"/>
    <s v="1 Descuento (Despachador) "/>
    <n v="108229.83470000001"/>
    <x v="1"/>
    <n v="13655.263199999999"/>
    <x v="1485"/>
    <x v="0"/>
    <m/>
  </r>
  <r>
    <d v="2025-08-29T02:18:57"/>
    <x v="9"/>
    <x v="20"/>
    <s v="SALDARRIAGA PARRA LUIS ALBERTO"/>
    <x v="0"/>
    <x v="0"/>
    <n v="190"/>
    <n v="21.1111111111111"/>
    <n v="194.00826446280999"/>
    <m/>
    <n v="108229.83470000001"/>
    <x v="2"/>
    <n v="13655.263199999999"/>
    <x v="1485"/>
    <x v="0"/>
    <m/>
  </r>
  <r>
    <d v="2025-08-29T02:18:57"/>
    <x v="1"/>
    <x v="22"/>
    <s v="HERNANDEZ MACIAS GILBERTO"/>
    <x v="0"/>
    <x v="0"/>
    <n v="144"/>
    <n v="16"/>
    <n v="194.00826446280999"/>
    <m/>
    <n v="108229.83470000001"/>
    <x v="0"/>
    <n v="13655.263199999999"/>
    <x v="1485"/>
    <x v="0"/>
    <m/>
  </r>
  <r>
    <d v="2025-08-29T02:18:58"/>
    <x v="9"/>
    <x v="23"/>
    <s v="FLORES RINCON JORGE ALBERTO"/>
    <x v="12"/>
    <x v="0"/>
    <n v="295"/>
    <n v="22.692307692307701"/>
    <n v="280.234159779614"/>
    <m/>
    <n v="156331.9835"/>
    <x v="0"/>
    <n v="13655.263199999999"/>
    <x v="1485"/>
    <x v="0"/>
    <m/>
  </r>
  <r>
    <d v="2025-08-29T02:18:58"/>
    <x v="1"/>
    <x v="24"/>
    <s v="MARTINEZ  WILMAR"/>
    <x v="0"/>
    <x v="0"/>
    <n v="184"/>
    <n v="20.4444444444444"/>
    <n v="194.00826446280999"/>
    <s v="2 Descuentos (Usuarios desubicados) "/>
    <n v="108229.83470000001"/>
    <x v="0"/>
    <n v="13655.263199999999"/>
    <x v="1485"/>
    <x v="0"/>
    <m/>
  </r>
  <r>
    <d v="2025-08-29T02:18:58"/>
    <x v="9"/>
    <x v="25"/>
    <s v="LEON PEREZ RAUL ENRIQUE"/>
    <x v="4"/>
    <x v="0"/>
    <n v="155"/>
    <n v="22.1428571428571"/>
    <n v="150.895316804408"/>
    <m/>
    <n v="84178.760299999994"/>
    <x v="0"/>
    <n v="13655.263199999999"/>
    <x v="1485"/>
    <x v="0"/>
    <m/>
  </r>
  <r>
    <d v="2025-08-29T02:18:59"/>
    <x v="1"/>
    <x v="26"/>
    <s v="LAYOS JIMENEZ JOHAN CAMILO"/>
    <x v="0"/>
    <x v="0"/>
    <n v="213"/>
    <n v="23.6666666666667"/>
    <n v="194.00826446280999"/>
    <m/>
    <n v="108229.83470000001"/>
    <x v="0"/>
    <n v="13655.263199999999"/>
    <x v="1485"/>
    <x v="0"/>
    <m/>
  </r>
  <r>
    <d v="2025-08-29T02:18:59"/>
    <x v="9"/>
    <x v="39"/>
    <s v="MARULANDA JARAMILLO DAWER ANDRES"/>
    <x v="0"/>
    <x v="0"/>
    <n v="177"/>
    <n v="19.6666666666667"/>
    <n v="194.00826446280999"/>
    <m/>
    <n v="108229.83470000001"/>
    <x v="0"/>
    <n v="13655.263199999999"/>
    <x v="1485"/>
    <x v="0"/>
    <m/>
  </r>
  <r>
    <d v="2025-08-29T02:18:59"/>
    <x v="1"/>
    <x v="27"/>
    <s v="PULGARIN GARCIA YONATHAN ANDRES"/>
    <x v="0"/>
    <x v="0"/>
    <n v="171"/>
    <n v="19"/>
    <n v="194.00826446280999"/>
    <m/>
    <n v="108229.83470000001"/>
    <x v="0"/>
    <n v="13655.263199999999"/>
    <x v="1485"/>
    <x v="0"/>
    <m/>
  </r>
  <r>
    <d v="2025-08-29T02:18:59"/>
    <x v="9"/>
    <x v="28"/>
    <s v="GOMEZ MARIN ALVARO"/>
    <x v="0"/>
    <x v="0"/>
    <n v="215"/>
    <n v="23.8888888888889"/>
    <n v="194.00826446280999"/>
    <s v="1 Descuento (Despachador) "/>
    <n v="108229.83470000001"/>
    <x v="0"/>
    <n v="13655.263199999999"/>
    <x v="1485"/>
    <x v="0"/>
    <m/>
  </r>
  <r>
    <d v="2025-08-29T02:18:59"/>
    <x v="1"/>
    <x v="29"/>
    <s v="LOPERA ALVAREZ ESTIVEN"/>
    <x v="3"/>
    <x v="0"/>
    <n v="195"/>
    <n v="19.5"/>
    <n v="215.56473829201099"/>
    <s v="2 Descuentos (Despachador y usuario movilidad reducida) "/>
    <n v="120255.3719"/>
    <x v="0"/>
    <n v="13655.263199999999"/>
    <x v="1485"/>
    <x v="0"/>
    <m/>
  </r>
  <r>
    <d v="2025-08-29T02:19:00"/>
    <x v="9"/>
    <x v="30"/>
    <s v="HERRERA GIRALDO DAVINSON"/>
    <x v="3"/>
    <x v="0"/>
    <n v="241"/>
    <n v="24.1"/>
    <n v="215.56473829201099"/>
    <s v="2 Descuentos (Conducts) "/>
    <n v="120255.3719"/>
    <x v="1"/>
    <n v="13655.263199999999"/>
    <x v="1485"/>
    <x v="0"/>
    <m/>
  </r>
  <r>
    <d v="2025-08-29T02:19:00"/>
    <x v="1"/>
    <x v="31"/>
    <s v="MARTINEZ CHAVERRA LUIS NORBERTO"/>
    <x v="3"/>
    <x v="0"/>
    <n v="254"/>
    <n v="25.4"/>
    <n v="215.56473829201099"/>
    <m/>
    <n v="120255.3719"/>
    <x v="0"/>
    <n v="13655.263199999999"/>
    <x v="1485"/>
    <x v="0"/>
    <m/>
  </r>
  <r>
    <d v="2025-08-29T02:19:00"/>
    <x v="9"/>
    <x v="32"/>
    <s v="TABORDA ROJAS DIEGO ALEJANDRO"/>
    <x v="1"/>
    <x v="0"/>
    <n v="267"/>
    <n v="24.272727272727298"/>
    <n v="237.12121212121201"/>
    <m/>
    <n v="132280.90909999999"/>
    <x v="1"/>
    <n v="13655.263199999999"/>
    <x v="1485"/>
    <x v="0"/>
    <m/>
  </r>
  <r>
    <d v="2025-08-29T02:19:00"/>
    <x v="1"/>
    <x v="33"/>
    <s v="GONZALEZ IPUANA RENE"/>
    <x v="3"/>
    <x v="0"/>
    <n v="213"/>
    <n v="21.3"/>
    <n v="215.56473829201099"/>
    <s v="Se descuenta 0.5 viaje de 2 36 pm ya que NO ingresa a la minorista. 1 Descuento (Despachador) "/>
    <n v="114242.74189999999"/>
    <x v="0"/>
    <n v="13655.263199999999"/>
    <x v="1485"/>
    <x v="2"/>
    <n v="10.778"/>
  </r>
  <r>
    <d v="2025-08-29T02:19:01"/>
    <x v="9"/>
    <x v="34"/>
    <s v="HENAO HOYOS SANTIAGO"/>
    <x v="0"/>
    <x v="0"/>
    <n v="128"/>
    <n v="14.2222222222222"/>
    <n v="194.00826446280999"/>
    <m/>
    <n v="108229.83470000001"/>
    <x v="0"/>
    <n v="13655.263199999999"/>
    <x v="1485"/>
    <x v="0"/>
    <m/>
  </r>
  <r>
    <d v="2025-08-29T02:19:01"/>
    <x v="1"/>
    <x v="35"/>
    <s v="OCAMPO OCAMPO ANTONIO JOSE"/>
    <x v="3"/>
    <x v="0"/>
    <n v="202"/>
    <n v="20.2"/>
    <n v="215.56473829201099"/>
    <m/>
    <n v="120255.3719"/>
    <x v="0"/>
    <n v="13655.263199999999"/>
    <x v="1485"/>
    <x v="0"/>
    <m/>
  </r>
  <r>
    <d v="2025-08-29T02:19:01"/>
    <x v="9"/>
    <x v="41"/>
    <s v="QUIRAMA CASTAEDA JHON JADER"/>
    <x v="0"/>
    <x v="3"/>
    <n v="199"/>
    <n v="22.1111111111111"/>
    <n v="194.00826446280999"/>
    <m/>
    <n v="108229.83470000001"/>
    <x v="1"/>
    <n v="13655.263199999999"/>
    <x v="1485"/>
    <x v="0"/>
    <m/>
  </r>
  <r>
    <d v="2025-08-29T02:19:01"/>
    <x v="1"/>
    <x v="40"/>
    <s v="AGUDELO GARCIA DENIN ANGELO"/>
    <x v="1"/>
    <x v="0"/>
    <n v="238"/>
    <n v="21.636363636363601"/>
    <n v="237.12121212121201"/>
    <m/>
    <n v="132280.90909999999"/>
    <x v="1"/>
    <n v="13655.263199999999"/>
    <x v="1485"/>
    <x v="0"/>
    <m/>
  </r>
  <r>
    <d v="2025-08-29T02:19:02"/>
    <x v="9"/>
    <x v="42"/>
    <s v="CALLE BOTERO ANDRES CAMILO "/>
    <x v="7"/>
    <x v="0"/>
    <n v="83"/>
    <n v="27.6666666666667"/>
    <n v="64.669421487603302"/>
    <m/>
    <n v="36076.611599999997"/>
    <x v="1"/>
    <n v="13655.263199999999"/>
    <x v="1485"/>
    <x v="0"/>
    <m/>
  </r>
  <r>
    <d v="2025-08-30T03:09:39"/>
    <x v="1"/>
    <x v="36"/>
    <s v="HERNANDEZ MORALES JHON DAYRON"/>
    <x v="0"/>
    <x v="0"/>
    <n v="238"/>
    <n v="26.4444444444444"/>
    <n v="200.877980364656"/>
    <m/>
    <n v="112248.6185"/>
    <x v="1"/>
    <n v="12982.051299999999"/>
    <x v="1486"/>
    <x v="0"/>
    <m/>
  </r>
  <r>
    <d v="2025-08-30T03:09:39"/>
    <x v="9"/>
    <x v="1"/>
    <s v="GONZALEZ IPUANA RENE"/>
    <x v="7"/>
    <x v="0"/>
    <n v="44"/>
    <n v="14.6666666666667"/>
    <n v="66.959326788218803"/>
    <m/>
    <n v="37416.206200000001"/>
    <x v="0"/>
    <n v="12982.051299999999"/>
    <x v="1486"/>
    <x v="0"/>
    <m/>
  </r>
  <r>
    <d v="2025-08-30T03:09:39"/>
    <x v="1"/>
    <x v="37"/>
    <s v="SANCHEZ BETANCOURT FRANSCISCO"/>
    <x v="4"/>
    <x v="0"/>
    <n v="140"/>
    <n v="20"/>
    <n v="156.23842917251099"/>
    <s v="1 Descuento (Usuario desubicado) "/>
    <n v="87304.481100000005"/>
    <x v="0"/>
    <n v="12982.051299999999"/>
    <x v="1486"/>
    <x v="0"/>
    <m/>
  </r>
  <r>
    <d v="2025-08-30T03:09:40"/>
    <x v="9"/>
    <x v="2"/>
    <s v="LONDOO LOPERA DUVAN ANDRES"/>
    <x v="3"/>
    <x v="0"/>
    <n v="214"/>
    <n v="21.4"/>
    <n v="223.19775596072901"/>
    <m/>
    <n v="124720.6872"/>
    <x v="1"/>
    <n v="12982.051299999999"/>
    <x v="1486"/>
    <x v="0"/>
    <m/>
  </r>
  <r>
    <d v="2025-08-30T03:09:40"/>
    <x v="1"/>
    <x v="3"/>
    <s v="MARTINEZ  WILMAR"/>
    <x v="3"/>
    <x v="0"/>
    <n v="272"/>
    <n v="27.2"/>
    <n v="223.19775596072901"/>
    <m/>
    <n v="124720.6872"/>
    <x v="0"/>
    <n v="12982.051299999999"/>
    <x v="1486"/>
    <x v="0"/>
    <m/>
  </r>
  <r>
    <d v="2025-08-30T03:09:40"/>
    <x v="9"/>
    <x v="4"/>
    <s v="GIRALDO GIRALDO YOVIN ANDRES"/>
    <x v="9"/>
    <x v="0"/>
    <n v="276"/>
    <n v="23"/>
    <n v="267.83730715287498"/>
    <s v="1 Descuento (Despachador) "/>
    <n v="149664.8247"/>
    <x v="1"/>
    <n v="12982.051299999999"/>
    <x v="1486"/>
    <x v="0"/>
    <m/>
  </r>
  <r>
    <d v="2025-08-30T03:09:41"/>
    <x v="1"/>
    <x v="5"/>
    <s v="GONZALEZ PEREZ RAFAEL JOSE"/>
    <x v="3"/>
    <x v="0"/>
    <n v="203"/>
    <n v="20.3"/>
    <n v="223.19775596072901"/>
    <m/>
    <n v="124720.6872"/>
    <x v="1"/>
    <n v="12982.051299999999"/>
    <x v="1486"/>
    <x v="0"/>
    <m/>
  </r>
  <r>
    <d v="2025-08-30T03:09:41"/>
    <x v="9"/>
    <x v="6"/>
    <s v="CARTAGENA RAMIREZ FREDY ALONSO"/>
    <x v="1"/>
    <x v="0"/>
    <n v="214"/>
    <n v="19.454545454545499"/>
    <n v="245.517531556802"/>
    <m/>
    <n v="137192.75599999999"/>
    <x v="0"/>
    <n v="12982.051299999999"/>
    <x v="1486"/>
    <x v="0"/>
    <m/>
  </r>
  <r>
    <d v="2025-08-30T03:09:42"/>
    <x v="9"/>
    <x v="9"/>
    <s v="DAVID  HENRY GIOVANNY"/>
    <x v="3"/>
    <x v="0"/>
    <n v="219"/>
    <n v="21.9"/>
    <n v="223.19775596072901"/>
    <m/>
    <n v="124720.6872"/>
    <x v="0"/>
    <n v="12982.051299999999"/>
    <x v="1486"/>
    <x v="0"/>
    <m/>
  </r>
  <r>
    <d v="2025-08-30T03:09:41"/>
    <x v="1"/>
    <x v="7"/>
    <s v="MARIN ALZATE KEVIN ANDRES"/>
    <x v="0"/>
    <x v="0"/>
    <n v="198"/>
    <n v="22"/>
    <n v="200.877980364656"/>
    <m/>
    <n v="112248.6185"/>
    <x v="0"/>
    <n v="12982.051299999999"/>
    <x v="1486"/>
    <x v="0"/>
    <m/>
  </r>
  <r>
    <d v="2025-08-30T03:09:42"/>
    <x v="1"/>
    <x v="11"/>
    <s v="DURANGO PAEZ GILDARDO"/>
    <x v="3"/>
    <x v="3"/>
    <n v="226"/>
    <n v="22.6"/>
    <n v="223.19775596072901"/>
    <m/>
    <n v="124720.6872"/>
    <x v="1"/>
    <n v="12982.051299999999"/>
    <x v="1486"/>
    <x v="0"/>
    <m/>
  </r>
  <r>
    <d v="2025-08-30T03:09:42"/>
    <x v="9"/>
    <x v="12"/>
    <s v="HERNANDEZ MACIAS GILBERTO"/>
    <x v="0"/>
    <x v="0"/>
    <n v="205"/>
    <n v="22.7777777777778"/>
    <n v="200.877980364656"/>
    <m/>
    <n v="112248.6185"/>
    <x v="1"/>
    <n v="12982.051299999999"/>
    <x v="1486"/>
    <x v="0"/>
    <m/>
  </r>
  <r>
    <d v="2025-08-30T03:09:43"/>
    <x v="1"/>
    <x v="13"/>
    <s v="PEREZ GARCIA JUAN ESTEBAN"/>
    <x v="3"/>
    <x v="0"/>
    <n v="225"/>
    <n v="22.5"/>
    <n v="223.19775596072901"/>
    <m/>
    <n v="124720.6872"/>
    <x v="0"/>
    <n v="12982.051299999999"/>
    <x v="1486"/>
    <x v="0"/>
    <m/>
  </r>
  <r>
    <d v="2025-08-30T03:09:43"/>
    <x v="9"/>
    <x v="14"/>
    <s v="JARAMILLO JARAMILLO FRANCISCO WBEIMAR"/>
    <x v="2"/>
    <x v="0"/>
    <n v="118"/>
    <n v="19.6666666666667"/>
    <n v="133.918653576438"/>
    <s v="3 Descuentos (Despachadores y usuario desubicado) "/>
    <n v="74832.412299999996"/>
    <x v="0"/>
    <n v="12982.051299999999"/>
    <x v="1486"/>
    <x v="0"/>
    <m/>
  </r>
  <r>
    <d v="2025-08-30T03:09:43"/>
    <x v="1"/>
    <x v="15"/>
    <s v="ALBERTO ARISTIZABAL RAFAEL"/>
    <x v="3"/>
    <x v="0"/>
    <n v="193"/>
    <n v="19.3"/>
    <n v="223.19775596072901"/>
    <m/>
    <n v="124720.6872"/>
    <x v="0"/>
    <n v="12982.051299999999"/>
    <x v="1486"/>
    <x v="0"/>
    <m/>
  </r>
  <r>
    <d v="2025-08-30T03:09:44"/>
    <x v="9"/>
    <x v="16"/>
    <s v="GUTIERREZ ARICAPA DANIEL HUMBERTO"/>
    <x v="0"/>
    <x v="0"/>
    <n v="197"/>
    <n v="21.8888888888889"/>
    <n v="200.877980364656"/>
    <s v="1 Descuento (Despachador) "/>
    <n v="112248.6185"/>
    <x v="0"/>
    <n v="12982.051299999999"/>
    <x v="1486"/>
    <x v="0"/>
    <m/>
  </r>
  <r>
    <d v="2025-08-30T03:09:44"/>
    <x v="1"/>
    <x v="17"/>
    <s v="VALENCIA MENDOZA JHON"/>
    <x v="1"/>
    <x v="0"/>
    <n v="200"/>
    <n v="18.181818181818201"/>
    <n v="245.517531556802"/>
    <m/>
    <n v="137192.75599999999"/>
    <x v="0"/>
    <n v="12982.051299999999"/>
    <x v="1486"/>
    <x v="0"/>
    <m/>
  </r>
  <r>
    <d v="2025-08-30T03:09:44"/>
    <x v="9"/>
    <x v="18"/>
    <s v="DURANGO DAVID JOSE"/>
    <x v="0"/>
    <x v="0"/>
    <n v="166"/>
    <n v="18.4444444444444"/>
    <n v="200.877980364656"/>
    <m/>
    <n v="112248.6185"/>
    <x v="0"/>
    <n v="12982.051299999999"/>
    <x v="1486"/>
    <x v="0"/>
    <m/>
  </r>
  <r>
    <d v="2025-08-30T03:09:45"/>
    <x v="1"/>
    <x v="20"/>
    <s v="SALDARRIAGA PARRA LUIS ALBERTO"/>
    <x v="8"/>
    <x v="0"/>
    <n v="96"/>
    <n v="19.2"/>
    <n v="111.598877980365"/>
    <m/>
    <n v="62360.3436"/>
    <x v="2"/>
    <n v="12982.051299999999"/>
    <x v="1486"/>
    <x v="0"/>
    <m/>
  </r>
  <r>
    <d v="2025-08-30T03:09:45"/>
    <x v="9"/>
    <x v="21"/>
    <s v="CUADROS PRESIGA JOSE GABRIEL"/>
    <x v="0"/>
    <x v="0"/>
    <n v="205"/>
    <n v="22.7777777777778"/>
    <n v="200.877980364656"/>
    <m/>
    <n v="112248.6185"/>
    <x v="0"/>
    <n v="12982.051299999999"/>
    <x v="1486"/>
    <x v="0"/>
    <m/>
  </r>
  <r>
    <d v="2025-08-30T03:09:45"/>
    <x v="1"/>
    <x v="38"/>
    <s v="HENAO MUOZ FERNEY"/>
    <x v="3"/>
    <x v="0"/>
    <n v="263"/>
    <n v="26.3"/>
    <n v="223.19775596072901"/>
    <m/>
    <n v="124720.6872"/>
    <x v="1"/>
    <n v="12982.051299999999"/>
    <x v="1486"/>
    <x v="0"/>
    <m/>
  </r>
  <r>
    <d v="2025-08-30T03:09:45"/>
    <x v="9"/>
    <x v="22"/>
    <s v="CIRO MARIN RODRIGO ALBERTO"/>
    <x v="0"/>
    <x v="0"/>
    <n v="182"/>
    <n v="20.2222222222222"/>
    <n v="200.877980364656"/>
    <m/>
    <n v="112248.6185"/>
    <x v="0"/>
    <n v="12982.051299999999"/>
    <x v="1486"/>
    <x v="0"/>
    <m/>
  </r>
  <r>
    <d v="2025-08-30T03:09:46"/>
    <x v="1"/>
    <x v="23"/>
    <s v="HENAO HOYOS SANTIAGO"/>
    <x v="6"/>
    <x v="0"/>
    <n v="214"/>
    <n v="26.75"/>
    <n v="178.55820476858301"/>
    <m/>
    <n v="99776.549799999993"/>
    <x v="0"/>
    <n v="12982.051299999999"/>
    <x v="1486"/>
    <x v="0"/>
    <m/>
  </r>
  <r>
    <d v="2025-08-30T03:09:46"/>
    <x v="9"/>
    <x v="24"/>
    <s v="AGUDELO GARCIA LLORDIN ELIAS"/>
    <x v="0"/>
    <x v="0"/>
    <n v="167"/>
    <n v="18.5555555555556"/>
    <n v="200.877980364656"/>
    <s v="2 Descuentos (jefe de ruta y despachador)"/>
    <n v="112248.6185"/>
    <x v="0"/>
    <n v="12982.051299999999"/>
    <x v="1486"/>
    <x v="0"/>
    <m/>
  </r>
  <r>
    <d v="2025-08-30T03:09:46"/>
    <x v="1"/>
    <x v="25"/>
    <s v="LEON PEREZ RAUL ENRIQUE"/>
    <x v="0"/>
    <x v="0"/>
    <n v="208"/>
    <n v="23.1111111111111"/>
    <n v="200.877980364656"/>
    <m/>
    <n v="112248.6185"/>
    <x v="0"/>
    <n v="12982.051299999999"/>
    <x v="1486"/>
    <x v="0"/>
    <m/>
  </r>
  <r>
    <d v="2025-08-30T03:09:47"/>
    <x v="9"/>
    <x v="26"/>
    <s v="LAYOS JIMENEZ JOHAN CAMILO"/>
    <x v="0"/>
    <x v="0"/>
    <n v="189"/>
    <n v="21"/>
    <n v="200.877980364656"/>
    <s v="2 Descuentos (Usuarios desubicados) "/>
    <n v="112248.6185"/>
    <x v="0"/>
    <n v="12982.051299999999"/>
    <x v="1486"/>
    <x v="0"/>
    <m/>
  </r>
  <r>
    <d v="2025-08-30T03:09:47"/>
    <x v="1"/>
    <x v="39"/>
    <s v="MARULANDA JARAMILLO DAWER ANDRES"/>
    <x v="0"/>
    <x v="0"/>
    <n v="192"/>
    <n v="21.3333333333333"/>
    <n v="200.877980364656"/>
    <m/>
    <n v="112248.6185"/>
    <x v="0"/>
    <n v="12982.051299999999"/>
    <x v="1486"/>
    <x v="0"/>
    <m/>
  </r>
  <r>
    <d v="2025-08-30T03:09:48"/>
    <x v="9"/>
    <x v="27"/>
    <s v="PULGARIN GARCIA YONATHAN ANDRES"/>
    <x v="2"/>
    <x v="3"/>
    <n v="142"/>
    <n v="21.846153846153801"/>
    <n v="145.07854137447401"/>
    <s v="1 Descuento (Conduct) "/>
    <n v="81068.4467"/>
    <x v="0"/>
    <n v="12982.051299999999"/>
    <x v="1486"/>
    <x v="0"/>
    <m/>
  </r>
  <r>
    <d v="2025-08-30T03:09:48"/>
    <x v="1"/>
    <x v="28"/>
    <s v="GOMEZ VERGARA EDWIN"/>
    <x v="6"/>
    <x v="0"/>
    <n v="175"/>
    <n v="21.875"/>
    <n v="178.55820476858301"/>
    <s v="1 Descuento (Despachador) "/>
    <n v="99776.549799999993"/>
    <x v="0"/>
    <n v="12982.051299999999"/>
    <x v="1486"/>
    <x v="0"/>
    <m/>
  </r>
  <r>
    <d v="2025-08-30T03:09:48"/>
    <x v="9"/>
    <x v="29"/>
    <s v="MONTOYA OSPINA GILBERTO ANTONIO"/>
    <x v="3"/>
    <x v="0"/>
    <n v="273"/>
    <n v="27.3"/>
    <n v="223.19775596072901"/>
    <m/>
    <n v="124720.6872"/>
    <x v="0"/>
    <n v="12982.051299999999"/>
    <x v="1486"/>
    <x v="0"/>
    <m/>
  </r>
  <r>
    <d v="2025-08-30T03:09:48"/>
    <x v="1"/>
    <x v="30"/>
    <s v="HINCAPIE LOPEZ DIDIER FABIAN"/>
    <x v="1"/>
    <x v="0"/>
    <n v="253"/>
    <n v="23"/>
    <n v="245.517531556802"/>
    <s v="2 Descuentos (Conduct y despachador) "/>
    <n v="137192.75599999999"/>
    <x v="1"/>
    <n v="12982.051299999999"/>
    <x v="1486"/>
    <x v="0"/>
    <m/>
  </r>
  <r>
    <d v="2025-08-30T03:09:49"/>
    <x v="9"/>
    <x v="31"/>
    <s v="MARTINEZ CHAVERRA LUIS NORBERTO"/>
    <x v="0"/>
    <x v="0"/>
    <n v="234"/>
    <n v="26"/>
    <n v="200.877980364656"/>
    <m/>
    <n v="112248.6185"/>
    <x v="0"/>
    <n v="12982.051299999999"/>
    <x v="1486"/>
    <x v="0"/>
    <m/>
  </r>
  <r>
    <d v="2025-08-30T03:09:49"/>
    <x v="1"/>
    <x v="32"/>
    <s v="TABORDA ROJAS DIEGO ALEJANDRO"/>
    <x v="3"/>
    <x v="0"/>
    <n v="235"/>
    <n v="23.5"/>
    <n v="223.19775596072901"/>
    <s v="5 Descuentos (Incidente con Usuarios) "/>
    <n v="124720.6872"/>
    <x v="1"/>
    <n v="12982.051299999999"/>
    <x v="1486"/>
    <x v="0"/>
    <m/>
  </r>
  <r>
    <d v="2025-08-30T03:09:49"/>
    <x v="9"/>
    <x v="33"/>
    <s v="CALLE BOTERO JUAN RICARDO"/>
    <x v="3"/>
    <x v="0"/>
    <n v="223"/>
    <n v="22.3"/>
    <n v="223.19775596072901"/>
    <s v="1 Descuento (Usuario desubicado) "/>
    <n v="124720.6872"/>
    <x v="0"/>
    <n v="12982.051299999999"/>
    <x v="1486"/>
    <x v="0"/>
    <m/>
  </r>
  <r>
    <d v="2025-08-30T03:09:50"/>
    <x v="1"/>
    <x v="34"/>
    <s v="PALMAR PANA EDIXON JOSUE"/>
    <x v="1"/>
    <x v="0"/>
    <n v="250"/>
    <n v="22.727272727272702"/>
    <n v="245.517531556802"/>
    <m/>
    <n v="137192.75599999999"/>
    <x v="0"/>
    <n v="12982.051299999999"/>
    <x v="1486"/>
    <x v="0"/>
    <m/>
  </r>
  <r>
    <d v="2025-08-30T03:09:50"/>
    <x v="9"/>
    <x v="35"/>
    <s v="OCAMPO OCAMPO ANTONIO JOSE"/>
    <x v="1"/>
    <x v="0"/>
    <n v="223"/>
    <n v="20.272727272727298"/>
    <n v="245.517531556802"/>
    <m/>
    <n v="137192.75599999999"/>
    <x v="0"/>
    <n v="12982.051299999999"/>
    <x v="1486"/>
    <x v="0"/>
    <m/>
  </r>
  <r>
    <d v="2025-08-30T03:09:50"/>
    <x v="1"/>
    <x v="41"/>
    <s v="QUIRAMA CASTAEDA JHON JADER"/>
    <x v="0"/>
    <x v="0"/>
    <n v="194"/>
    <n v="21.5555555555556"/>
    <n v="200.877980364656"/>
    <m/>
    <n v="112248.6185"/>
    <x v="1"/>
    <n v="12982.051299999999"/>
    <x v="1486"/>
    <x v="0"/>
    <m/>
  </r>
  <r>
    <d v="2025-08-30T03:09:51"/>
    <x v="9"/>
    <x v="40"/>
    <s v="AGUDELO GARCIA DENIN ANGELO"/>
    <x v="9"/>
    <x v="0"/>
    <n v="276"/>
    <n v="23"/>
    <n v="267.83730715287498"/>
    <s v="2 Descuentos (Usuarios desubicados) "/>
    <n v="149664.8247"/>
    <x v="1"/>
    <n v="12982.051299999999"/>
    <x v="1486"/>
    <x v="0"/>
    <m/>
  </r>
  <r>
    <d v="2025-08-30T03:09:51"/>
    <x v="1"/>
    <x v="42"/>
    <s v="CALLE BOTERO ANDRES CAMILO "/>
    <x v="4"/>
    <x v="0"/>
    <n v="215"/>
    <n v="30.714285714285701"/>
    <n v="156.23842917251099"/>
    <m/>
    <n v="87304.481100000005"/>
    <x v="1"/>
    <n v="12982.051299999999"/>
    <x v="1486"/>
    <x v="0"/>
    <m/>
  </r>
  <r>
    <d v="2025-08-31T02:20:44"/>
    <x v="9"/>
    <x v="36"/>
    <s v="HERNANDEZ MORALES JHON DAYRON "/>
    <x v="0"/>
    <x v="0"/>
    <n v="165"/>
    <n v="18.3333333333333"/>
    <n v="194.51612903225799"/>
    <m/>
    <n v="108526.93550000001"/>
    <x v="1"/>
    <n v="11902.631600000001"/>
    <x v="1487"/>
    <x v="0"/>
    <m/>
  </r>
  <r>
    <d v="2025-08-31T02:20:45"/>
    <x v="1"/>
    <x v="1"/>
    <s v="GONZALEZ IPUANA RENE "/>
    <x v="2"/>
    <x v="0"/>
    <n v="113"/>
    <n v="20.545454545454501"/>
    <n v="118.870967741935"/>
    <m/>
    <n v="66322.016099999993"/>
    <x v="0"/>
    <n v="11902.631600000001"/>
    <x v="1487"/>
    <x v="0"/>
    <m/>
  </r>
  <r>
    <d v="2025-08-31T02:20:45"/>
    <x v="9"/>
    <x v="37"/>
    <s v="SANCHEZ BETANCOURT FRANSCISCO"/>
    <x v="6"/>
    <x v="0"/>
    <n v="194"/>
    <n v="24.25"/>
    <n v="172.90322580645201"/>
    <m/>
    <n v="96468.387100000007"/>
    <x v="0"/>
    <n v="11902.631600000001"/>
    <x v="1487"/>
    <x v="0"/>
    <m/>
  </r>
  <r>
    <d v="2025-08-31T02:20:45"/>
    <x v="1"/>
    <x v="2"/>
    <s v="LONDOO LOPERA DUVAN ANDRES"/>
    <x v="6"/>
    <x v="0"/>
    <n v="170"/>
    <n v="21.25"/>
    <n v="172.90322580645201"/>
    <s v="7 Descuentos (Transbordo) "/>
    <n v="96468.387100000007"/>
    <x v="1"/>
    <n v="11902.631600000001"/>
    <x v="1487"/>
    <x v="0"/>
    <m/>
  </r>
  <r>
    <d v="2025-08-31T02:20:46"/>
    <x v="9"/>
    <x v="3"/>
    <s v="LOPEZ PINEDA DANIEL ESTIVEN"/>
    <x v="0"/>
    <x v="0"/>
    <n v="205"/>
    <n v="22.7777777777778"/>
    <n v="194.51612903225799"/>
    <m/>
    <n v="108526.93550000001"/>
    <x v="0"/>
    <n v="11902.631600000001"/>
    <x v="1487"/>
    <x v="0"/>
    <m/>
  </r>
  <r>
    <d v="2025-08-31T02:20:46"/>
    <x v="1"/>
    <x v="4"/>
    <s v="GIRALDO GIRALDO YOVIN ANDRES"/>
    <x v="0"/>
    <x v="0"/>
    <n v="242"/>
    <n v="26.8888888888889"/>
    <n v="194.51612903225799"/>
    <m/>
    <n v="108526.93550000001"/>
    <x v="1"/>
    <n v="11902.631600000001"/>
    <x v="1487"/>
    <x v="0"/>
    <m/>
  </r>
  <r>
    <d v="2025-08-31T02:20:46"/>
    <x v="9"/>
    <x v="5"/>
    <s v="JARAMILLO JARAMILLO FRANCISCO WBEIMAR"/>
    <x v="0"/>
    <x v="0"/>
    <n v="206"/>
    <n v="22.8888888888889"/>
    <n v="194.51612903225799"/>
    <s v="2 Descuentos (Conduct y usuario desubicado) "/>
    <n v="108526.93550000001"/>
    <x v="1"/>
    <n v="11902.631600000001"/>
    <x v="1487"/>
    <x v="0"/>
    <m/>
  </r>
  <r>
    <d v="2025-08-31T02:20:47"/>
    <x v="1"/>
    <x v="6"/>
    <s v="CARTAGENA RAMIREZ FREDY ALONSO"/>
    <x v="0"/>
    <x v="0"/>
    <n v="194"/>
    <n v="21.5555555555556"/>
    <n v="194.51612903225799"/>
    <m/>
    <n v="108526.93550000001"/>
    <x v="0"/>
    <n v="11902.631600000001"/>
    <x v="1487"/>
    <x v="0"/>
    <m/>
  </r>
  <r>
    <d v="2025-08-31T02:20:47"/>
    <x v="9"/>
    <x v="7"/>
    <s v="GUTIERREZ ARICAPA DANIEL HUMBERTO"/>
    <x v="0"/>
    <x v="0"/>
    <n v="207"/>
    <n v="23"/>
    <n v="194.51612903225799"/>
    <s v="1 Descuento (Despachador) "/>
    <n v="108526.93550000001"/>
    <x v="0"/>
    <n v="11902.631600000001"/>
    <x v="1487"/>
    <x v="0"/>
    <m/>
  </r>
  <r>
    <d v="2025-08-31T02:20:47"/>
    <x v="1"/>
    <x v="9"/>
    <s v="MACIAS HERNANDEZ JULIAN DAVID"/>
    <x v="0"/>
    <x v="0"/>
    <n v="165"/>
    <n v="18.3333333333333"/>
    <n v="194.51612903225799"/>
    <s v="2 Descuentos (Usuarios desubicados) "/>
    <n v="108526.93550000001"/>
    <x v="0"/>
    <n v="11902.631600000001"/>
    <x v="1487"/>
    <x v="0"/>
    <m/>
  </r>
  <r>
    <d v="2025-08-31T02:20:48"/>
    <x v="9"/>
    <x v="11"/>
    <s v="HINCAPIE LOPEZ DIDIER FABIAN"/>
    <x v="4"/>
    <x v="0"/>
    <n v="161"/>
    <n v="23"/>
    <n v="151.29032258064501"/>
    <m/>
    <n v="84409.838699999993"/>
    <x v="1"/>
    <n v="11902.631600000001"/>
    <x v="1487"/>
    <x v="0"/>
    <m/>
  </r>
  <r>
    <d v="2025-08-31T02:20:48"/>
    <x v="1"/>
    <x v="12"/>
    <s v="VERENZUELA MARTINEZ ALEXANDER"/>
    <x v="0"/>
    <x v="0"/>
    <n v="222"/>
    <n v="24.6666666666667"/>
    <n v="194.51612903225799"/>
    <m/>
    <n v="108526.93550000001"/>
    <x v="1"/>
    <n v="11902.631600000001"/>
    <x v="1487"/>
    <x v="0"/>
    <m/>
  </r>
  <r>
    <d v="2025-08-31T02:20:48"/>
    <x v="9"/>
    <x v="13"/>
    <s v="PEREZ GARCIA JUAN ESTEBAN"/>
    <x v="0"/>
    <x v="0"/>
    <n v="154"/>
    <n v="17.1111111111111"/>
    <n v="194.51612903225799"/>
    <m/>
    <n v="108526.93550000001"/>
    <x v="0"/>
    <n v="11902.631600000001"/>
    <x v="1487"/>
    <x v="0"/>
    <m/>
  </r>
  <r>
    <d v="2025-08-31T02:20:48"/>
    <x v="1"/>
    <x v="14"/>
    <s v="PARRA VILLA YUBER ALONSO"/>
    <x v="10"/>
    <x v="0"/>
    <n v="95"/>
    <n v="23.75"/>
    <n v="86.451612903225794"/>
    <m/>
    <n v="48234.193500000001"/>
    <x v="0"/>
    <n v="11902.631600000001"/>
    <x v="1487"/>
    <x v="0"/>
    <m/>
  </r>
  <r>
    <d v="2025-08-31T02:20:49"/>
    <x v="9"/>
    <x v="15"/>
    <s v="ALBERTO ARISTIZABAL RAFAEL "/>
    <x v="1"/>
    <x v="0"/>
    <n v="239"/>
    <n v="21.727272727272702"/>
    <n v="237.741935483871"/>
    <s v="2 Descuentos (Despachador y usuario desubicado) "/>
    <n v="132644.03229999999"/>
    <x v="0"/>
    <n v="11902.631600000001"/>
    <x v="1487"/>
    <x v="0"/>
    <m/>
  </r>
  <r>
    <d v="2025-08-31T02:20:49"/>
    <x v="1"/>
    <x v="16"/>
    <s v="MACEA ARBELAEZ MATEO"/>
    <x v="3"/>
    <x v="0"/>
    <n v="190"/>
    <n v="18.095238095238098"/>
    <n v="226.935483870968"/>
    <m/>
    <n v="126614.75810000001"/>
    <x v="0"/>
    <n v="11902.631600000001"/>
    <x v="1487"/>
    <x v="0"/>
    <m/>
  </r>
  <r>
    <d v="2025-08-31T02:20:49"/>
    <x v="9"/>
    <x v="17"/>
    <s v="VALENCIA MENDOZA JHON"/>
    <x v="0"/>
    <x v="0"/>
    <n v="182"/>
    <n v="20.2222222222222"/>
    <n v="194.51612903225799"/>
    <m/>
    <n v="108526.93550000001"/>
    <x v="0"/>
    <n v="11902.631600000001"/>
    <x v="1487"/>
    <x v="0"/>
    <m/>
  </r>
  <r>
    <d v="2025-08-31T02:20:49"/>
    <x v="1"/>
    <x v="18"/>
    <s v="DURANGO DAVID JOSE"/>
    <x v="1"/>
    <x v="0"/>
    <n v="259"/>
    <n v="23.545454545454501"/>
    <n v="237.741935483871"/>
    <s v="HENRY DAVID Realiz 5 viajes donde moviliz 129 Usuarios. 1 Descuento (Despachador) "/>
    <n v="132644.03229999999"/>
    <x v="0"/>
    <n v="11902.631600000001"/>
    <x v="1487"/>
    <x v="0"/>
    <m/>
  </r>
  <r>
    <d v="2025-08-31T02:20:50"/>
    <x v="9"/>
    <x v="20"/>
    <s v="SALDARRIAGA PARRA LUIS ALBERTO"/>
    <x v="6"/>
    <x v="0"/>
    <n v="182"/>
    <n v="22.75"/>
    <n v="172.90322580645201"/>
    <m/>
    <n v="96468.387100000007"/>
    <x v="2"/>
    <n v="11902.631600000001"/>
    <x v="1487"/>
    <x v="0"/>
    <m/>
  </r>
  <r>
    <d v="2025-08-31T02:20:50"/>
    <x v="1"/>
    <x v="21"/>
    <s v="CUADROS PRESIGA JOSE GABRIEL"/>
    <x v="0"/>
    <x v="0"/>
    <n v="167"/>
    <n v="18.5555555555556"/>
    <n v="194.51612903225799"/>
    <m/>
    <n v="108526.93550000001"/>
    <x v="0"/>
    <n v="11902.631600000001"/>
    <x v="1487"/>
    <x v="0"/>
    <m/>
  </r>
  <r>
    <d v="2025-08-31T02:20:50"/>
    <x v="9"/>
    <x v="38"/>
    <s v="MARTINEZ  WILMAR"/>
    <x v="0"/>
    <x v="0"/>
    <n v="188"/>
    <n v="20.8888888888889"/>
    <n v="194.51612903225799"/>
    <s v="1 Descuento (Despachador) "/>
    <n v="108526.93550000001"/>
    <x v="1"/>
    <n v="11902.631600000001"/>
    <x v="1487"/>
    <x v="0"/>
    <m/>
  </r>
  <r>
    <d v="2025-08-31T02:20:50"/>
    <x v="1"/>
    <x v="22"/>
    <s v="CIRO MARIN RODRIGO ALBERTO"/>
    <x v="0"/>
    <x v="0"/>
    <n v="184"/>
    <n v="20.4444444444444"/>
    <n v="194.51612903225799"/>
    <m/>
    <n v="108526.93550000001"/>
    <x v="0"/>
    <n v="11902.631600000001"/>
    <x v="1487"/>
    <x v="0"/>
    <m/>
  </r>
  <r>
    <d v="2025-08-31T02:20:50"/>
    <x v="9"/>
    <x v="23"/>
    <s v="FLORES RINCON JORGE ALBERTO"/>
    <x v="9"/>
    <x v="0"/>
    <n v="318"/>
    <n v="26.5"/>
    <n v="259.35483870967698"/>
    <m/>
    <n v="144702.58059999999"/>
    <x v="0"/>
    <n v="11902.631600000001"/>
    <x v="1487"/>
    <x v="0"/>
    <m/>
  </r>
  <r>
    <d v="2025-08-31T02:20:51"/>
    <x v="1"/>
    <x v="24"/>
    <s v="AGUDELO GARCIA LLORDIN ELIAS"/>
    <x v="4"/>
    <x v="0"/>
    <n v="110"/>
    <n v="15.714285714285699"/>
    <n v="151.29032258064501"/>
    <s v="1 Descuento (Despachador) "/>
    <n v="84409.838699999993"/>
    <x v="0"/>
    <n v="11902.631600000001"/>
    <x v="1487"/>
    <x v="0"/>
    <m/>
  </r>
  <r>
    <d v="2025-08-31T02:20:51"/>
    <x v="9"/>
    <x v="25"/>
    <s v="LEON PEREZ RAUL ENRIQUE"/>
    <x v="0"/>
    <x v="0"/>
    <n v="177"/>
    <n v="19.6666666666667"/>
    <n v="194.51612903225799"/>
    <m/>
    <n v="108526.93550000001"/>
    <x v="0"/>
    <n v="11902.631600000001"/>
    <x v="1487"/>
    <x v="0"/>
    <m/>
  </r>
  <r>
    <d v="2025-08-31T02:20:51"/>
    <x v="1"/>
    <x v="26"/>
    <s v="LAYOS JIMENEZ JOHAN CAMILO"/>
    <x v="6"/>
    <x v="0"/>
    <n v="139"/>
    <n v="17.375"/>
    <n v="172.90322580645201"/>
    <m/>
    <n v="96468.387100000007"/>
    <x v="0"/>
    <n v="11902.631600000001"/>
    <x v="1487"/>
    <x v="0"/>
    <m/>
  </r>
  <r>
    <d v="2025-08-31T02:20:51"/>
    <x v="9"/>
    <x v="39"/>
    <s v="MARULANDA JARAMILLO DAWER ANDRES"/>
    <x v="6"/>
    <x v="0"/>
    <n v="136"/>
    <n v="17"/>
    <n v="172.90322580645201"/>
    <s v="Se descuenta 0.5 viaje de 7 35 am ya que NO ingresa a san juan "/>
    <n v="90439.084600000002"/>
    <x v="0"/>
    <n v="11902.631600000001"/>
    <x v="1487"/>
    <x v="2"/>
    <n v="10.8065"/>
  </r>
  <r>
    <d v="2025-08-31T02:20:52"/>
    <x v="1"/>
    <x v="28"/>
    <s v="GOMEZ MARIN ALVARO"/>
    <x v="0"/>
    <x v="0"/>
    <n v="191"/>
    <n v="21.2222222222222"/>
    <n v="194.51612903225799"/>
    <m/>
    <n v="108526.93550000001"/>
    <x v="0"/>
    <n v="11902.631600000001"/>
    <x v="1487"/>
    <x v="0"/>
    <m/>
  </r>
  <r>
    <d v="2025-08-31T02:20:52"/>
    <x v="1"/>
    <x v="30"/>
    <s v="HERRERA GIRALDO DAVINSON"/>
    <x v="6"/>
    <x v="0"/>
    <n v="170"/>
    <n v="21.25"/>
    <n v="172.90322580645201"/>
    <s v="2 Descuentos (Conducts) "/>
    <n v="96468.387100000007"/>
    <x v="1"/>
    <n v="11902.631600000001"/>
    <x v="1487"/>
    <x v="0"/>
    <m/>
  </r>
  <r>
    <d v="2025-08-31T02:20:52"/>
    <x v="9"/>
    <x v="29"/>
    <s v="MONTOYA OSPINA GILBERTO ANTONIO"/>
    <x v="2"/>
    <x v="0"/>
    <n v="144"/>
    <n v="24"/>
    <n v="129.677419354839"/>
    <m/>
    <n v="72351.290299999993"/>
    <x v="0"/>
    <n v="11902.631600000001"/>
    <x v="1487"/>
    <x v="0"/>
    <m/>
  </r>
  <r>
    <d v="2025-08-31T02:20:52"/>
    <x v="9"/>
    <x v="31"/>
    <s v="MARTINEZ CHAVERRA LUIS NORBERTO"/>
    <x v="0"/>
    <x v="0"/>
    <n v="244"/>
    <n v="27.1111111111111"/>
    <n v="194.51612903225799"/>
    <s v="1 Descuento (Despachador) "/>
    <n v="108526.93550000001"/>
    <x v="0"/>
    <n v="11902.631600000001"/>
    <x v="1487"/>
    <x v="0"/>
    <m/>
  </r>
  <r>
    <d v="2025-08-31T02:20:53"/>
    <x v="1"/>
    <x v="32"/>
    <s v="TABORDA ROJAS DIEGO ALEJANDRO"/>
    <x v="1"/>
    <x v="0"/>
    <n v="244"/>
    <n v="22.181818181818201"/>
    <n v="237.741935483871"/>
    <m/>
    <n v="132644.03229999999"/>
    <x v="1"/>
    <n v="11902.631600000001"/>
    <x v="1487"/>
    <x v="0"/>
    <m/>
  </r>
  <r>
    <d v="2025-08-31T02:20:53"/>
    <x v="9"/>
    <x v="33"/>
    <s v="CALLE BOTERO JUAN RICARDO"/>
    <x v="0"/>
    <x v="0"/>
    <n v="192"/>
    <n v="21.3333333333333"/>
    <n v="194.51612903225799"/>
    <m/>
    <n v="108526.93550000001"/>
    <x v="0"/>
    <n v="11902.631600000001"/>
    <x v="1487"/>
    <x v="0"/>
    <m/>
  </r>
  <r>
    <d v="2025-08-31T02:20:53"/>
    <x v="1"/>
    <x v="34"/>
    <s v="PALMAR PANA EDIXON JOSUE"/>
    <x v="0"/>
    <x v="0"/>
    <n v="192"/>
    <n v="21.3333333333333"/>
    <n v="194.51612903225799"/>
    <s v="1 Descuento (Conduct) "/>
    <n v="108526.93550000001"/>
    <x v="0"/>
    <n v="11902.631600000001"/>
    <x v="1487"/>
    <x v="0"/>
    <m/>
  </r>
  <r>
    <d v="2025-08-31T02:20:53"/>
    <x v="9"/>
    <x v="35"/>
    <s v="OCAMPO OCAMPO ANTONIO JOSE"/>
    <x v="2"/>
    <x v="3"/>
    <n v="132"/>
    <n v="20.307692307692299"/>
    <n v="140.48387096774201"/>
    <m/>
    <n v="78380.564499999993"/>
    <x v="0"/>
    <n v="11902.631600000001"/>
    <x v="1487"/>
    <x v="0"/>
    <m/>
  </r>
  <r>
    <d v="2025-08-31T02:20:53"/>
    <x v="1"/>
    <x v="41"/>
    <s v="QUIRAMA CASTAEDA JHON JADER"/>
    <x v="0"/>
    <x v="0"/>
    <n v="231"/>
    <n v="25.6666666666667"/>
    <n v="194.51612903225799"/>
    <m/>
    <n v="108526.93550000001"/>
    <x v="1"/>
    <n v="11902.631600000001"/>
    <x v="1487"/>
    <x v="0"/>
    <m/>
  </r>
  <r>
    <d v="2025-08-31T02:20:54"/>
    <x v="9"/>
    <x v="40"/>
    <s v="AGUDELO GARCIA DENIN ANGELO"/>
    <x v="3"/>
    <x v="0"/>
    <n v="179"/>
    <n v="17.899999999999999"/>
    <n v="216.129032258065"/>
    <m/>
    <n v="120585.48390000001"/>
    <x v="1"/>
    <n v="11902.631600000001"/>
    <x v="1487"/>
    <x v="0"/>
    <m/>
  </r>
  <r>
    <d v="2025-08-31T02:20:54"/>
    <x v="1"/>
    <x v="42"/>
    <s v="CALLE BOTERO ANDRES CAMILO "/>
    <x v="8"/>
    <x v="0"/>
    <n v="152"/>
    <n v="30.4"/>
    <n v="108.064516129032"/>
    <m/>
    <n v="60292.741900000001"/>
    <x v="1"/>
    <n v="11902.631600000001"/>
    <x v="1487"/>
    <x v="0"/>
    <m/>
  </r>
  <r>
    <d v="2025-09-01T00:56:56"/>
    <x v="12"/>
    <x v="1"/>
    <s v="GONZALEZ IPUANA RENE"/>
    <x v="1"/>
    <x v="0"/>
    <n v="253"/>
    <n v="23"/>
    <n v="229.845303867403"/>
    <m/>
    <n v="128024.5028"/>
    <x v="0"/>
    <n v="11268.4211"/>
    <x v="1488"/>
    <x v="0"/>
    <m/>
  </r>
  <r>
    <d v="2025-09-01T00:56:57"/>
    <x v="12"/>
    <x v="2"/>
    <s v="HERNANDEZ MACIAS GILBERTO"/>
    <x v="1"/>
    <x v="0"/>
    <n v="193"/>
    <n v="17.545454545454501"/>
    <n v="229.845303867403"/>
    <m/>
    <n v="128024.5028"/>
    <x v="1"/>
    <n v="11268.4211"/>
    <x v="1488"/>
    <x v="0"/>
    <m/>
  </r>
  <r>
    <d v="2025-09-01T00:56:57"/>
    <x v="12"/>
    <x v="4"/>
    <s v="GIRALDO GIRALDO YOVIN ANDRES"/>
    <x v="1"/>
    <x v="0"/>
    <n v="274"/>
    <n v="24.909090909090899"/>
    <n v="229.845303867403"/>
    <s v="2 Descuentos (Usuarios desubicados) "/>
    <n v="128024.5028"/>
    <x v="1"/>
    <n v="11268.4211"/>
    <x v="1488"/>
    <x v="0"/>
    <m/>
  </r>
  <r>
    <d v="2025-09-01T00:56:58"/>
    <x v="12"/>
    <x v="6"/>
    <s v="CARTAGENA RAMIREZ FREDY ALONSO"/>
    <x v="4"/>
    <x v="0"/>
    <n v="143"/>
    <n v="20.428571428571399"/>
    <n v="146.265193370166"/>
    <m/>
    <n v="81470.138099999996"/>
    <x v="0"/>
    <n v="11268.4211"/>
    <x v="1488"/>
    <x v="0"/>
    <m/>
  </r>
  <r>
    <d v="2025-09-01T00:56:58"/>
    <x v="12"/>
    <x v="12"/>
    <s v="VERENZUELA MARTINEZ ALEXANDER"/>
    <x v="1"/>
    <x v="0"/>
    <n v="230"/>
    <n v="20.909090909090899"/>
    <n v="229.845303867403"/>
    <m/>
    <n v="128024.5028"/>
    <x v="1"/>
    <n v="11268.4211"/>
    <x v="1488"/>
    <x v="0"/>
    <m/>
  </r>
  <r>
    <d v="2025-09-01T00:56:59"/>
    <x v="12"/>
    <x v="14"/>
    <s v="PARRA VILLA YUBER ALONSO"/>
    <x v="3"/>
    <x v="0"/>
    <n v="207"/>
    <n v="20.7"/>
    <n v="208.95027624309401"/>
    <m/>
    <n v="116385.91160000001"/>
    <x v="0"/>
    <n v="11268.4211"/>
    <x v="1488"/>
    <x v="0"/>
    <m/>
  </r>
  <r>
    <d v="2025-09-01T00:56:59"/>
    <x v="12"/>
    <x v="16"/>
    <s v="MACEA ARBELAEZ MATEO"/>
    <x v="0"/>
    <x v="0"/>
    <n v="160"/>
    <n v="17.7777777777778"/>
    <n v="188.05524861878499"/>
    <m/>
    <n v="104747.3204"/>
    <x v="0"/>
    <n v="11268.4211"/>
    <x v="1488"/>
    <x v="0"/>
    <m/>
  </r>
  <r>
    <d v="2025-09-01T00:56:59"/>
    <x v="12"/>
    <x v="18"/>
    <s v="DURANGO DAVID JOSE"/>
    <x v="3"/>
    <x v="0"/>
    <n v="162"/>
    <n v="16.2"/>
    <n v="208.95027624309401"/>
    <m/>
    <n v="116385.91160000001"/>
    <x v="0"/>
    <n v="11268.4211"/>
    <x v="1488"/>
    <x v="0"/>
    <m/>
  </r>
  <r>
    <d v="2025-09-01T00:57:00"/>
    <x v="12"/>
    <x v="20"/>
    <s v="SALDARRIAGA PARRA LUIS ALBERTO"/>
    <x v="4"/>
    <x v="0"/>
    <n v="150"/>
    <n v="21.428571428571399"/>
    <n v="146.265193370166"/>
    <m/>
    <n v="81470.138099999996"/>
    <x v="2"/>
    <n v="11268.4211"/>
    <x v="1488"/>
    <x v="0"/>
    <m/>
  </r>
  <r>
    <d v="2025-09-01T00:57:00"/>
    <x v="12"/>
    <x v="21"/>
    <s v="CUADROS PRESIGA JOSE GABRIEL"/>
    <x v="0"/>
    <x v="0"/>
    <n v="181"/>
    <n v="20.1111111111111"/>
    <n v="188.05524861878499"/>
    <m/>
    <n v="104747.3204"/>
    <x v="0"/>
    <n v="11268.4211"/>
    <x v="1488"/>
    <x v="0"/>
    <m/>
  </r>
  <r>
    <d v="2025-09-01T00:57:00"/>
    <x v="12"/>
    <x v="23"/>
    <s v="HINCAPIE LOPEZ DIDIER FABIAN"/>
    <x v="6"/>
    <x v="0"/>
    <n v="187"/>
    <n v="23.375"/>
    <n v="167.160220994475"/>
    <m/>
    <n v="93108.729300000006"/>
    <x v="0"/>
    <n v="11268.4211"/>
    <x v="1488"/>
    <x v="0"/>
    <m/>
  </r>
  <r>
    <d v="2025-09-01T00:57:01"/>
    <x v="12"/>
    <x v="26"/>
    <s v="LAYOS JIMENEZ JOHAN CAMILO"/>
    <x v="1"/>
    <x v="0"/>
    <n v="250"/>
    <n v="22.727272727272702"/>
    <n v="229.845303867403"/>
    <m/>
    <n v="128024.5028"/>
    <x v="0"/>
    <n v="11268.4211"/>
    <x v="1488"/>
    <x v="0"/>
    <m/>
  </r>
  <r>
    <d v="2025-09-01T00:57:01"/>
    <x v="12"/>
    <x v="25"/>
    <s v="LEON PEREZ RAUL ENRIQUE"/>
    <x v="0"/>
    <x v="0"/>
    <n v="223"/>
    <n v="24.7777777777778"/>
    <n v="188.05524861878499"/>
    <m/>
    <n v="104747.3204"/>
    <x v="0"/>
    <n v="11268.4211"/>
    <x v="1488"/>
    <x v="0"/>
    <m/>
  </r>
  <r>
    <d v="2025-09-01T00:57:01"/>
    <x v="12"/>
    <x v="39"/>
    <s v="MARULANDA JARAMILLO DAWER ANDRES"/>
    <x v="6"/>
    <x v="0"/>
    <n v="136"/>
    <n v="17"/>
    <n v="167.160220994475"/>
    <m/>
    <n v="93108.729300000006"/>
    <x v="0"/>
    <n v="11268.4211"/>
    <x v="1488"/>
    <x v="0"/>
    <m/>
  </r>
  <r>
    <d v="2025-09-01T00:57:02"/>
    <x v="12"/>
    <x v="28"/>
    <s v="GOMEZ MARIN ALVARO"/>
    <x v="1"/>
    <x v="0"/>
    <n v="239"/>
    <n v="21.727272727272702"/>
    <n v="229.845303867403"/>
    <m/>
    <n v="128024.5028"/>
    <x v="0"/>
    <n v="11268.4211"/>
    <x v="1488"/>
    <x v="0"/>
    <m/>
  </r>
  <r>
    <d v="2025-09-01T00:57:02"/>
    <x v="12"/>
    <x v="30"/>
    <s v="HERRERA GIRALDO DAVINSON"/>
    <x v="0"/>
    <x v="0"/>
    <n v="207"/>
    <n v="23"/>
    <n v="188.05524861878499"/>
    <s v="15 Descuentos (Conducts, despachador y usuarios desubicados) "/>
    <n v="104747.3204"/>
    <x v="1"/>
    <n v="11268.4211"/>
    <x v="1488"/>
    <x v="0"/>
    <m/>
  </r>
  <r>
    <d v="2025-09-01T00:57:02"/>
    <x v="12"/>
    <x v="32"/>
    <s v="TABORDA ROJAS DIEGO ALEJANDRO"/>
    <x v="0"/>
    <x v="0"/>
    <n v="194"/>
    <n v="21.5555555555556"/>
    <n v="188.05524861878499"/>
    <m/>
    <n v="104747.3204"/>
    <x v="1"/>
    <n v="11268.4211"/>
    <x v="1488"/>
    <x v="0"/>
    <m/>
  </r>
  <r>
    <d v="2025-09-01T00:57:02"/>
    <x v="12"/>
    <x v="40"/>
    <s v="LOPERA ALVAREZ ESTIVEN"/>
    <x v="1"/>
    <x v="0"/>
    <n v="213"/>
    <n v="19.363636363636399"/>
    <n v="229.845303867403"/>
    <m/>
    <n v="128024.5028"/>
    <x v="1"/>
    <n v="11268.4211"/>
    <x v="1488"/>
    <x v="0"/>
    <m/>
  </r>
  <r>
    <d v="2025-09-01T00:57:03"/>
    <x v="12"/>
    <x v="42"/>
    <s v="CALLE BOTERO ANDRES CAMILO "/>
    <x v="0"/>
    <x v="0"/>
    <n v="180"/>
    <n v="20"/>
    <n v="188.05524861878499"/>
    <m/>
    <n v="104747.3204"/>
    <x v="1"/>
    <n v="11268.4211"/>
    <x v="1488"/>
    <x v="0"/>
    <m/>
  </r>
  <r>
    <d v="2025-09-02T02:30:24"/>
    <x v="1"/>
    <x v="36"/>
    <s v="PARIAS MURIEL JHON FREDY"/>
    <x v="2"/>
    <x v="0"/>
    <n v="136"/>
    <n v="22.6666666666667"/>
    <n v="135.20675105485199"/>
    <m/>
    <n v="75585.949399999998"/>
    <x v="1"/>
    <n v="12851.3514"/>
    <x v="1489"/>
    <x v="0"/>
    <m/>
  </r>
  <r>
    <d v="2025-09-02T02:30:24"/>
    <x v="9"/>
    <x v="1"/>
    <s v="GONZALEZ IPUANA RENE"/>
    <x v="6"/>
    <x v="0"/>
    <n v="144"/>
    <n v="18"/>
    <n v="180.27566807313599"/>
    <m/>
    <n v="100781.26579999999"/>
    <x v="0"/>
    <n v="12851.3514"/>
    <x v="1489"/>
    <x v="0"/>
    <m/>
  </r>
  <r>
    <d v="2025-09-02T02:30:24"/>
    <x v="1"/>
    <x v="37"/>
    <s v="SANCHEZ BETANCOURT FRANSCISCO"/>
    <x v="0"/>
    <x v="0"/>
    <n v="184"/>
    <n v="20.4444444444444"/>
    <n v="202.810126582278"/>
    <s v="2 Descuentos (Usuarios desubicados) "/>
    <n v="113378.9241"/>
    <x v="0"/>
    <n v="12851.3514"/>
    <x v="1489"/>
    <x v="0"/>
    <m/>
  </r>
  <r>
    <d v="2025-09-02T02:30:25"/>
    <x v="9"/>
    <x v="2"/>
    <s v="HERNANDEZ MACIAS GILBERTO"/>
    <x v="1"/>
    <x v="0"/>
    <n v="274"/>
    <n v="24.909090909090899"/>
    <n v="247.87904360056299"/>
    <m/>
    <n v="138574.24050000001"/>
    <x v="1"/>
    <n v="12851.3514"/>
    <x v="1489"/>
    <x v="0"/>
    <m/>
  </r>
  <r>
    <d v="2025-09-02T02:30:25"/>
    <x v="1"/>
    <x v="3"/>
    <s v="LOPEZ PINEDA DANIEL ESTIVEN"/>
    <x v="2"/>
    <x v="0"/>
    <n v="155"/>
    <n v="25.8333333333333"/>
    <n v="135.20675105485199"/>
    <m/>
    <n v="75585.949399999998"/>
    <x v="0"/>
    <n v="12851.3514"/>
    <x v="1489"/>
    <x v="0"/>
    <m/>
  </r>
  <r>
    <d v="2025-09-02T02:30:25"/>
    <x v="9"/>
    <x v="4"/>
    <s v="GIRALDO GIRALDO YOVIN ANDRES"/>
    <x v="1"/>
    <x v="0"/>
    <n v="245"/>
    <n v="22.272727272727298"/>
    <n v="247.87904360056299"/>
    <s v="2 Descuentos (Usuarios desubicados) "/>
    <n v="138574.24050000001"/>
    <x v="1"/>
    <n v="12851.3514"/>
    <x v="1489"/>
    <x v="0"/>
    <m/>
  </r>
  <r>
    <d v="2025-09-02T02:30:25"/>
    <x v="1"/>
    <x v="5"/>
    <s v="GONZALEZ PEREZ RAFAEL JOSE"/>
    <x v="3"/>
    <x v="0"/>
    <n v="265"/>
    <n v="26.5"/>
    <n v="225.34458509142101"/>
    <m/>
    <n v="125976.58229999999"/>
    <x v="1"/>
    <n v="12851.3514"/>
    <x v="1489"/>
    <x v="0"/>
    <m/>
  </r>
  <r>
    <d v="2025-09-02T02:30:26"/>
    <x v="9"/>
    <x v="6"/>
    <s v="CARTAGENA RAMIREZ FREDY ALONSO"/>
    <x v="1"/>
    <x v="0"/>
    <n v="289"/>
    <n v="26.272727272727298"/>
    <n v="247.87904360056299"/>
    <m/>
    <n v="138574.24050000001"/>
    <x v="0"/>
    <n v="12851.3514"/>
    <x v="1489"/>
    <x v="0"/>
    <m/>
  </r>
  <r>
    <d v="2025-09-02T02:30:26"/>
    <x v="1"/>
    <x v="7"/>
    <s v="MARIN ALZATE KEVIN ANDRES"/>
    <x v="1"/>
    <x v="3"/>
    <n v="244"/>
    <n v="22.181818181818201"/>
    <n v="247.87904360056299"/>
    <m/>
    <n v="138574.24050000001"/>
    <x v="0"/>
    <n v="12851.3514"/>
    <x v="1489"/>
    <x v="0"/>
    <m/>
  </r>
  <r>
    <d v="2025-09-02T02:30:26"/>
    <x v="9"/>
    <x v="9"/>
    <s v="DAVID  HENRY GIOVANNY"/>
    <x v="3"/>
    <x v="0"/>
    <n v="210"/>
    <n v="21"/>
    <n v="225.34458509142101"/>
    <m/>
    <n v="125976.58229999999"/>
    <x v="0"/>
    <n v="12851.3514"/>
    <x v="1489"/>
    <x v="0"/>
    <m/>
  </r>
  <r>
    <d v="2025-09-02T02:30:26"/>
    <x v="1"/>
    <x v="11"/>
    <s v="DURANGO PAEZ GILDARDO"/>
    <x v="3"/>
    <x v="3"/>
    <n v="249"/>
    <n v="24.9"/>
    <n v="225.34458509142101"/>
    <m/>
    <n v="125976.58229999999"/>
    <x v="1"/>
    <n v="12851.3514"/>
    <x v="1489"/>
    <x v="0"/>
    <m/>
  </r>
  <r>
    <d v="2025-09-02T02:30:27"/>
    <x v="9"/>
    <x v="12"/>
    <s v="VERENZUELA MARTINEZ ALEXANDER"/>
    <x v="12"/>
    <x v="0"/>
    <n v="327"/>
    <n v="25.153846153846199"/>
    <n v="292.94796061884699"/>
    <s v="2 Descuentos (Usuarios desubicados) "/>
    <n v="163769.557"/>
    <x v="1"/>
    <n v="12851.3514"/>
    <x v="1489"/>
    <x v="0"/>
    <m/>
  </r>
  <r>
    <d v="2025-09-02T02:30:27"/>
    <x v="1"/>
    <x v="13"/>
    <s v="HENAO HOYOS SANTIAGO"/>
    <x v="0"/>
    <x v="3"/>
    <n v="206"/>
    <n v="22.8888888888889"/>
    <n v="202.810126582278"/>
    <s v="FERNEY HENAO Realiz 6 viajes donde moviliz 132 Usuarios "/>
    <n v="113378.9241"/>
    <x v="0"/>
    <n v="12851.3514"/>
    <x v="1489"/>
    <x v="0"/>
    <m/>
  </r>
  <r>
    <d v="2025-09-02T02:30:27"/>
    <x v="9"/>
    <x v="14"/>
    <s v="PARRA VILLA YUBER ALONSO"/>
    <x v="4"/>
    <x v="0"/>
    <n v="195"/>
    <n v="27.8571428571429"/>
    <n v="157.741209563994"/>
    <m/>
    <n v="88183.607600000003"/>
    <x v="0"/>
    <n v="12851.3514"/>
    <x v="1489"/>
    <x v="0"/>
    <m/>
  </r>
  <r>
    <d v="2025-09-02T02:30:27"/>
    <x v="1"/>
    <x v="15"/>
    <s v="ALBERTO ARISTIZABAL RAFAEL"/>
    <x v="2"/>
    <x v="0"/>
    <n v="102"/>
    <n v="17"/>
    <n v="135.20675105485199"/>
    <m/>
    <n v="75585.949399999998"/>
    <x v="0"/>
    <n v="12851.3514"/>
    <x v="1489"/>
    <x v="0"/>
    <m/>
  </r>
  <r>
    <d v="2025-09-02T02:30:29"/>
    <x v="9"/>
    <x v="38"/>
    <s v="JIMENEZ HURTADO CARLOS ESTIVEN"/>
    <x v="3"/>
    <x v="3"/>
    <n v="218"/>
    <n v="21.8"/>
    <n v="225.34458509142101"/>
    <m/>
    <n v="125976.58229999999"/>
    <x v="1"/>
    <n v="12851.3514"/>
    <x v="1489"/>
    <x v="0"/>
    <m/>
  </r>
  <r>
    <d v="2025-09-02T02:30:27"/>
    <x v="9"/>
    <x v="16"/>
    <s v="MACEA ARBELAEZ MATEO"/>
    <x v="10"/>
    <x v="3"/>
    <n v="109"/>
    <n v="24.2222222222222"/>
    <n v="101.405063291139"/>
    <m/>
    <n v="56689.462"/>
    <x v="0"/>
    <n v="12851.3514"/>
    <x v="1489"/>
    <x v="0"/>
    <m/>
  </r>
  <r>
    <d v="2025-09-02T02:30:28"/>
    <x v="1"/>
    <x v="17"/>
    <s v="HINCAPIE LOPEZ DIDIER FABIAN"/>
    <x v="0"/>
    <x v="0"/>
    <n v="220"/>
    <n v="24.4444444444444"/>
    <n v="202.810126582278"/>
    <m/>
    <n v="113378.9241"/>
    <x v="0"/>
    <n v="12851.3514"/>
    <x v="1489"/>
    <x v="0"/>
    <m/>
  </r>
  <r>
    <d v="2025-09-02T02:30:28"/>
    <x v="9"/>
    <x v="18"/>
    <s v="DURANGO DAVID JOSE"/>
    <x v="9"/>
    <x v="0"/>
    <n v="234"/>
    <n v="19.5"/>
    <n v="270.41350210970501"/>
    <m/>
    <n v="151171.89869999999"/>
    <x v="0"/>
    <n v="12851.3514"/>
    <x v="1489"/>
    <x v="0"/>
    <m/>
  </r>
  <r>
    <d v="2025-09-02T02:30:28"/>
    <x v="1"/>
    <x v="19"/>
    <s v="QUIRAMA CASTAEDA JHON JADER"/>
    <x v="11"/>
    <x v="0"/>
    <n v="56"/>
    <n v="28"/>
    <n v="45.068917018284097"/>
    <m/>
    <n v="25195.316500000001"/>
    <x v="1"/>
    <n v="12851.3514"/>
    <x v="1489"/>
    <x v="0"/>
    <m/>
  </r>
  <r>
    <d v="2025-09-02T02:30:28"/>
    <x v="9"/>
    <x v="20"/>
    <s v="SALDARRIAGA PARRA LUIS ALBERTO"/>
    <x v="3"/>
    <x v="0"/>
    <n v="203"/>
    <n v="20.3"/>
    <n v="225.34458509142101"/>
    <m/>
    <n v="125976.58229999999"/>
    <x v="2"/>
    <n v="12851.3514"/>
    <x v="1489"/>
    <x v="0"/>
    <m/>
  </r>
  <r>
    <d v="2025-09-02T02:30:29"/>
    <x v="1"/>
    <x v="21"/>
    <s v="MARULANDA JARAMILLO DAWER ANDRES"/>
    <x v="0"/>
    <x v="0"/>
    <n v="198"/>
    <n v="22"/>
    <n v="202.810126582278"/>
    <m/>
    <n v="113378.9241"/>
    <x v="0"/>
    <n v="12851.3514"/>
    <x v="1489"/>
    <x v="0"/>
    <m/>
  </r>
  <r>
    <d v="2025-09-02T02:30:29"/>
    <x v="1"/>
    <x v="22"/>
    <s v="CIRO MARIN RODRIGO ALBERTO"/>
    <x v="1"/>
    <x v="0"/>
    <n v="212"/>
    <n v="19.272727272727298"/>
    <n v="247.87904360056299"/>
    <m/>
    <n v="138574.24050000001"/>
    <x v="0"/>
    <n v="12851.3514"/>
    <x v="1489"/>
    <x v="0"/>
    <m/>
  </r>
  <r>
    <d v="2025-09-02T02:30:30"/>
    <x v="1"/>
    <x v="24"/>
    <s v="AGUDELO GARCIA LLORDIN ELIAS"/>
    <x v="0"/>
    <x v="0"/>
    <n v="195"/>
    <n v="21.6666666666667"/>
    <n v="202.810126582278"/>
    <s v="Se descuenta 0.5 viaje de 4 28 am ya que NO ingresa a san juan. 2 Descuentos (Despachador y usuario desubicado)"/>
    <n v="107080.2291"/>
    <x v="0"/>
    <n v="12851.3514"/>
    <x v="1489"/>
    <x v="2"/>
    <n v="11.266999999999999"/>
  </r>
  <r>
    <d v="2025-09-02T02:30:29"/>
    <x v="9"/>
    <x v="23"/>
    <s v="FLORES RINCON JORGE ALBERTO"/>
    <x v="15"/>
    <x v="0"/>
    <n v="300"/>
    <n v="20"/>
    <n v="338.01687763713102"/>
    <s v="1 Descuento (Despachador) "/>
    <n v="188964.87340000001"/>
    <x v="0"/>
    <n v="12851.3514"/>
    <x v="1489"/>
    <x v="0"/>
    <m/>
  </r>
  <r>
    <d v="2025-09-02T02:30:30"/>
    <x v="1"/>
    <x v="26"/>
    <s v="LAYOS JIMENEZ JOHAN CAMILO"/>
    <x v="2"/>
    <x v="3"/>
    <n v="141"/>
    <n v="23.5"/>
    <n v="135.20675105485199"/>
    <m/>
    <n v="75585.949399999998"/>
    <x v="0"/>
    <n v="12851.3514"/>
    <x v="1489"/>
    <x v="0"/>
    <m/>
  </r>
  <r>
    <d v="2025-09-02T02:30:30"/>
    <x v="9"/>
    <x v="27"/>
    <s v="PULGARIN GARCIA YONATHAN ANDRES"/>
    <x v="2"/>
    <x v="0"/>
    <n v="148"/>
    <n v="24.6666666666667"/>
    <n v="135.20675105485199"/>
    <m/>
    <n v="75585.949399999998"/>
    <x v="0"/>
    <n v="12851.3514"/>
    <x v="1489"/>
    <x v="0"/>
    <m/>
  </r>
  <r>
    <d v="2025-09-02T02:30:30"/>
    <x v="1"/>
    <x v="28"/>
    <s v="GOMEZ MARIN ALVARO"/>
    <x v="3"/>
    <x v="0"/>
    <n v="164"/>
    <n v="16.399999999999999"/>
    <n v="225.34458509142101"/>
    <m/>
    <n v="125976.58229999999"/>
    <x v="0"/>
    <n v="12851.3514"/>
    <x v="1489"/>
    <x v="0"/>
    <m/>
  </r>
  <r>
    <d v="2025-09-02T02:30:31"/>
    <x v="9"/>
    <x v="30"/>
    <s v="HERRERA GIRALDO DAVINSON"/>
    <x v="0"/>
    <x v="0"/>
    <n v="200"/>
    <n v="22.2222222222222"/>
    <n v="202.810126582278"/>
    <m/>
    <n v="113378.9241"/>
    <x v="1"/>
    <n v="12851.3514"/>
    <x v="1489"/>
    <x v="0"/>
    <m/>
  </r>
  <r>
    <d v="2025-09-02T02:30:31"/>
    <x v="1"/>
    <x v="31"/>
    <s v="MARTINEZ CHAVERRA LUIS NORBERTO"/>
    <x v="0"/>
    <x v="0"/>
    <n v="238"/>
    <n v="26.4444444444444"/>
    <n v="202.810126582278"/>
    <s v="1 Descuento (Conduct) "/>
    <n v="113378.9241"/>
    <x v="0"/>
    <n v="12851.3514"/>
    <x v="1489"/>
    <x v="0"/>
    <m/>
  </r>
  <r>
    <d v="2025-09-02T02:30:31"/>
    <x v="9"/>
    <x v="32"/>
    <s v="GUTIERREZ ARICAPA DANIEL HUMBERTO"/>
    <x v="1"/>
    <x v="0"/>
    <n v="275"/>
    <n v="25"/>
    <n v="247.87904360056299"/>
    <m/>
    <n v="138574.24050000001"/>
    <x v="1"/>
    <n v="12851.3514"/>
    <x v="1489"/>
    <x v="0"/>
    <m/>
  </r>
  <r>
    <d v="2025-09-02T02:30:31"/>
    <x v="1"/>
    <x v="33"/>
    <s v="CALLE BOTERO JUAN RICARDO"/>
    <x v="0"/>
    <x v="0"/>
    <n v="200"/>
    <n v="22.2222222222222"/>
    <n v="202.810126582278"/>
    <s v="2 Descuentos (Usuarios desubicados) "/>
    <n v="113378.9241"/>
    <x v="0"/>
    <n v="12851.3514"/>
    <x v="1489"/>
    <x v="0"/>
    <m/>
  </r>
  <r>
    <d v="2025-09-02T02:30:31"/>
    <x v="9"/>
    <x v="34"/>
    <s v="PALMAR PANA EDIXON JOSUE"/>
    <x v="9"/>
    <x v="0"/>
    <n v="243"/>
    <n v="20.25"/>
    <n v="270.41350210970501"/>
    <m/>
    <n v="151171.89869999999"/>
    <x v="0"/>
    <n v="12851.3514"/>
    <x v="1489"/>
    <x v="0"/>
    <m/>
  </r>
  <r>
    <d v="2025-09-02T02:30:32"/>
    <x v="1"/>
    <x v="35"/>
    <s v="OCAMPO OCAMPO ANTONIO JOSE"/>
    <x v="9"/>
    <x v="0"/>
    <n v="250"/>
    <n v="20.8333333333333"/>
    <n v="270.41350210970501"/>
    <m/>
    <n v="151171.89869999999"/>
    <x v="0"/>
    <n v="12851.3514"/>
    <x v="1489"/>
    <x v="0"/>
    <m/>
  </r>
  <r>
    <d v="2025-09-02T02:30:32"/>
    <x v="9"/>
    <x v="41"/>
    <s v="HERNANDEZ MORALES JHON DAYRON"/>
    <x v="1"/>
    <x v="0"/>
    <n v="303"/>
    <n v="27.545454545454501"/>
    <n v="247.87904360056299"/>
    <m/>
    <n v="138574.24050000001"/>
    <x v="1"/>
    <n v="12851.3514"/>
    <x v="1489"/>
    <x v="0"/>
    <m/>
  </r>
  <r>
    <d v="2025-09-02T02:30:32"/>
    <x v="9"/>
    <x v="42"/>
    <s v="CALLE BOTERO ANDRES CAMILO "/>
    <x v="3"/>
    <x v="0"/>
    <n v="237"/>
    <n v="23.7"/>
    <n v="225.34458509142101"/>
    <s v="1 Descuento (Usuario desubicado) "/>
    <n v="125976.58229999999"/>
    <x v="1"/>
    <n v="12851.3514"/>
    <x v="1489"/>
    <x v="0"/>
    <m/>
  </r>
  <r>
    <d v="2025-09-02T02:30:30"/>
    <x v="9"/>
    <x v="25"/>
    <s v="LEON PEREZ RAUL ENRIQUE"/>
    <x v="0"/>
    <x v="0"/>
    <n v="174"/>
    <n v="19.3333333333333"/>
    <n v="202.810126582278"/>
    <m/>
    <n v="113378.9241"/>
    <x v="0"/>
    <n v="12851.3514"/>
    <x v="1489"/>
    <x v="0"/>
    <m/>
  </r>
  <r>
    <d v="2025-09-02T02:30:32"/>
    <x v="1"/>
    <x v="40"/>
    <s v="LOPERA ALVAREZ ESTIVEN"/>
    <x v="9"/>
    <x v="0"/>
    <n v="268"/>
    <n v="22.3333333333333"/>
    <n v="270.41350210970501"/>
    <s v="Se descuenta 0.5 viaje de 6 15 am ya que NO ingresa al 13 sin autorizacion. "/>
    <n v="144873.20370000001"/>
    <x v="1"/>
    <n v="12851.3514"/>
    <x v="1489"/>
    <x v="2"/>
    <n v="11.266999999999999"/>
  </r>
  <r>
    <d v="2025-09-03T02:12:07"/>
    <x v="1"/>
    <x v="36"/>
    <s v="PARIAS MURIEL JHON FREDY"/>
    <x v="4"/>
    <x v="0"/>
    <n v="154"/>
    <n v="22"/>
    <n v="155.09686609686599"/>
    <s v="1 Descuento (Despachador) "/>
    <n v="86636.666700000002"/>
    <x v="1"/>
    <n v="12726.3158"/>
    <x v="1490"/>
    <x v="0"/>
    <m/>
  </r>
  <r>
    <d v="2025-09-03T02:12:07"/>
    <x v="9"/>
    <x v="1"/>
    <s v="GONZALEZ IPUANA RENE"/>
    <x v="6"/>
    <x v="0"/>
    <n v="187"/>
    <n v="23.375"/>
    <n v="177.253561253561"/>
    <m/>
    <n v="99013.333299999998"/>
    <x v="0"/>
    <n v="12726.3158"/>
    <x v="1490"/>
    <x v="0"/>
    <m/>
  </r>
  <r>
    <d v="2025-09-03T02:12:07"/>
    <x v="1"/>
    <x v="37"/>
    <s v="SANCHEZ BETANCOURT FRANSCISCO"/>
    <x v="0"/>
    <x v="0"/>
    <n v="215"/>
    <n v="23.8888888888889"/>
    <n v="199.41025641025601"/>
    <m/>
    <n v="111390"/>
    <x v="0"/>
    <n v="12726.3158"/>
    <x v="1490"/>
    <x v="0"/>
    <m/>
  </r>
  <r>
    <d v="2025-09-03T02:12:08"/>
    <x v="9"/>
    <x v="2"/>
    <s v="LONDOO LOPERA DUVAN ANDRES"/>
    <x v="3"/>
    <x v="0"/>
    <n v="234"/>
    <n v="23.4"/>
    <n v="221.56695156695201"/>
    <s v="2 Descuentos (Oficina y capacitacin) "/>
    <n v="123766.6667"/>
    <x v="1"/>
    <n v="12726.3158"/>
    <x v="1490"/>
    <x v="0"/>
    <m/>
  </r>
  <r>
    <d v="2025-09-03T02:12:08"/>
    <x v="1"/>
    <x v="3"/>
    <s v="LOPEZ PINEDA DANIEL ESTIVEN"/>
    <x v="0"/>
    <x v="0"/>
    <n v="164"/>
    <n v="18.2222222222222"/>
    <n v="199.41025641025601"/>
    <s v="1 Descuento (Despachador) "/>
    <n v="111390"/>
    <x v="0"/>
    <n v="12726.3158"/>
    <x v="1490"/>
    <x v="0"/>
    <m/>
  </r>
  <r>
    <d v="2025-09-03T02:12:08"/>
    <x v="9"/>
    <x v="4"/>
    <s v="GIRALDO GIRALDO YOVIN ANDRES"/>
    <x v="1"/>
    <x v="0"/>
    <n v="210"/>
    <n v="19.090909090909101"/>
    <n v="243.72364672364699"/>
    <s v="Se descuenta 0.5 viaje de 10 47 am ya que NO ingresa a la minorista. 1 Descuento (Usuario desubicado) "/>
    <n v="129954.9108"/>
    <x v="1"/>
    <n v="12726.3158"/>
    <x v="1490"/>
    <x v="2"/>
    <n v="11.0785"/>
  </r>
  <r>
    <d v="2025-09-03T02:12:08"/>
    <x v="1"/>
    <x v="5"/>
    <s v="GONZALEZ PEREZ RAFAEL JOSE"/>
    <x v="9"/>
    <x v="0"/>
    <n v="306"/>
    <n v="25.5"/>
    <n v="265.88034188034197"/>
    <m/>
    <n v="148520"/>
    <x v="1"/>
    <n v="12726.3158"/>
    <x v="1490"/>
    <x v="0"/>
    <m/>
  </r>
  <r>
    <d v="2025-09-03T02:12:09"/>
    <x v="9"/>
    <x v="6"/>
    <s v="MARTINEZ  WILMAR"/>
    <x v="0"/>
    <x v="0"/>
    <n v="245"/>
    <n v="27.2222222222222"/>
    <n v="199.41025641025601"/>
    <m/>
    <n v="111390"/>
    <x v="0"/>
    <n v="12726.3158"/>
    <x v="1490"/>
    <x v="0"/>
    <m/>
  </r>
  <r>
    <d v="2025-09-03T02:12:09"/>
    <x v="1"/>
    <x v="7"/>
    <s v="MARIN ALZATE KEVIN ANDRES"/>
    <x v="0"/>
    <x v="0"/>
    <n v="129"/>
    <n v="14.3333333333333"/>
    <n v="199.41025641025601"/>
    <s v="16 Descuentos (Incidente con Usuarios) "/>
    <n v="111390"/>
    <x v="0"/>
    <n v="12726.3158"/>
    <x v="1490"/>
    <x v="0"/>
    <m/>
  </r>
  <r>
    <d v="2025-09-03T02:12:09"/>
    <x v="9"/>
    <x v="9"/>
    <s v="DAVID  HENRY GIOVANNY"/>
    <x v="6"/>
    <x v="0"/>
    <n v="189"/>
    <n v="23.625"/>
    <n v="177.253561253561"/>
    <m/>
    <n v="99013.333299999998"/>
    <x v="0"/>
    <n v="12726.3158"/>
    <x v="1490"/>
    <x v="0"/>
    <m/>
  </r>
  <r>
    <d v="2025-09-03T02:12:10"/>
    <x v="1"/>
    <x v="11"/>
    <s v="DURANGO PAEZ GILDARDO"/>
    <x v="1"/>
    <x v="0"/>
    <n v="270"/>
    <n v="24.545454545454501"/>
    <n v="243.72364672364699"/>
    <s v="4 Descuentos (Usuario desubicado, Asociado y despachador)"/>
    <n v="136143.3333"/>
    <x v="1"/>
    <n v="12726.3158"/>
    <x v="1490"/>
    <x v="0"/>
    <m/>
  </r>
  <r>
    <d v="2025-09-03T02:12:10"/>
    <x v="9"/>
    <x v="12"/>
    <s v="HERNANDEZ MACIAS GILBERTO"/>
    <x v="3"/>
    <x v="0"/>
    <n v="273"/>
    <n v="27.3"/>
    <n v="221.56695156695201"/>
    <m/>
    <n v="123766.6667"/>
    <x v="1"/>
    <n v="12726.3158"/>
    <x v="1490"/>
    <x v="0"/>
    <m/>
  </r>
  <r>
    <d v="2025-09-03T02:12:10"/>
    <x v="1"/>
    <x v="13"/>
    <s v="PEREZ GARCIA JUAN ESTEBAN"/>
    <x v="5"/>
    <x v="0"/>
    <n v="22"/>
    <n v="22"/>
    <n v="22.1566951566952"/>
    <m/>
    <n v="12376.6667"/>
    <x v="0"/>
    <n v="12726.3158"/>
    <x v="1490"/>
    <x v="0"/>
    <m/>
  </r>
  <r>
    <d v="2025-09-03T02:12:10"/>
    <x v="9"/>
    <x v="14"/>
    <s v="PARRA VILLA YUBER ALONSO"/>
    <x v="1"/>
    <x v="0"/>
    <n v="263"/>
    <n v="23.909090909090899"/>
    <n v="243.72364672364699"/>
    <m/>
    <n v="136143.3333"/>
    <x v="0"/>
    <n v="12726.3158"/>
    <x v="1490"/>
    <x v="0"/>
    <m/>
  </r>
  <r>
    <d v="2025-09-03T02:12:11"/>
    <x v="1"/>
    <x v="15"/>
    <s v="ALBERTO ARISTIZABAL RAFAEL"/>
    <x v="6"/>
    <x v="0"/>
    <n v="211"/>
    <n v="24.823529411764699"/>
    <n v="188.331908831909"/>
    <s v="7 Descuentos (Despachador, usuario desubicado y Transbordo) "/>
    <n v="105201.6667"/>
    <x v="0"/>
    <n v="12726.3158"/>
    <x v="1490"/>
    <x v="0"/>
    <m/>
  </r>
  <r>
    <d v="2025-09-03T02:12:11"/>
    <x v="9"/>
    <x v="16"/>
    <s v="MACEA ARBELAEZ MATEO"/>
    <x v="3"/>
    <x v="0"/>
    <n v="236"/>
    <n v="23.6"/>
    <n v="221.56695156695201"/>
    <m/>
    <n v="123766.6667"/>
    <x v="0"/>
    <n v="12726.3158"/>
    <x v="1490"/>
    <x v="0"/>
    <m/>
  </r>
  <r>
    <d v="2025-09-03T02:12:11"/>
    <x v="1"/>
    <x v="17"/>
    <s v="JARAMILLO JARAMILLO FRANCISCO WBEIMAR"/>
    <x v="3"/>
    <x v="0"/>
    <n v="244"/>
    <n v="24.4"/>
    <n v="221.56695156695201"/>
    <m/>
    <n v="123766.6667"/>
    <x v="0"/>
    <n v="12726.3158"/>
    <x v="1490"/>
    <x v="0"/>
    <m/>
  </r>
  <r>
    <d v="2025-09-03T02:12:12"/>
    <x v="9"/>
    <x v="18"/>
    <s v="MACIAS HERNANDEZ JULIAN DAVID"/>
    <x v="1"/>
    <x v="0"/>
    <n v="219"/>
    <n v="19.909090909090899"/>
    <n v="243.72364672364699"/>
    <s v="2 Descuentos (Usuarios desubicados) "/>
    <n v="136143.3333"/>
    <x v="0"/>
    <n v="12726.3158"/>
    <x v="1490"/>
    <x v="0"/>
    <m/>
  </r>
  <r>
    <d v="2025-09-03T02:12:12"/>
    <x v="1"/>
    <x v="19"/>
    <s v="QUIRAMA CASTAEDA JHON JADER "/>
    <x v="6"/>
    <x v="0"/>
    <n v="171"/>
    <n v="21.375"/>
    <n v="177.253561253561"/>
    <m/>
    <n v="99013.333299999998"/>
    <x v="1"/>
    <n v="12726.3158"/>
    <x v="1490"/>
    <x v="0"/>
    <m/>
  </r>
  <r>
    <d v="2025-09-03T02:12:12"/>
    <x v="9"/>
    <x v="21"/>
    <s v="MARULANDA JARAMILLO DAWER ANDRES"/>
    <x v="1"/>
    <x v="0"/>
    <n v="242"/>
    <n v="22"/>
    <n v="243.72364672364699"/>
    <m/>
    <n v="136143.3333"/>
    <x v="0"/>
    <n v="12726.3158"/>
    <x v="1490"/>
    <x v="0"/>
    <m/>
  </r>
  <r>
    <d v="2025-09-03T02:12:12"/>
    <x v="1"/>
    <x v="38"/>
    <s v="JIMENEZ HURTADO CARLOS ESTIVEN"/>
    <x v="0"/>
    <x v="0"/>
    <n v="215"/>
    <n v="23.8888888888889"/>
    <n v="199.41025641025601"/>
    <s v="2 Descuentos (Asociado) "/>
    <n v="111390"/>
    <x v="1"/>
    <n v="12726.3158"/>
    <x v="1490"/>
    <x v="0"/>
    <m/>
  </r>
  <r>
    <d v="2025-09-03T02:12:13"/>
    <x v="9"/>
    <x v="22"/>
    <s v="ESPINOZA CHAVARRIA GUILLERMO LEON"/>
    <x v="0"/>
    <x v="0"/>
    <n v="164"/>
    <n v="18.2222222222222"/>
    <n v="199.41025641025601"/>
    <m/>
    <n v="111390"/>
    <x v="0"/>
    <n v="12726.3158"/>
    <x v="1490"/>
    <x v="0"/>
    <m/>
  </r>
  <r>
    <d v="2025-09-03T02:12:13"/>
    <x v="9"/>
    <x v="24"/>
    <s v="AGUDELO GARCIA LLORDIN ELIAS"/>
    <x v="11"/>
    <x v="0"/>
    <n v="13"/>
    <n v="8.6666666666666696"/>
    <n v="33.235042735042697"/>
    <m/>
    <n v="18565"/>
    <x v="0"/>
    <n v="12726.3158"/>
    <x v="1490"/>
    <x v="0"/>
    <m/>
  </r>
  <r>
    <d v="2025-09-03T02:12:13"/>
    <x v="1"/>
    <x v="23"/>
    <s v="FLORES RINCON JORGE ALBERTO"/>
    <x v="13"/>
    <x v="3"/>
    <n v="281"/>
    <n v="20.071428571428601"/>
    <n v="310.19373219373199"/>
    <s v="FERNEY HENAO Realiz 6 viajes donde moviliz 129 Usuarios. 2 Descuentos (Conducts) "/>
    <n v="173273.3333"/>
    <x v="0"/>
    <n v="12726.3158"/>
    <x v="1490"/>
    <x v="0"/>
    <m/>
  </r>
  <r>
    <d v="2025-09-03T02:12:13"/>
    <x v="1"/>
    <x v="25"/>
    <s v="LEON PEREZ RAUL ENRIQUE"/>
    <x v="0"/>
    <x v="0"/>
    <n v="195"/>
    <n v="21.6666666666667"/>
    <n v="199.41025641025601"/>
    <m/>
    <n v="111390"/>
    <x v="0"/>
    <n v="12726.3158"/>
    <x v="1490"/>
    <x v="0"/>
    <m/>
  </r>
  <r>
    <d v="2025-09-03T02:12:14"/>
    <x v="9"/>
    <x v="26"/>
    <s v="LAYOS JIMENEZ JOHAN CAMILO"/>
    <x v="0"/>
    <x v="0"/>
    <n v="162"/>
    <n v="18"/>
    <n v="199.41025641025601"/>
    <m/>
    <n v="111390"/>
    <x v="0"/>
    <n v="12726.3158"/>
    <x v="1490"/>
    <x v="0"/>
    <m/>
  </r>
  <r>
    <d v="2025-09-03T02:12:14"/>
    <x v="1"/>
    <x v="39"/>
    <s v="GUTIERREZ ARICAPA DANIEL HUMBERTO"/>
    <x v="0"/>
    <x v="0"/>
    <n v="189"/>
    <n v="21"/>
    <n v="199.41025641025601"/>
    <s v="1 Descuento (Despachador) "/>
    <n v="111390"/>
    <x v="0"/>
    <n v="12726.3158"/>
    <x v="1490"/>
    <x v="0"/>
    <m/>
  </r>
  <r>
    <d v="2025-09-03T02:12:14"/>
    <x v="9"/>
    <x v="27"/>
    <s v="PULGARIN GARCIA YONATHAN ANDRES"/>
    <x v="0"/>
    <x v="0"/>
    <n v="182"/>
    <n v="20.2222222222222"/>
    <n v="199.41025641025601"/>
    <m/>
    <n v="111390"/>
    <x v="0"/>
    <n v="12726.3158"/>
    <x v="1490"/>
    <x v="0"/>
    <m/>
  </r>
  <r>
    <d v="2025-09-03T02:12:15"/>
    <x v="1"/>
    <x v="28"/>
    <s v="GOMEZ MARIN ALVARO"/>
    <x v="3"/>
    <x v="0"/>
    <n v="194"/>
    <n v="19.399999999999999"/>
    <n v="221.56695156695201"/>
    <m/>
    <n v="123766.6667"/>
    <x v="0"/>
    <n v="12726.3158"/>
    <x v="1490"/>
    <x v="0"/>
    <m/>
  </r>
  <r>
    <d v="2025-09-03T02:12:15"/>
    <x v="9"/>
    <x v="30"/>
    <s v="HERRERA GIRALDO DAVINSON"/>
    <x v="0"/>
    <x v="0"/>
    <n v="183"/>
    <n v="20.3333333333333"/>
    <n v="199.41025641025601"/>
    <m/>
    <n v="111390"/>
    <x v="1"/>
    <n v="12726.3158"/>
    <x v="1490"/>
    <x v="0"/>
    <m/>
  </r>
  <r>
    <d v="2025-09-03T02:12:15"/>
    <x v="1"/>
    <x v="31"/>
    <s v="MARTINEZ CHAVERRA LUIS NORBERTO"/>
    <x v="3"/>
    <x v="0"/>
    <n v="221"/>
    <n v="22.1"/>
    <n v="221.56695156695201"/>
    <m/>
    <n v="123766.6667"/>
    <x v="0"/>
    <n v="12726.3158"/>
    <x v="1490"/>
    <x v="0"/>
    <m/>
  </r>
  <r>
    <d v="2025-09-03T02:12:15"/>
    <x v="9"/>
    <x v="32"/>
    <s v="TABORDA ROJAS DIEGO ALEJANDRO"/>
    <x v="1"/>
    <x v="0"/>
    <n v="227"/>
    <n v="20.636363636363601"/>
    <n v="243.72364672364699"/>
    <m/>
    <n v="136143.3333"/>
    <x v="1"/>
    <n v="12726.3158"/>
    <x v="1490"/>
    <x v="0"/>
    <m/>
  </r>
  <r>
    <d v="2025-09-03T02:12:16"/>
    <x v="1"/>
    <x v="33"/>
    <s v="CALLE BOTERO JUAN RICARDO"/>
    <x v="0"/>
    <x v="0"/>
    <n v="195"/>
    <n v="21.6666666666667"/>
    <n v="199.41025641025601"/>
    <s v="1 Descuento (Despachador) "/>
    <n v="111390"/>
    <x v="0"/>
    <n v="12726.3158"/>
    <x v="1490"/>
    <x v="0"/>
    <m/>
  </r>
  <r>
    <d v="2025-09-03T02:12:16"/>
    <x v="1"/>
    <x v="35"/>
    <s v="OCAMPO OCAMPO ANTONIO JOSE"/>
    <x v="1"/>
    <x v="3"/>
    <n v="249"/>
    <n v="22.636363636363601"/>
    <n v="243.72364672364699"/>
    <m/>
    <n v="136143.3333"/>
    <x v="0"/>
    <n v="12726.3158"/>
    <x v="1490"/>
    <x v="0"/>
    <m/>
  </r>
  <r>
    <d v="2025-09-03T02:12:16"/>
    <x v="9"/>
    <x v="34"/>
    <s v="PALMAR PANA EDIXON JOSUE"/>
    <x v="3"/>
    <x v="3"/>
    <n v="225"/>
    <n v="22.5"/>
    <n v="221.56695156695201"/>
    <m/>
    <n v="123766.6667"/>
    <x v="0"/>
    <n v="12726.3158"/>
    <x v="1490"/>
    <x v="0"/>
    <m/>
  </r>
  <r>
    <d v="2025-09-03T02:12:17"/>
    <x v="9"/>
    <x v="41"/>
    <s v="HERNANDEZ MORALES JHON DAYRON"/>
    <x v="0"/>
    <x v="3"/>
    <n v="247"/>
    <n v="27.4444444444444"/>
    <n v="199.41025641025601"/>
    <m/>
    <n v="111390"/>
    <x v="1"/>
    <n v="12726.3158"/>
    <x v="1490"/>
    <x v="0"/>
    <m/>
  </r>
  <r>
    <d v="2025-09-03T02:12:17"/>
    <x v="1"/>
    <x v="40"/>
    <s v="AGUDELO GARCIA DENIN ANGELO"/>
    <x v="3"/>
    <x v="0"/>
    <n v="232"/>
    <n v="23.2"/>
    <n v="221.56695156695201"/>
    <m/>
    <n v="123766.6667"/>
    <x v="1"/>
    <n v="12726.3158"/>
    <x v="1490"/>
    <x v="0"/>
    <m/>
  </r>
  <r>
    <d v="2025-09-03T02:12:17"/>
    <x v="9"/>
    <x v="42"/>
    <s v="CALLE BOTERO ANDRES CAMILO "/>
    <x v="0"/>
    <x v="0"/>
    <n v="219"/>
    <n v="24.3333333333333"/>
    <n v="199.41025641025601"/>
    <s v="3 Descuentos (Usuarios desubicados y conduct) "/>
    <n v="111390"/>
    <x v="1"/>
    <n v="12726.3158"/>
    <x v="1490"/>
    <x v="0"/>
    <m/>
  </r>
  <r>
    <d v="2025-09-04T01:52:11"/>
    <x v="1"/>
    <x v="6"/>
    <s v="CARTAGENA RAMIREZ FREDY ALONSO "/>
    <x v="1"/>
    <x v="0"/>
    <n v="227"/>
    <n v="20.636363636363601"/>
    <n v="237.45147679324899"/>
    <m/>
    <n v="132474.1139"/>
    <x v="0"/>
    <n v="12700"/>
    <x v="1491"/>
    <x v="0"/>
    <m/>
  </r>
  <r>
    <d v="2025-09-04T01:52:09"/>
    <x v="1"/>
    <x v="1"/>
    <s v="GONZALEZ IPUANA RENE"/>
    <x v="2"/>
    <x v="0"/>
    <n v="128"/>
    <n v="21.3333333333333"/>
    <n v="129.518987341772"/>
    <m/>
    <n v="72258.607600000003"/>
    <x v="0"/>
    <n v="12700"/>
    <x v="1491"/>
    <x v="0"/>
    <m/>
  </r>
  <r>
    <d v="2025-09-04T01:52:09"/>
    <x v="9"/>
    <x v="37"/>
    <s v="SANCHEZ BETANCOURT FRANSCISCO"/>
    <x v="0"/>
    <x v="0"/>
    <n v="180"/>
    <n v="20"/>
    <n v="194.27848101265801"/>
    <m/>
    <n v="108387.9114"/>
    <x v="0"/>
    <n v="12700"/>
    <x v="1491"/>
    <x v="0"/>
    <m/>
  </r>
  <r>
    <d v="2025-09-04T01:52:09"/>
    <x v="1"/>
    <x v="2"/>
    <s v="LONDOO LOPERA DUVAN ANDRES"/>
    <x v="0"/>
    <x v="0"/>
    <n v="207"/>
    <n v="23"/>
    <n v="194.27848101265801"/>
    <m/>
    <n v="108387.9114"/>
    <x v="1"/>
    <n v="12700"/>
    <x v="1491"/>
    <x v="0"/>
    <m/>
  </r>
  <r>
    <d v="2025-09-04T01:52:10"/>
    <x v="9"/>
    <x v="3"/>
    <s v="MARTINEZ  WILMAR"/>
    <x v="0"/>
    <x v="0"/>
    <n v="174"/>
    <n v="19.3333333333333"/>
    <n v="194.27848101265801"/>
    <s v="2 Descuentos (Jefe de ruta) "/>
    <n v="108387.9114"/>
    <x v="0"/>
    <n v="12700"/>
    <x v="1491"/>
    <x v="0"/>
    <m/>
  </r>
  <r>
    <d v="2025-09-04T01:52:10"/>
    <x v="1"/>
    <x v="4"/>
    <s v="GIRALDO GIRALDO YOVIN ANDRES"/>
    <x v="3"/>
    <x v="0"/>
    <n v="233"/>
    <n v="23.3"/>
    <n v="215.86497890295399"/>
    <s v="2 Descuentos (Usuarios desubicados) "/>
    <n v="120431.01270000001"/>
    <x v="1"/>
    <n v="12700"/>
    <x v="1491"/>
    <x v="0"/>
    <m/>
  </r>
  <r>
    <d v="2025-09-04T01:52:10"/>
    <x v="9"/>
    <x v="5"/>
    <s v="GONZALEZ PEREZ RAFAEL JOSE"/>
    <x v="3"/>
    <x v="0"/>
    <n v="235"/>
    <n v="23.5"/>
    <n v="215.86497890295399"/>
    <s v="1 Descuento (Despachador) "/>
    <n v="120431.01270000001"/>
    <x v="1"/>
    <n v="12700"/>
    <x v="1491"/>
    <x v="0"/>
    <m/>
  </r>
  <r>
    <d v="2025-09-04T01:52:11"/>
    <x v="9"/>
    <x v="7"/>
    <s v="MARIN ALZATE KEVIN ANDRES "/>
    <x v="9"/>
    <x v="0"/>
    <n v="257"/>
    <n v="21.4166666666667"/>
    <n v="259.03797468354401"/>
    <s v="2 Descuentos (Despachador) "/>
    <n v="144517.21520000001"/>
    <x v="0"/>
    <n v="12700"/>
    <x v="1491"/>
    <x v="0"/>
    <m/>
  </r>
  <r>
    <d v="2025-09-04T01:52:11"/>
    <x v="1"/>
    <x v="9"/>
    <s v="DAVID HENRY GIOVANNY"/>
    <x v="3"/>
    <x v="0"/>
    <n v="249"/>
    <n v="24.9"/>
    <n v="215.86497890295399"/>
    <m/>
    <n v="120431.01270000001"/>
    <x v="0"/>
    <n v="12700"/>
    <x v="1491"/>
    <x v="0"/>
    <m/>
  </r>
  <r>
    <d v="2025-09-04T01:52:11"/>
    <x v="9"/>
    <x v="11"/>
    <s v="HINCAPIE LOPEZ DIDIER FABIAN"/>
    <x v="3"/>
    <x v="0"/>
    <n v="207"/>
    <n v="20.7"/>
    <n v="215.86497890295399"/>
    <m/>
    <n v="120431.01270000001"/>
    <x v="1"/>
    <n v="12700"/>
    <x v="1491"/>
    <x v="0"/>
    <m/>
  </r>
  <r>
    <d v="2025-09-04T01:52:12"/>
    <x v="1"/>
    <x v="12"/>
    <s v="HERNANDEZ MACIAS GILBERTO"/>
    <x v="3"/>
    <x v="0"/>
    <n v="248"/>
    <n v="24.8"/>
    <n v="215.86497890295399"/>
    <m/>
    <n v="120431.01270000001"/>
    <x v="1"/>
    <n v="12700"/>
    <x v="1491"/>
    <x v="0"/>
    <m/>
  </r>
  <r>
    <d v="2025-09-04T01:52:12"/>
    <x v="9"/>
    <x v="13"/>
    <s v="PEREZ GARCIA JUAN ESTEBAN"/>
    <x v="1"/>
    <x v="0"/>
    <n v="221"/>
    <n v="20.090909090909101"/>
    <n v="237.45147679324899"/>
    <m/>
    <n v="132474.1139"/>
    <x v="0"/>
    <n v="12700"/>
    <x v="1491"/>
    <x v="0"/>
    <m/>
  </r>
  <r>
    <d v="2025-09-04T01:52:12"/>
    <x v="1"/>
    <x v="14"/>
    <s v="PARRA VILLA YUBER ALONSO"/>
    <x v="0"/>
    <x v="0"/>
    <n v="223"/>
    <n v="24.7777777777778"/>
    <n v="194.27848101265801"/>
    <s v="1 Descuento (Despachador) "/>
    <n v="108387.9114"/>
    <x v="0"/>
    <n v="12700"/>
    <x v="1491"/>
    <x v="0"/>
    <m/>
  </r>
  <r>
    <d v="2025-09-04T01:52:13"/>
    <x v="9"/>
    <x v="15"/>
    <s v="ALBERTO ARISTIZABAL RAFAEL"/>
    <x v="0"/>
    <x v="0"/>
    <n v="189"/>
    <n v="21"/>
    <n v="194.27848101265801"/>
    <s v="2 Descuentos (Usuarios desubicados) "/>
    <n v="108387.9114"/>
    <x v="0"/>
    <n v="12700"/>
    <x v="1491"/>
    <x v="0"/>
    <m/>
  </r>
  <r>
    <d v="2025-09-04T01:52:13"/>
    <x v="1"/>
    <x v="16"/>
    <s v="MACEA ARBELAEZ MATEO"/>
    <x v="4"/>
    <x v="0"/>
    <n v="127"/>
    <n v="18.1428571428571"/>
    <n v="151.10548523206799"/>
    <m/>
    <n v="84301.708899999998"/>
    <x v="0"/>
    <n v="12700"/>
    <x v="1491"/>
    <x v="0"/>
    <m/>
  </r>
  <r>
    <d v="2025-09-04T01:52:13"/>
    <x v="9"/>
    <x v="17"/>
    <s v="VALENCIA MENDOZA JHON"/>
    <x v="9"/>
    <x v="0"/>
    <n v="214"/>
    <n v="17.8333333333333"/>
    <n v="259.03797468354401"/>
    <m/>
    <n v="144517.21520000001"/>
    <x v="0"/>
    <n v="12700"/>
    <x v="1491"/>
    <x v="0"/>
    <m/>
  </r>
  <r>
    <d v="2025-09-04T01:52:14"/>
    <x v="1"/>
    <x v="18"/>
    <s v="MACIAS HERNANDEZ JULIAN DAVID"/>
    <x v="12"/>
    <x v="0"/>
    <n v="240"/>
    <n v="18.461538461538499"/>
    <n v="280.62447257384002"/>
    <s v="JOSE DURANGO Realiz 6 viajes donde moviliz 109 Usuarios. 1 Descuento (Despachador) "/>
    <n v="156560.31649999999"/>
    <x v="0"/>
    <n v="12700"/>
    <x v="1491"/>
    <x v="0"/>
    <m/>
  </r>
  <r>
    <d v="2025-09-04T01:52:14"/>
    <x v="9"/>
    <x v="19"/>
    <s v="QUIRAMA CASTAEDA JHON JADER"/>
    <x v="1"/>
    <x v="0"/>
    <n v="245"/>
    <n v="22.272727272727298"/>
    <n v="237.45147679324899"/>
    <m/>
    <n v="132474.1139"/>
    <x v="1"/>
    <n v="12700"/>
    <x v="1491"/>
    <x v="0"/>
    <m/>
  </r>
  <r>
    <d v="2025-09-04T01:52:14"/>
    <x v="1"/>
    <x v="20"/>
    <s v="SALDARRIAGA PARRA LUIS ALBERTO"/>
    <x v="3"/>
    <x v="0"/>
    <n v="180"/>
    <n v="18"/>
    <n v="215.86497890295399"/>
    <m/>
    <n v="120431.01270000001"/>
    <x v="2"/>
    <n v="12700"/>
    <x v="1491"/>
    <x v="0"/>
    <m/>
  </r>
  <r>
    <d v="2025-09-04T01:52:14"/>
    <x v="9"/>
    <x v="21"/>
    <s v="MARULANDA JARAMILLO DAWER ANDRES"/>
    <x v="10"/>
    <x v="0"/>
    <n v="75"/>
    <n v="16.6666666666667"/>
    <n v="97.139240506329102"/>
    <s v="5 Descuentos (conducts y despachador) "/>
    <n v="54193.955699999999"/>
    <x v="0"/>
    <n v="12700"/>
    <x v="1491"/>
    <x v="0"/>
    <m/>
  </r>
  <r>
    <d v="2025-09-04T01:52:15"/>
    <x v="1"/>
    <x v="38"/>
    <s v="JIMENEZ HURTADO CARLOS ESTIVEN"/>
    <x v="4"/>
    <x v="0"/>
    <n v="188"/>
    <n v="26.8571428571429"/>
    <n v="151.10548523206799"/>
    <s v="2 Descuentos (Conducts) "/>
    <n v="84301.708899999998"/>
    <x v="1"/>
    <n v="12700"/>
    <x v="1491"/>
    <x v="0"/>
    <m/>
  </r>
  <r>
    <d v="2025-09-04T01:52:15"/>
    <x v="9"/>
    <x v="22"/>
    <s v="CIRO MARIN RODRIGO ALBERTO"/>
    <x v="0"/>
    <x v="0"/>
    <n v="189"/>
    <n v="21"/>
    <n v="194.27848101265801"/>
    <s v="3 Descuentos (Despachador y usuarios desubicados) "/>
    <n v="108387.9114"/>
    <x v="0"/>
    <n v="12700"/>
    <x v="1491"/>
    <x v="0"/>
    <m/>
  </r>
  <r>
    <d v="2025-09-04T01:52:15"/>
    <x v="1"/>
    <x v="23"/>
    <s v="FLORES RINCON JORGE ALBERTO"/>
    <x v="6"/>
    <x v="0"/>
    <n v="185"/>
    <n v="23.125"/>
    <n v="172.69198312236301"/>
    <s v="1 Descuento (Despachador) "/>
    <n v="96344.810100000002"/>
    <x v="0"/>
    <n v="12700"/>
    <x v="1491"/>
    <x v="0"/>
    <m/>
  </r>
  <r>
    <d v="2025-09-04T01:52:15"/>
    <x v="9"/>
    <x v="24"/>
    <s v="AGUDELO GARCIA LLORDIN ELIAS"/>
    <x v="6"/>
    <x v="0"/>
    <n v="139"/>
    <n v="17.375"/>
    <n v="172.69198312236301"/>
    <m/>
    <n v="96344.810100000002"/>
    <x v="0"/>
    <n v="12700"/>
    <x v="1491"/>
    <x v="0"/>
    <m/>
  </r>
  <r>
    <d v="2025-09-04T01:52:16"/>
    <x v="1"/>
    <x v="25"/>
    <s v="LEON PEREZ RAUL ENRIQUE"/>
    <x v="3"/>
    <x v="0"/>
    <n v="215"/>
    <n v="21.5"/>
    <n v="215.86497890295399"/>
    <m/>
    <n v="120431.01270000001"/>
    <x v="0"/>
    <n v="12700"/>
    <x v="1491"/>
    <x v="0"/>
    <m/>
  </r>
  <r>
    <d v="2025-09-04T01:52:16"/>
    <x v="9"/>
    <x v="26"/>
    <s v="LAYOS JIMENEZ JOHAN CAMILO"/>
    <x v="0"/>
    <x v="0"/>
    <n v="174"/>
    <n v="19.3333333333333"/>
    <n v="194.27848101265801"/>
    <s v="1 Descuento (Despachador) "/>
    <n v="108387.9114"/>
    <x v="0"/>
    <n v="12700"/>
    <x v="1491"/>
    <x v="0"/>
    <m/>
  </r>
  <r>
    <d v="2025-09-04T01:52:16"/>
    <x v="1"/>
    <x v="27"/>
    <s v="PULGARIN GARCIA YONATHAN ANDRES"/>
    <x v="0"/>
    <x v="0"/>
    <n v="139"/>
    <n v="15.4444444444444"/>
    <n v="194.27848101265801"/>
    <m/>
    <n v="108387.9114"/>
    <x v="0"/>
    <n v="12700"/>
    <x v="1491"/>
    <x v="0"/>
    <m/>
  </r>
  <r>
    <d v="2025-09-04T01:52:16"/>
    <x v="9"/>
    <x v="28"/>
    <s v="GOMEZ MARIN ALVARO"/>
    <x v="0"/>
    <x v="0"/>
    <n v="169"/>
    <n v="18.7777777777778"/>
    <n v="194.27848101265801"/>
    <m/>
    <n v="108387.9114"/>
    <x v="0"/>
    <n v="12700"/>
    <x v="1491"/>
    <x v="0"/>
    <m/>
  </r>
  <r>
    <d v="2025-09-04T01:52:16"/>
    <x v="1"/>
    <x v="29"/>
    <s v="MONTOYA OSPINA GILBERTO ANTONIO"/>
    <x v="3"/>
    <x v="0"/>
    <n v="236"/>
    <n v="23.6"/>
    <n v="215.86497890295399"/>
    <m/>
    <n v="120431.01270000001"/>
    <x v="0"/>
    <n v="12700"/>
    <x v="1491"/>
    <x v="0"/>
    <m/>
  </r>
  <r>
    <d v="2025-09-04T01:52:17"/>
    <x v="9"/>
    <x v="30"/>
    <s v="JARAMILLO JARAMILLO FRANCISCO WBEIMAR"/>
    <x v="0"/>
    <x v="0"/>
    <n v="255"/>
    <n v="28.3333333333333"/>
    <n v="194.27848101265801"/>
    <m/>
    <n v="108387.9114"/>
    <x v="1"/>
    <n v="12700"/>
    <x v="1491"/>
    <x v="0"/>
    <m/>
  </r>
  <r>
    <d v="2025-09-04T01:52:17"/>
    <x v="1"/>
    <x v="31"/>
    <s v="MARTINEZ CHAVERRA LUIS NORBERTO"/>
    <x v="1"/>
    <x v="0"/>
    <n v="241"/>
    <n v="21.909090909090899"/>
    <n v="237.45147679324899"/>
    <m/>
    <n v="132474.1139"/>
    <x v="0"/>
    <n v="12700"/>
    <x v="1491"/>
    <x v="0"/>
    <m/>
  </r>
  <r>
    <d v="2025-09-04T01:52:17"/>
    <x v="9"/>
    <x v="32"/>
    <s v="TABORDA ROJAS DIEGO ALEJANDRO"/>
    <x v="1"/>
    <x v="0"/>
    <n v="286"/>
    <n v="26"/>
    <n v="237.45147679324899"/>
    <s v="1 Descuento (Conduct)"/>
    <n v="132474.1139"/>
    <x v="1"/>
    <n v="12700"/>
    <x v="1491"/>
    <x v="0"/>
    <m/>
  </r>
  <r>
    <d v="2025-09-04T01:52:17"/>
    <x v="1"/>
    <x v="33"/>
    <s v="CALLE BOTERO JUAN RICARDO"/>
    <x v="3"/>
    <x v="0"/>
    <n v="247"/>
    <n v="24.7"/>
    <n v="215.86497890295399"/>
    <m/>
    <n v="120431.01270000001"/>
    <x v="0"/>
    <n v="12700"/>
    <x v="1491"/>
    <x v="0"/>
    <m/>
  </r>
  <r>
    <d v="2025-09-04T01:52:18"/>
    <x v="9"/>
    <x v="34"/>
    <s v="PALMAR PANA EDIXON JOSUE"/>
    <x v="6"/>
    <x v="0"/>
    <n v="166"/>
    <n v="20.75"/>
    <n v="172.69198312236301"/>
    <m/>
    <n v="96344.810100000002"/>
    <x v="0"/>
    <n v="12700"/>
    <x v="1491"/>
    <x v="0"/>
    <m/>
  </r>
  <r>
    <d v="2025-09-04T01:52:18"/>
    <x v="1"/>
    <x v="35"/>
    <s v="LOPERA ALVAREZ ESTIVEN"/>
    <x v="1"/>
    <x v="0"/>
    <n v="222"/>
    <n v="20.181818181818201"/>
    <n v="237.45147679324899"/>
    <m/>
    <n v="132474.1139"/>
    <x v="0"/>
    <n v="12700"/>
    <x v="1491"/>
    <x v="0"/>
    <m/>
  </r>
  <r>
    <d v="2025-09-04T01:52:18"/>
    <x v="9"/>
    <x v="41"/>
    <s v="HERNANDEZ MORALES JHON DAYRON"/>
    <x v="10"/>
    <x v="0"/>
    <n v="102"/>
    <n v="25.5"/>
    <n v="86.345991561181407"/>
    <s v="1 Descuento (Despachador) "/>
    <n v="48172.405100000004"/>
    <x v="1"/>
    <n v="12700"/>
    <x v="1491"/>
    <x v="0"/>
    <m/>
  </r>
  <r>
    <d v="2025-09-04T01:52:18"/>
    <x v="1"/>
    <x v="40"/>
    <s v="AGUDELO GARCIA DENIN ANGELO"/>
    <x v="1"/>
    <x v="0"/>
    <n v="226"/>
    <n v="20.545454545454501"/>
    <n v="237.45147679324899"/>
    <s v="2 Descuentos (Conducts)"/>
    <n v="132474.1139"/>
    <x v="1"/>
    <n v="12700"/>
    <x v="1491"/>
    <x v="0"/>
    <m/>
  </r>
  <r>
    <d v="2025-09-04T01:52:19"/>
    <x v="9"/>
    <x v="42"/>
    <s v="CALLE BOTERO ANDRES CAMILO "/>
    <x v="0"/>
    <x v="0"/>
    <n v="236"/>
    <n v="26.2222222222222"/>
    <n v="194.27848101265801"/>
    <m/>
    <n v="108387.9114"/>
    <x v="1"/>
    <n v="12700"/>
    <x v="1491"/>
    <x v="0"/>
    <m/>
  </r>
  <r>
    <d v="2025-09-05T02:43:49"/>
    <x v="1"/>
    <x v="36"/>
    <s v="JARAMILLO JARAMILLO FRANCISCO WBEIMAR"/>
    <x v="0"/>
    <x v="0"/>
    <n v="163"/>
    <n v="18.1111111111111"/>
    <n v="202.48011782032401"/>
    <m/>
    <n v="113185.8689"/>
    <x v="1"/>
    <n v="13432.4324"/>
    <x v="1492"/>
    <x v="0"/>
    <m/>
  </r>
  <r>
    <d v="2025-09-05T02:43:49"/>
    <x v="9"/>
    <x v="1"/>
    <s v="GONZALEZ IPUANA RENE"/>
    <x v="0"/>
    <x v="0"/>
    <n v="219"/>
    <n v="24.3333333333333"/>
    <n v="202.48011782032401"/>
    <m/>
    <n v="113185.8689"/>
    <x v="0"/>
    <n v="13432.4324"/>
    <x v="1492"/>
    <x v="0"/>
    <m/>
  </r>
  <r>
    <d v="2025-09-05T02:43:49"/>
    <x v="1"/>
    <x v="37"/>
    <s v="OSORIO URREGO SANTIAGO"/>
    <x v="1"/>
    <x v="0"/>
    <n v="277"/>
    <n v="25.181818181818201"/>
    <n v="247.475699558174"/>
    <m/>
    <n v="138338.28419999999"/>
    <x v="0"/>
    <n v="13432.4324"/>
    <x v="1492"/>
    <x v="0"/>
    <m/>
  </r>
  <r>
    <d v="2025-09-05T02:43:50"/>
    <x v="9"/>
    <x v="2"/>
    <s v="LONDOO LOPERA DUVAN ANDRES"/>
    <x v="3"/>
    <x v="0"/>
    <n v="286"/>
    <n v="28.6"/>
    <n v="224.97790868924901"/>
    <s v="Se descuenta 0.5 viaje de 5 21 am ya que NO ingresa al 13 "/>
    <n v="119477.4216"/>
    <x v="1"/>
    <n v="13432.4324"/>
    <x v="1492"/>
    <x v="2"/>
    <n v="11.243"/>
  </r>
  <r>
    <d v="2025-09-05T02:43:50"/>
    <x v="1"/>
    <x v="3"/>
    <s v="LOPEZ PINEDA DANIEL ESTIVEN"/>
    <x v="1"/>
    <x v="0"/>
    <n v="208"/>
    <n v="18.909090909090899"/>
    <n v="247.475699558174"/>
    <m/>
    <n v="138338.28419999999"/>
    <x v="0"/>
    <n v="13432.4324"/>
    <x v="1492"/>
    <x v="0"/>
    <m/>
  </r>
  <r>
    <d v="2025-09-05T02:43:50"/>
    <x v="9"/>
    <x v="4"/>
    <s v="GIRALDO GIRALDO YOVIN ANDRES"/>
    <x v="1"/>
    <x v="0"/>
    <n v="297"/>
    <n v="27"/>
    <n v="247.475699558174"/>
    <m/>
    <n v="138338.28419999999"/>
    <x v="1"/>
    <n v="13432.4324"/>
    <x v="1492"/>
    <x v="0"/>
    <m/>
  </r>
  <r>
    <d v="2025-09-05T02:43:50"/>
    <x v="1"/>
    <x v="5"/>
    <s v="GONZALEZ PEREZ RAFAEL JOSE"/>
    <x v="3"/>
    <x v="0"/>
    <n v="193"/>
    <n v="19.3"/>
    <n v="224.97790868924901"/>
    <m/>
    <n v="125762.0766"/>
    <x v="1"/>
    <n v="13432.4324"/>
    <x v="1492"/>
    <x v="0"/>
    <m/>
  </r>
  <r>
    <d v="2025-09-05T02:43:51"/>
    <x v="9"/>
    <x v="6"/>
    <s v="CARTAGENA RAMIREZ FREDY ALONSO"/>
    <x v="10"/>
    <x v="0"/>
    <n v="142"/>
    <n v="31.5555555555556"/>
    <n v="101.24005891016201"/>
    <s v="1 Descuento (Usuario desubicado) "/>
    <n v="56592.934500000003"/>
    <x v="0"/>
    <n v="13432.4324"/>
    <x v="1492"/>
    <x v="0"/>
    <m/>
  </r>
  <r>
    <d v="2025-09-05T02:43:51"/>
    <x v="1"/>
    <x v="7"/>
    <s v="GUTIERREZ ARICAPA DANIEL HUMBERTO"/>
    <x v="0"/>
    <x v="0"/>
    <n v="163"/>
    <n v="18.1111111111111"/>
    <n v="202.48011782032401"/>
    <m/>
    <n v="113185.8689"/>
    <x v="0"/>
    <n v="13432.4324"/>
    <x v="1492"/>
    <x v="0"/>
    <m/>
  </r>
  <r>
    <d v="2025-09-05T02:43:51"/>
    <x v="9"/>
    <x v="9"/>
    <s v="DAVID  HENRY GIOVANNY"/>
    <x v="2"/>
    <x v="0"/>
    <n v="181"/>
    <n v="30.1666666666667"/>
    <n v="134.986745213549"/>
    <m/>
    <n v="75457.245899999994"/>
    <x v="0"/>
    <n v="13432.4324"/>
    <x v="1492"/>
    <x v="0"/>
    <m/>
  </r>
  <r>
    <d v="2025-09-05T02:43:51"/>
    <x v="1"/>
    <x v="12"/>
    <s v="VERENZUELA MARTINEZ ALEXANDER"/>
    <x v="9"/>
    <x v="0"/>
    <n v="286"/>
    <n v="23.8333333333333"/>
    <n v="269.97349042709902"/>
    <s v="3 Descuentos (Conduct y usuarios desubicados) "/>
    <n v="150914.49189999999"/>
    <x v="1"/>
    <n v="13432.4324"/>
    <x v="1492"/>
    <x v="0"/>
    <m/>
  </r>
  <r>
    <d v="2025-09-05T02:43:52"/>
    <x v="9"/>
    <x v="13"/>
    <s v="PEREZ GARCIA JUAN ESTEBAN"/>
    <x v="0"/>
    <x v="0"/>
    <n v="191"/>
    <n v="21.2222222222222"/>
    <n v="202.48011782032401"/>
    <m/>
    <n v="113185.8689"/>
    <x v="0"/>
    <n v="13432.4324"/>
    <x v="1492"/>
    <x v="0"/>
    <m/>
  </r>
  <r>
    <d v="2025-09-05T02:43:52"/>
    <x v="1"/>
    <x v="14"/>
    <s v="PARRA VILLA YUBER ALONSO"/>
    <x v="3"/>
    <x v="0"/>
    <n v="232"/>
    <n v="23.2"/>
    <n v="224.97790868924901"/>
    <m/>
    <n v="125762.0766"/>
    <x v="0"/>
    <n v="13432.4324"/>
    <x v="1492"/>
    <x v="0"/>
    <m/>
  </r>
  <r>
    <d v="2025-09-05T02:43:52"/>
    <x v="9"/>
    <x v="15"/>
    <s v="ALBERTO ARISTIZABAL RAFAEL"/>
    <x v="0"/>
    <x v="0"/>
    <n v="190"/>
    <n v="21.1111111111111"/>
    <n v="202.48011782032401"/>
    <s v="2 Descuentos (Despachador y usuario desubicado) "/>
    <n v="113185.8689"/>
    <x v="0"/>
    <n v="13432.4324"/>
    <x v="1492"/>
    <x v="0"/>
    <m/>
  </r>
  <r>
    <d v="2025-09-05T02:43:52"/>
    <x v="1"/>
    <x v="16"/>
    <s v="MACEA ARBELAEZ MATEO"/>
    <x v="1"/>
    <x v="0"/>
    <n v="189"/>
    <n v="17.181818181818201"/>
    <n v="247.475699558174"/>
    <m/>
    <n v="138338.28419999999"/>
    <x v="0"/>
    <n v="13432.4324"/>
    <x v="1492"/>
    <x v="0"/>
    <m/>
  </r>
  <r>
    <d v="2025-09-05T02:43:53"/>
    <x v="9"/>
    <x v="17"/>
    <s v="VALENCIA MENDOZA JHON"/>
    <x v="6"/>
    <x v="0"/>
    <n v="208"/>
    <n v="26"/>
    <n v="179.98232695139899"/>
    <m/>
    <n v="100609.66130000001"/>
    <x v="0"/>
    <n v="13432.4324"/>
    <x v="1492"/>
    <x v="0"/>
    <m/>
  </r>
  <r>
    <d v="2025-09-05T02:43:53"/>
    <x v="9"/>
    <x v="19"/>
    <s v="QUIRAMA CASTAEDA JHON JADER"/>
    <x v="1"/>
    <x v="0"/>
    <n v="239"/>
    <n v="21.727272727272702"/>
    <n v="247.475699558174"/>
    <s v="1 Descuento (Despachador) "/>
    <n v="138338.28419999999"/>
    <x v="1"/>
    <n v="13432.4324"/>
    <x v="1492"/>
    <x v="0"/>
    <m/>
  </r>
  <r>
    <d v="2025-09-05T02:43:53"/>
    <x v="1"/>
    <x v="18"/>
    <s v="DURANGO DAVID JOSE"/>
    <x v="9"/>
    <x v="0"/>
    <n v="278"/>
    <n v="23.1666666666667"/>
    <n v="269.97349042709902"/>
    <s v="JULIAN MACIAS Realiz 7 viajes donde moviliz 157 Usuarios. 1 Descuento (Despachador) "/>
    <n v="150914.49189999999"/>
    <x v="0"/>
    <n v="13432.4324"/>
    <x v="1492"/>
    <x v="0"/>
    <m/>
  </r>
  <r>
    <d v="2025-09-05T02:43:53"/>
    <x v="1"/>
    <x v="20"/>
    <s v="SALDARRIAGA PARRA LUIS ALBERTO"/>
    <x v="2"/>
    <x v="0"/>
    <n v="143"/>
    <n v="22"/>
    <n v="146.23564064801201"/>
    <m/>
    <n v="81745.349799999996"/>
    <x v="2"/>
    <n v="13432.4324"/>
    <x v="1492"/>
    <x v="0"/>
    <m/>
  </r>
  <r>
    <d v="2025-09-05T02:43:54"/>
    <x v="9"/>
    <x v="21"/>
    <s v="HINCAPIE LOPEZ DIDIER FABIAN"/>
    <x v="3"/>
    <x v="0"/>
    <n v="204"/>
    <n v="20.399999999999999"/>
    <n v="224.97790868924901"/>
    <m/>
    <n v="125762.0766"/>
    <x v="0"/>
    <n v="13432.4324"/>
    <x v="1492"/>
    <x v="0"/>
    <m/>
  </r>
  <r>
    <d v="2025-09-05T02:43:54"/>
    <x v="1"/>
    <x v="38"/>
    <s v="JIMENEZ HURTADO CARLOS ESTIVEN"/>
    <x v="0"/>
    <x v="0"/>
    <n v="213"/>
    <n v="23.6666666666667"/>
    <n v="202.48011782032401"/>
    <s v="2 Descuentos (Conducts) "/>
    <n v="113185.8689"/>
    <x v="1"/>
    <n v="13432.4324"/>
    <x v="1492"/>
    <x v="0"/>
    <m/>
  </r>
  <r>
    <d v="2025-09-05T02:43:54"/>
    <x v="9"/>
    <x v="22"/>
    <s v="CIRO MARIN RODRIGO ALBERTO"/>
    <x v="1"/>
    <x v="0"/>
    <n v="198"/>
    <n v="18"/>
    <n v="247.475699558174"/>
    <m/>
    <n v="138338.28419999999"/>
    <x v="0"/>
    <n v="13432.4324"/>
    <x v="1492"/>
    <x v="0"/>
    <m/>
  </r>
  <r>
    <d v="2025-09-05T02:43:55"/>
    <x v="9"/>
    <x v="24"/>
    <s v="AGUDELO GARCIA LLORDIN ELIAS"/>
    <x v="6"/>
    <x v="0"/>
    <n v="158"/>
    <n v="19.75"/>
    <n v="179.98232695139899"/>
    <m/>
    <n v="100609.66130000001"/>
    <x v="0"/>
    <n v="13432.4324"/>
    <x v="1492"/>
    <x v="0"/>
    <m/>
  </r>
  <r>
    <d v="2025-09-05T02:43:55"/>
    <x v="1"/>
    <x v="25"/>
    <s v="LEON PEREZ RAUL ENRIQUE"/>
    <x v="0"/>
    <x v="0"/>
    <n v="199"/>
    <n v="22.1111111111111"/>
    <n v="202.48011782032401"/>
    <s v="2 Descuentos (Conducts) "/>
    <n v="113185.8689"/>
    <x v="0"/>
    <n v="13432.4324"/>
    <x v="1492"/>
    <x v="0"/>
    <m/>
  </r>
  <r>
    <d v="2025-09-05T02:43:55"/>
    <x v="9"/>
    <x v="26"/>
    <s v="MARTINEZ  WILMAR"/>
    <x v="0"/>
    <x v="0"/>
    <n v="182"/>
    <n v="20.2222222222222"/>
    <n v="202.48011782032401"/>
    <m/>
    <n v="113185.8689"/>
    <x v="0"/>
    <n v="13432.4324"/>
    <x v="1492"/>
    <x v="0"/>
    <m/>
  </r>
  <r>
    <d v="2025-09-05T02:43:54"/>
    <x v="1"/>
    <x v="23"/>
    <s v="FLORES RINCON JORGE ALBERTO"/>
    <x v="12"/>
    <x v="0"/>
    <n v="250"/>
    <n v="19.230769230769202"/>
    <n v="292.47128129602402"/>
    <s v="SANTIAGO HENAO Realiz 6 viajes donde moviliz 109 Usuarios "/>
    <n v="163490.69959999999"/>
    <x v="0"/>
    <n v="13432.4324"/>
    <x v="1492"/>
    <x v="0"/>
    <m/>
  </r>
  <r>
    <d v="2025-09-05T02:43:55"/>
    <x v="1"/>
    <x v="27"/>
    <s v="PULGARIN GARCIA YONATHAN ANDRES"/>
    <x v="7"/>
    <x v="0"/>
    <n v="82"/>
    <n v="27.3333333333333"/>
    <n v="67.493372606774699"/>
    <s v="1 Descuento (Despachador) "/>
    <n v="37728.623"/>
    <x v="0"/>
    <n v="13432.4324"/>
    <x v="1492"/>
    <x v="0"/>
    <m/>
  </r>
  <r>
    <d v="2025-09-05T02:43:56"/>
    <x v="9"/>
    <x v="28"/>
    <s v="GOMEZ MARIN ALVARO"/>
    <x v="0"/>
    <x v="0"/>
    <n v="210"/>
    <n v="23.3333333333333"/>
    <n v="202.48011782032401"/>
    <s v="11 Descuentos (Transbordo y despachador) "/>
    <n v="113185.8689"/>
    <x v="0"/>
    <n v="13432.4324"/>
    <x v="1492"/>
    <x v="0"/>
    <m/>
  </r>
  <r>
    <d v="2025-09-05T02:43:56"/>
    <x v="1"/>
    <x v="29"/>
    <s v="MONTOYA OSPINA GILBERTO ANTONIO"/>
    <x v="3"/>
    <x v="0"/>
    <n v="236"/>
    <n v="23.6"/>
    <n v="224.97790868924901"/>
    <m/>
    <n v="125762.0766"/>
    <x v="0"/>
    <n v="13432.4324"/>
    <x v="1492"/>
    <x v="0"/>
    <m/>
  </r>
  <r>
    <d v="2025-09-05T02:43:56"/>
    <x v="9"/>
    <x v="30"/>
    <s v="HERRERA GIRALDO DAVINSON"/>
    <x v="4"/>
    <x v="0"/>
    <n v="157"/>
    <n v="22.428571428571399"/>
    <n v="157.48453608247399"/>
    <m/>
    <n v="88033.453599999993"/>
    <x v="1"/>
    <n v="13432.4324"/>
    <x v="1492"/>
    <x v="0"/>
    <m/>
  </r>
  <r>
    <d v="2025-09-05T02:43:56"/>
    <x v="1"/>
    <x v="31"/>
    <s v="MARTINEZ CHAVERRA LUIS NORBERTO"/>
    <x v="0"/>
    <x v="0"/>
    <n v="211"/>
    <n v="23.4444444444444"/>
    <n v="202.48011782032401"/>
    <m/>
    <n v="113185.8689"/>
    <x v="0"/>
    <n v="13432.4324"/>
    <x v="1492"/>
    <x v="0"/>
    <m/>
  </r>
  <r>
    <d v="2025-09-05T02:43:57"/>
    <x v="9"/>
    <x v="32"/>
    <s v="TABORDA ROJAS DIEGO ALEJANDRO"/>
    <x v="0"/>
    <x v="0"/>
    <n v="167"/>
    <n v="18.5555555555556"/>
    <n v="202.48011782032401"/>
    <s v="2 Descuentos (Conducts) "/>
    <n v="113185.8689"/>
    <x v="1"/>
    <n v="13432.4324"/>
    <x v="1492"/>
    <x v="0"/>
    <m/>
  </r>
  <r>
    <d v="2025-09-05T02:43:57"/>
    <x v="9"/>
    <x v="34"/>
    <s v="PALMAR PANA EDIXON JOSUE "/>
    <x v="2"/>
    <x v="0"/>
    <n v="126"/>
    <n v="19.384615384615401"/>
    <n v="146.23564064801201"/>
    <m/>
    <n v="81745.349799999996"/>
    <x v="0"/>
    <n v="13432.4324"/>
    <x v="1492"/>
    <x v="0"/>
    <m/>
  </r>
  <r>
    <d v="2025-09-05T02:43:57"/>
    <x v="1"/>
    <x v="33"/>
    <s v="CALLE BOTERO JUAN RICARDO"/>
    <x v="0"/>
    <x v="0"/>
    <n v="205"/>
    <n v="22.7777777777778"/>
    <n v="202.48011782032401"/>
    <s v="1 Descuento (Conduct) "/>
    <n v="113185.8689"/>
    <x v="0"/>
    <n v="13432.4324"/>
    <x v="1492"/>
    <x v="0"/>
    <m/>
  </r>
  <r>
    <d v="2025-09-05T02:43:57"/>
    <x v="1"/>
    <x v="35"/>
    <s v="OCAMPO OCAMPO ANTONIO JOSE"/>
    <x v="3"/>
    <x v="0"/>
    <n v="231"/>
    <n v="23.1"/>
    <n v="224.97790868924901"/>
    <m/>
    <n v="125762.0766"/>
    <x v="0"/>
    <n v="13432.4324"/>
    <x v="1492"/>
    <x v="0"/>
    <m/>
  </r>
  <r>
    <d v="2025-09-05T02:43:57"/>
    <x v="9"/>
    <x v="40"/>
    <s v="AGUDELO GARCIA DENIN ANGELO"/>
    <x v="3"/>
    <x v="0"/>
    <n v="279"/>
    <n v="27.9"/>
    <n v="224.97790868924901"/>
    <m/>
    <n v="125762.0766"/>
    <x v="1"/>
    <n v="13432.4324"/>
    <x v="1492"/>
    <x v="0"/>
    <m/>
  </r>
  <r>
    <d v="2025-09-05T02:43:58"/>
    <x v="1"/>
    <x v="42"/>
    <s v="CALLE BOTERO ANDRES CAMILO "/>
    <x v="0"/>
    <x v="0"/>
    <n v="245"/>
    <n v="27.2222222222222"/>
    <n v="202.48011782032401"/>
    <m/>
    <n v="113185.8689"/>
    <x v="1"/>
    <n v="13432.4324"/>
    <x v="1492"/>
    <x v="0"/>
    <m/>
  </r>
  <r>
    <d v="2025-09-06T03:28:46"/>
    <x v="9"/>
    <x v="36"/>
    <s v="HINCAPIE LOPEZ DIDIER FABIAN"/>
    <x v="6"/>
    <x v="0"/>
    <n v="166"/>
    <n v="20.75"/>
    <n v="172.92479108635101"/>
    <m/>
    <n v="96481.002800000002"/>
    <x v="1"/>
    <n v="13417.948700000001"/>
    <x v="1493"/>
    <x v="0"/>
    <m/>
  </r>
  <r>
    <d v="2025-09-06T03:28:47"/>
    <x v="1"/>
    <x v="1"/>
    <s v="GONZALEZ IPUANA RENE"/>
    <x v="6"/>
    <x v="0"/>
    <n v="148"/>
    <n v="18.5"/>
    <n v="172.92479108635101"/>
    <m/>
    <n v="96481.002800000002"/>
    <x v="0"/>
    <n v="13417.948700000001"/>
    <x v="1493"/>
    <x v="0"/>
    <m/>
  </r>
  <r>
    <d v="2025-09-06T03:28:47"/>
    <x v="9"/>
    <x v="37"/>
    <s v="SANCHEZ BETANCOURT FRANSCISCO"/>
    <x v="3"/>
    <x v="0"/>
    <n v="199"/>
    <n v="19.899999999999999"/>
    <n v="216.15598885793901"/>
    <m/>
    <n v="120601.25350000001"/>
    <x v="0"/>
    <n v="13417.948700000001"/>
    <x v="1493"/>
    <x v="0"/>
    <m/>
  </r>
  <r>
    <d v="2025-09-06T03:28:47"/>
    <x v="1"/>
    <x v="2"/>
    <s v="LONDOO LOPERA DUVAN ANDRES"/>
    <x v="0"/>
    <x v="3"/>
    <n v="203"/>
    <n v="22.5555555555556"/>
    <n v="194.54038997214499"/>
    <s v="2 Descuentos (conducts) "/>
    <n v="108541.1281"/>
    <x v="1"/>
    <n v="13417.948700000001"/>
    <x v="1493"/>
    <x v="0"/>
    <m/>
  </r>
  <r>
    <d v="2025-09-06T03:28:47"/>
    <x v="9"/>
    <x v="3"/>
    <s v="LOPEZ PINEDA DANIEL ESTIVEN"/>
    <x v="3"/>
    <x v="0"/>
    <n v="161"/>
    <n v="16.100000000000001"/>
    <n v="216.15598885793901"/>
    <s v="Se descuenta 0.5 viaje de 12 48 pm ya que NO ingresa al 13. "/>
    <n v="114571.0735"/>
    <x v="0"/>
    <n v="13417.948700000001"/>
    <x v="1493"/>
    <x v="2"/>
    <n v="10.808"/>
  </r>
  <r>
    <d v="2025-09-06T03:28:48"/>
    <x v="1"/>
    <x v="4"/>
    <s v="GIRALDO GIRALDO YOVIN ANDRES"/>
    <x v="0"/>
    <x v="0"/>
    <n v="213"/>
    <n v="23.6666666666667"/>
    <n v="194.54038997214499"/>
    <s v="2 Descuentos (usuario desubicado y conduct) "/>
    <n v="108541.1281"/>
    <x v="1"/>
    <n v="13417.948700000001"/>
    <x v="1493"/>
    <x v="0"/>
    <m/>
  </r>
  <r>
    <d v="2025-09-06T03:28:48"/>
    <x v="9"/>
    <x v="5"/>
    <s v="JARAMILLO JARAMILLO FRANCISCO WBEIMAR"/>
    <x v="0"/>
    <x v="0"/>
    <n v="204"/>
    <n v="22.6666666666667"/>
    <n v="194.54038997214499"/>
    <m/>
    <n v="108541.1281"/>
    <x v="1"/>
    <n v="13417.948700000001"/>
    <x v="1493"/>
    <x v="0"/>
    <m/>
  </r>
  <r>
    <d v="2025-09-06T03:28:48"/>
    <x v="1"/>
    <x v="6"/>
    <s v="CARTAGENA RAMIREZ FREDY ALONSO"/>
    <x v="10"/>
    <x v="0"/>
    <n v="88"/>
    <n v="19.5555555555556"/>
    <n v="97.270194986072397"/>
    <m/>
    <n v="54270.564100000003"/>
    <x v="0"/>
    <n v="13417.948700000001"/>
    <x v="1493"/>
    <x v="0"/>
    <m/>
  </r>
  <r>
    <d v="2025-09-06T03:28:49"/>
    <x v="9"/>
    <x v="7"/>
    <s v="MARIN ALZATE KEVIN ANDRES"/>
    <x v="1"/>
    <x v="0"/>
    <n v="210"/>
    <n v="19.090909090909101"/>
    <n v="237.77158774373299"/>
    <s v="2 Descuentos (Usuarios desubicados) "/>
    <n v="132661.37880000001"/>
    <x v="0"/>
    <n v="13417.948700000001"/>
    <x v="1493"/>
    <x v="0"/>
    <m/>
  </r>
  <r>
    <d v="2025-09-06T03:28:49"/>
    <x v="1"/>
    <x v="9"/>
    <s v="MACIAS HERNANDEZ JULIAN DAVID"/>
    <x v="6"/>
    <x v="0"/>
    <n v="171"/>
    <n v="21.375"/>
    <n v="172.92479108635101"/>
    <m/>
    <n v="96481.002800000002"/>
    <x v="0"/>
    <n v="13417.948700000001"/>
    <x v="1493"/>
    <x v="0"/>
    <m/>
  </r>
  <r>
    <d v="2025-09-06T03:28:49"/>
    <x v="9"/>
    <x v="11"/>
    <s v="DURANGO PAEZ GILDARDO"/>
    <x v="6"/>
    <x v="0"/>
    <n v="196"/>
    <n v="24.5"/>
    <n v="172.92479108635101"/>
    <s v="1 Descuento (Usuario desubicado) "/>
    <n v="96481.002800000002"/>
    <x v="1"/>
    <n v="13417.948700000001"/>
    <x v="1493"/>
    <x v="0"/>
    <m/>
  </r>
  <r>
    <d v="2025-09-06T03:28:50"/>
    <x v="1"/>
    <x v="12"/>
    <s v="VERENZUELA MARTINEZ ALEXANDER"/>
    <x v="6"/>
    <x v="0"/>
    <n v="220"/>
    <n v="27.5"/>
    <n v="172.92479108635101"/>
    <m/>
    <n v="96481.002800000002"/>
    <x v="1"/>
    <n v="13417.948700000001"/>
    <x v="1493"/>
    <x v="0"/>
    <m/>
  </r>
  <r>
    <d v="2025-09-06T03:28:50"/>
    <x v="9"/>
    <x v="13"/>
    <s v="PEREZ GARCIA JUAN ESTEBAN"/>
    <x v="3"/>
    <x v="0"/>
    <n v="204"/>
    <n v="20.399999999999999"/>
    <n v="216.15598885793901"/>
    <s v="2 Descuentos (Despachador) "/>
    <n v="120601.25350000001"/>
    <x v="0"/>
    <n v="13417.948700000001"/>
    <x v="1493"/>
    <x v="0"/>
    <m/>
  </r>
  <r>
    <d v="2025-09-06T03:28:50"/>
    <x v="1"/>
    <x v="14"/>
    <s v="PARRA VILLA YUBER ALONSO"/>
    <x v="3"/>
    <x v="0"/>
    <n v="240"/>
    <n v="24"/>
    <n v="216.15598885793901"/>
    <s v="3 Descuentos (Conducts) "/>
    <n v="120601.25350000001"/>
    <x v="0"/>
    <n v="13417.948700000001"/>
    <x v="1493"/>
    <x v="0"/>
    <m/>
  </r>
  <r>
    <d v="2025-09-06T03:28:50"/>
    <x v="9"/>
    <x v="15"/>
    <s v="ALBERTO ARISTIZABAL RAFAEL"/>
    <x v="0"/>
    <x v="0"/>
    <n v="187"/>
    <n v="20.7777777777778"/>
    <n v="194.54038997214499"/>
    <m/>
    <n v="108541.1281"/>
    <x v="0"/>
    <n v="13417.948700000001"/>
    <x v="1493"/>
    <x v="0"/>
    <m/>
  </r>
  <r>
    <d v="2025-09-06T03:28:51"/>
    <x v="1"/>
    <x v="16"/>
    <s v="GUTIERREZ ARICAPA DANIEL HUMBERTO"/>
    <x v="3"/>
    <x v="0"/>
    <n v="191"/>
    <n v="19.100000000000001"/>
    <n v="216.15598885793901"/>
    <s v="1 Descuento (Usuario desubicado) "/>
    <n v="120601.25350000001"/>
    <x v="0"/>
    <n v="13417.948700000001"/>
    <x v="1493"/>
    <x v="0"/>
    <m/>
  </r>
  <r>
    <d v="2025-09-06T03:28:51"/>
    <x v="9"/>
    <x v="17"/>
    <s v="VALENCIA MENDOZA JHON"/>
    <x v="3"/>
    <x v="3"/>
    <n v="228"/>
    <n v="22.8"/>
    <n v="216.15598885793901"/>
    <m/>
    <n v="120601.25350000001"/>
    <x v="0"/>
    <n v="13417.948700000001"/>
    <x v="1493"/>
    <x v="0"/>
    <m/>
  </r>
  <r>
    <d v="2025-09-06T03:28:51"/>
    <x v="1"/>
    <x v="18"/>
    <s v="DURANGO DAVID JOSE"/>
    <x v="1"/>
    <x v="0"/>
    <n v="230"/>
    <n v="20.909090909090899"/>
    <n v="237.77158774373299"/>
    <m/>
    <n v="132661.37880000001"/>
    <x v="0"/>
    <n v="13417.948700000001"/>
    <x v="1493"/>
    <x v="0"/>
    <m/>
  </r>
  <r>
    <d v="2025-09-06T03:28:51"/>
    <x v="9"/>
    <x v="19"/>
    <s v="QUIRAMA CASTAEDA JHON JADER"/>
    <x v="6"/>
    <x v="3"/>
    <n v="232"/>
    <n v="29"/>
    <n v="172.92479108635101"/>
    <s v="1 Descuento (Despachador) "/>
    <n v="96481.002800000002"/>
    <x v="1"/>
    <n v="13417.948700000001"/>
    <x v="1493"/>
    <x v="0"/>
    <m/>
  </r>
  <r>
    <d v="2025-09-06T03:28:52"/>
    <x v="1"/>
    <x v="20"/>
    <s v="SALDARRIAGA PARRA LUIS ALBERTO"/>
    <x v="6"/>
    <x v="0"/>
    <n v="170"/>
    <n v="20"/>
    <n v="183.732590529248"/>
    <m/>
    <n v="102511.0655"/>
    <x v="2"/>
    <n v="13417.948700000001"/>
    <x v="1493"/>
    <x v="0"/>
    <m/>
  </r>
  <r>
    <d v="2025-09-06T03:28:52"/>
    <x v="9"/>
    <x v="21"/>
    <s v="MARULANDA JARAMILLO DAWER ANDRES"/>
    <x v="0"/>
    <x v="0"/>
    <n v="173"/>
    <n v="19.2222222222222"/>
    <n v="194.54038997214499"/>
    <s v="Se descuenta 0.5 viaje de 12 40 pm ya que NO ingresa al 13. "/>
    <n v="102510.94809999999"/>
    <x v="0"/>
    <n v="13417.948700000001"/>
    <x v="1493"/>
    <x v="2"/>
    <n v="10.808"/>
  </r>
  <r>
    <d v="2025-09-06T03:28:52"/>
    <x v="1"/>
    <x v="38"/>
    <s v="MARTINEZ  WILMAR"/>
    <x v="6"/>
    <x v="0"/>
    <n v="152"/>
    <n v="19"/>
    <n v="172.92479108635101"/>
    <m/>
    <n v="96481.002800000002"/>
    <x v="1"/>
    <n v="13417.948700000001"/>
    <x v="1493"/>
    <x v="0"/>
    <m/>
  </r>
  <r>
    <d v="2025-09-06T03:28:52"/>
    <x v="9"/>
    <x v="22"/>
    <s v="CIRO MARIN RODRIGO ALBERTO"/>
    <x v="3"/>
    <x v="0"/>
    <n v="239"/>
    <n v="23.9"/>
    <n v="216.15598885793901"/>
    <m/>
    <n v="120601.25350000001"/>
    <x v="0"/>
    <n v="13417.948700000001"/>
    <x v="1493"/>
    <x v="0"/>
    <m/>
  </r>
  <r>
    <d v="2025-09-06T03:28:53"/>
    <x v="1"/>
    <x v="23"/>
    <s v="FLORES RINCON JORGE ALBERTO"/>
    <x v="9"/>
    <x v="0"/>
    <n v="296"/>
    <n v="24.6666666666667"/>
    <n v="259.38718662952601"/>
    <s v="FERNEY HENAO Realiz 5 viajes donde moviliz 140 Usuarios 2 Descuentos (Despachador) "/>
    <n v="144721.5042"/>
    <x v="0"/>
    <n v="13417.948700000001"/>
    <x v="1493"/>
    <x v="0"/>
    <m/>
  </r>
  <r>
    <d v="2025-09-06T03:28:53"/>
    <x v="9"/>
    <x v="24"/>
    <s v="OSORIO URREGO SANTIAGO"/>
    <x v="1"/>
    <x v="0"/>
    <n v="222"/>
    <n v="20.181818181818201"/>
    <n v="237.77158774373299"/>
    <m/>
    <n v="132661.37880000001"/>
    <x v="0"/>
    <n v="13417.948700000001"/>
    <x v="1493"/>
    <x v="0"/>
    <m/>
  </r>
  <r>
    <d v="2025-09-06T03:28:53"/>
    <x v="1"/>
    <x v="25"/>
    <s v="LEON PEREZ RAUL ENRIQUE"/>
    <x v="0"/>
    <x v="0"/>
    <n v="189"/>
    <n v="21"/>
    <n v="194.54038997214499"/>
    <m/>
    <n v="108541.1281"/>
    <x v="0"/>
    <n v="13417.948700000001"/>
    <x v="1493"/>
    <x v="0"/>
    <m/>
  </r>
  <r>
    <d v="2025-09-06T03:28:53"/>
    <x v="9"/>
    <x v="26"/>
    <s v="LAYOS JIMENEZ JOHAN CAMILO"/>
    <x v="0"/>
    <x v="0"/>
    <n v="172"/>
    <n v="19.1111111111111"/>
    <n v="194.54038997214499"/>
    <m/>
    <n v="108541.1281"/>
    <x v="0"/>
    <n v="13417.948700000001"/>
    <x v="1493"/>
    <x v="0"/>
    <m/>
  </r>
  <r>
    <d v="2025-09-06T03:28:54"/>
    <x v="1"/>
    <x v="39"/>
    <s v="HERNANDEZ MORALES JHON DAYRON"/>
    <x v="3"/>
    <x v="0"/>
    <n v="232"/>
    <n v="23.2"/>
    <n v="216.15598885793901"/>
    <m/>
    <n v="120601.25350000001"/>
    <x v="0"/>
    <n v="13417.948700000001"/>
    <x v="1493"/>
    <x v="0"/>
    <m/>
  </r>
  <r>
    <d v="2025-09-06T03:28:54"/>
    <x v="9"/>
    <x v="27"/>
    <s v="PULGARIN GARCIA YONATHAN ANDRES"/>
    <x v="2"/>
    <x v="0"/>
    <n v="127"/>
    <n v="19.538461538461501"/>
    <n v="140.50139275766"/>
    <m/>
    <n v="78390.814799999993"/>
    <x v="0"/>
    <n v="13417.948700000001"/>
    <x v="1493"/>
    <x v="0"/>
    <m/>
  </r>
  <r>
    <d v="2025-09-06T03:28:54"/>
    <x v="9"/>
    <x v="29"/>
    <s v="MONTOYA OSPINA GILBERTO ANTONIO"/>
    <x v="1"/>
    <x v="0"/>
    <n v="250"/>
    <n v="22.727272727272702"/>
    <n v="237.77158774373299"/>
    <s v="3 Descuentos (Asociado y conducts) "/>
    <n v="132661.37880000001"/>
    <x v="0"/>
    <n v="13417.948700000001"/>
    <x v="1493"/>
    <x v="0"/>
    <m/>
  </r>
  <r>
    <d v="2025-09-06T03:28:55"/>
    <x v="1"/>
    <x v="30"/>
    <s v="HERRERA GIRALDO DAVINSON"/>
    <x v="0"/>
    <x v="0"/>
    <n v="179"/>
    <n v="19.8888888888889"/>
    <n v="194.54038997214499"/>
    <m/>
    <n v="108541.1281"/>
    <x v="1"/>
    <n v="13417.948700000001"/>
    <x v="1493"/>
    <x v="0"/>
    <m/>
  </r>
  <r>
    <d v="2025-09-06T03:28:54"/>
    <x v="1"/>
    <x v="28"/>
    <s v="GOMEZ MARIN ALVARO"/>
    <x v="2"/>
    <x v="0"/>
    <n v="103"/>
    <n v="18.727272727272702"/>
    <n v="118.885793871866"/>
    <m/>
    <n v="66330.689400000003"/>
    <x v="0"/>
    <n v="13417.948700000001"/>
    <x v="1493"/>
    <x v="0"/>
    <m/>
  </r>
  <r>
    <d v="2025-09-06T03:28:55"/>
    <x v="9"/>
    <x v="31"/>
    <s v="MARTINEZ CHAVERRA LUIS NORBERTO"/>
    <x v="1"/>
    <x v="0"/>
    <n v="230"/>
    <n v="20.909090909090899"/>
    <n v="237.77158774373299"/>
    <m/>
    <n v="132661.37880000001"/>
    <x v="0"/>
    <n v="13417.948700000001"/>
    <x v="1493"/>
    <x v="0"/>
    <m/>
  </r>
  <r>
    <d v="2025-09-06T03:28:55"/>
    <x v="1"/>
    <x v="32"/>
    <s v="TABORDA ROJAS DIEGO ALEJANDRO "/>
    <x v="6"/>
    <x v="0"/>
    <n v="192"/>
    <n v="24"/>
    <n v="172.92479108635101"/>
    <m/>
    <n v="96481.002800000002"/>
    <x v="1"/>
    <n v="13417.948700000001"/>
    <x v="1493"/>
    <x v="0"/>
    <m/>
  </r>
  <r>
    <d v="2025-09-06T03:28:55"/>
    <x v="9"/>
    <x v="33"/>
    <s v="CALLE BOTERO JUAN RICARDO"/>
    <x v="3"/>
    <x v="0"/>
    <n v="203"/>
    <n v="20.3"/>
    <n v="216.15598885793901"/>
    <m/>
    <n v="120601.25350000001"/>
    <x v="0"/>
    <n v="13417.948700000001"/>
    <x v="1493"/>
    <x v="0"/>
    <m/>
  </r>
  <r>
    <d v="2025-09-06T03:28:55"/>
    <x v="1"/>
    <x v="34"/>
    <s v="HENAO HOYOS SANTIAGO"/>
    <x v="9"/>
    <x v="0"/>
    <n v="256"/>
    <n v="21.3333333333333"/>
    <n v="259.38718662952601"/>
    <s v="Se descuenta 0.5 viaje 1 06 pm ya que NO ingresa al 13 "/>
    <n v="138691.3242"/>
    <x v="0"/>
    <n v="13417.948700000001"/>
    <x v="1493"/>
    <x v="2"/>
    <n v="10.808"/>
  </r>
  <r>
    <d v="2025-09-06T03:28:56"/>
    <x v="9"/>
    <x v="35"/>
    <s v="OCAMPO OCAMPO ANTONIO JOSE "/>
    <x v="1"/>
    <x v="0"/>
    <n v="284"/>
    <n v="25.818181818181799"/>
    <n v="237.77158774373299"/>
    <m/>
    <n v="132661.37880000001"/>
    <x v="0"/>
    <n v="13417.948700000001"/>
    <x v="1493"/>
    <x v="0"/>
    <m/>
  </r>
  <r>
    <d v="2025-09-06T03:28:56"/>
    <x v="1"/>
    <x v="40"/>
    <s v="AGUDELO GARCIA DENIN ANGELO"/>
    <x v="3"/>
    <x v="0"/>
    <n v="231"/>
    <n v="23.1"/>
    <n v="216.15598885793901"/>
    <m/>
    <n v="120601.25350000001"/>
    <x v="1"/>
    <n v="13417.948700000001"/>
    <x v="1493"/>
    <x v="0"/>
    <m/>
  </r>
  <r>
    <d v="2025-09-06T03:28:56"/>
    <x v="9"/>
    <x v="42"/>
    <s v="CALLE BOTERO ANDRES CAMILO "/>
    <x v="6"/>
    <x v="0"/>
    <n v="169"/>
    <n v="21.125"/>
    <n v="172.92479108635101"/>
    <s v="2 Descuentos (conducts) "/>
    <n v="96481.002800000002"/>
    <x v="1"/>
    <n v="13417.948700000001"/>
    <x v="1493"/>
    <x v="0"/>
    <m/>
  </r>
  <r>
    <d v="2025-09-07T03:02:59"/>
    <x v="1"/>
    <x v="3"/>
    <s v="LOPEZ PINEDA DANIEL ESTIVEN"/>
    <x v="6"/>
    <x v="0"/>
    <n v="88"/>
    <n v="11"/>
    <n v="165.56202143951"/>
    <s v="2 Descuentos (Usuarios desubicados) "/>
    <n v="92173.782500000001"/>
    <x v="0"/>
    <n v="10807.5"/>
    <x v="1494"/>
    <x v="0"/>
    <m/>
  </r>
  <r>
    <d v="2025-09-07T03:02:58"/>
    <x v="1"/>
    <x v="36"/>
    <s v="HINCAPIE LOPEZ DIDIER FABIAN"/>
    <x v="8"/>
    <x v="0"/>
    <n v="93"/>
    <n v="18.600000000000001"/>
    <n v="103.47626339969401"/>
    <m/>
    <n v="57608.614099999999"/>
    <x v="1"/>
    <n v="10807.5"/>
    <x v="1494"/>
    <x v="0"/>
    <m/>
  </r>
  <r>
    <d v="2025-09-07T03:02:59"/>
    <x v="9"/>
    <x v="1"/>
    <s v="GONZALEZ IPUANA RENE "/>
    <x v="6"/>
    <x v="0"/>
    <n v="151"/>
    <n v="18.875"/>
    <n v="165.56202143951"/>
    <s v="1 Descuento (Despachador) "/>
    <n v="92173.782500000001"/>
    <x v="0"/>
    <n v="10807.5"/>
    <x v="1494"/>
    <x v="0"/>
    <m/>
  </r>
  <r>
    <d v="2025-09-07T03:02:59"/>
    <x v="1"/>
    <x v="37"/>
    <s v="SANCHEZ BETANCOURT FRANSCISCO"/>
    <x v="0"/>
    <x v="0"/>
    <n v="195"/>
    <n v="21.6666666666667"/>
    <n v="186.25727411944899"/>
    <m/>
    <n v="103695.50539999999"/>
    <x v="0"/>
    <n v="10807.5"/>
    <x v="1494"/>
    <x v="0"/>
    <m/>
  </r>
  <r>
    <d v="2025-09-07T03:02:59"/>
    <x v="9"/>
    <x v="2"/>
    <s v="HERNANDEZ MACIAS GILBERTO"/>
    <x v="0"/>
    <x v="0"/>
    <n v="191"/>
    <n v="21.2222222222222"/>
    <n v="186.25727411944899"/>
    <m/>
    <n v="103695.50539999999"/>
    <x v="1"/>
    <n v="10807.5"/>
    <x v="1494"/>
    <x v="0"/>
    <m/>
  </r>
  <r>
    <d v="2025-09-07T03:03:00"/>
    <x v="9"/>
    <x v="4"/>
    <s v="GIRALDO GIRALDO YOVIN ANDRES"/>
    <x v="6"/>
    <x v="0"/>
    <n v="171"/>
    <n v="21.375"/>
    <n v="165.56202143951"/>
    <s v="1 Descuento (Despachador) "/>
    <n v="92173.782500000001"/>
    <x v="1"/>
    <n v="10807.5"/>
    <x v="1494"/>
    <x v="0"/>
    <m/>
  </r>
  <r>
    <d v="2025-09-07T03:03:00"/>
    <x v="1"/>
    <x v="5"/>
    <s v="GONZALEZ PEREZ RAFAEL JOSE"/>
    <x v="8"/>
    <x v="0"/>
    <n v="76"/>
    <n v="15.2"/>
    <n v="103.47626339969401"/>
    <m/>
    <n v="57608.614099999999"/>
    <x v="1"/>
    <n v="10807.5"/>
    <x v="1494"/>
    <x v="0"/>
    <m/>
  </r>
  <r>
    <d v="2025-09-07T03:03:00"/>
    <x v="9"/>
    <x v="6"/>
    <s v="CARTAGENA RAMIREZ FREDY ALONSO"/>
    <x v="2"/>
    <x v="0"/>
    <n v="165"/>
    <n v="27.5"/>
    <n v="124.171516079632"/>
    <m/>
    <n v="69130.336899999995"/>
    <x v="0"/>
    <n v="10807.5"/>
    <x v="1494"/>
    <x v="0"/>
    <m/>
  </r>
  <r>
    <d v="2025-09-07T03:03:01"/>
    <x v="1"/>
    <x v="7"/>
    <s v="MARIN ALZATE KEVIN ANDRES"/>
    <x v="6"/>
    <x v="0"/>
    <n v="162"/>
    <n v="20.25"/>
    <n v="165.56202143951"/>
    <m/>
    <n v="92173.782500000001"/>
    <x v="0"/>
    <n v="10807.5"/>
    <x v="1494"/>
    <x v="0"/>
    <m/>
  </r>
  <r>
    <d v="2025-09-07T03:03:01"/>
    <x v="9"/>
    <x v="8"/>
    <s v="YEPES TORRES JHON ALEXANDER "/>
    <x v="10"/>
    <x v="0"/>
    <n v="98"/>
    <n v="24.5"/>
    <n v="82.781010719755002"/>
    <s v="1 Descuento (Tecnico radios) "/>
    <n v="46086.891300000003"/>
    <x v="0"/>
    <n v="10807.5"/>
    <x v="1494"/>
    <x v="0"/>
    <m/>
  </r>
  <r>
    <d v="2025-09-07T03:03:01"/>
    <x v="1"/>
    <x v="9"/>
    <s v="DAVID  HENRY GIOVANNY"/>
    <x v="8"/>
    <x v="0"/>
    <n v="127"/>
    <n v="25.4"/>
    <n v="103.47626339969401"/>
    <m/>
    <n v="57608.614099999999"/>
    <x v="0"/>
    <n v="10807.5"/>
    <x v="1494"/>
    <x v="0"/>
    <m/>
  </r>
  <r>
    <d v="2025-09-07T03:03:01"/>
    <x v="9"/>
    <x v="11"/>
    <s v="DURANGO PAEZ GILDARDO"/>
    <x v="7"/>
    <x v="0"/>
    <n v="46"/>
    <n v="15.3333333333333"/>
    <n v="62.085758039816199"/>
    <m/>
    <n v="34565.1685"/>
    <x v="1"/>
    <n v="10807.5"/>
    <x v="1494"/>
    <x v="0"/>
    <m/>
  </r>
  <r>
    <d v="2025-09-07T03:03:02"/>
    <x v="1"/>
    <x v="12"/>
    <s v="VERENZUELA MARTINEZ ALEXANDER"/>
    <x v="12"/>
    <x v="0"/>
    <n v="285"/>
    <n v="21.923076923076898"/>
    <n v="269.03828483920398"/>
    <s v="3 Descuentos (Usuarios desubicados y despachador) "/>
    <n v="149782.39660000001"/>
    <x v="1"/>
    <n v="10807.5"/>
    <x v="1494"/>
    <x v="0"/>
    <m/>
  </r>
  <r>
    <d v="2025-09-07T03:03:02"/>
    <x v="9"/>
    <x v="13"/>
    <s v="PEREZ GARCIA JUAN ESTEBAN"/>
    <x v="0"/>
    <x v="0"/>
    <n v="172"/>
    <n v="19.1111111111111"/>
    <n v="186.25727411944899"/>
    <m/>
    <n v="103695.50539999999"/>
    <x v="0"/>
    <n v="10807.5"/>
    <x v="1494"/>
    <x v="0"/>
    <m/>
  </r>
  <r>
    <d v="2025-09-07T03:03:02"/>
    <x v="1"/>
    <x v="14"/>
    <s v="PARRA VILLA YUBER ALONSO"/>
    <x v="3"/>
    <x v="0"/>
    <n v="189"/>
    <n v="18.899999999999999"/>
    <n v="206.95252679938699"/>
    <m/>
    <n v="115217.2282"/>
    <x v="0"/>
    <n v="10807.5"/>
    <x v="1494"/>
    <x v="0"/>
    <m/>
  </r>
  <r>
    <d v="2025-09-07T03:03:03"/>
    <x v="9"/>
    <x v="15"/>
    <s v="ALBERTO ARISTIZABAL RAFAEL"/>
    <x v="0"/>
    <x v="0"/>
    <n v="196"/>
    <n v="21.7777777777778"/>
    <n v="186.25727411944899"/>
    <s v="2 Descuentos (Usuarios desubicados) "/>
    <n v="103695.50539999999"/>
    <x v="0"/>
    <n v="10807.5"/>
    <x v="1494"/>
    <x v="0"/>
    <m/>
  </r>
  <r>
    <d v="2025-09-07T03:03:03"/>
    <x v="1"/>
    <x v="16"/>
    <s v="MACEA ARBELAEZ MATEO"/>
    <x v="6"/>
    <x v="0"/>
    <n v="158"/>
    <n v="19.75"/>
    <n v="165.56202143951"/>
    <m/>
    <n v="92173.782500000001"/>
    <x v="0"/>
    <n v="10807.5"/>
    <x v="1494"/>
    <x v="0"/>
    <m/>
  </r>
  <r>
    <d v="2025-09-07T03:03:03"/>
    <x v="9"/>
    <x v="17"/>
    <s v="VALENCIA MENDOZA JHON"/>
    <x v="4"/>
    <x v="0"/>
    <n v="188"/>
    <n v="26.8571428571429"/>
    <n v="144.86676875957099"/>
    <m/>
    <n v="80652.059699999998"/>
    <x v="0"/>
    <n v="10807.5"/>
    <x v="1494"/>
    <x v="0"/>
    <m/>
  </r>
  <r>
    <d v="2025-09-07T03:03:03"/>
    <x v="1"/>
    <x v="18"/>
    <s v="MACIAS HERNANDEZ JULIAN DAVID"/>
    <x v="0"/>
    <x v="0"/>
    <n v="164"/>
    <n v="18.2222222222222"/>
    <n v="186.25727411944899"/>
    <s v="1 Descuento (Usuario desubicado) "/>
    <n v="103695.50539999999"/>
    <x v="0"/>
    <n v="10807.5"/>
    <x v="1494"/>
    <x v="0"/>
    <m/>
  </r>
  <r>
    <d v="2025-09-07T03:03:04"/>
    <x v="9"/>
    <x v="19"/>
    <s v="QUIRAMA CASTAEDA JHON JADER"/>
    <x v="3"/>
    <x v="0"/>
    <n v="229"/>
    <n v="24.105263157894701"/>
    <n v="196.60490045941799"/>
    <s v="2 Descuentos (Conduct y despachador) "/>
    <n v="109456.3668"/>
    <x v="1"/>
    <n v="10807.5"/>
    <x v="1494"/>
    <x v="0"/>
    <m/>
  </r>
  <r>
    <d v="2025-09-07T03:03:04"/>
    <x v="9"/>
    <x v="21"/>
    <s v="MARULANDA JARAMILLO DAWER ANDRES"/>
    <x v="6"/>
    <x v="0"/>
    <n v="142"/>
    <n v="17.75"/>
    <n v="165.56202143951"/>
    <m/>
    <n v="92173.782500000001"/>
    <x v="0"/>
    <n v="10807.5"/>
    <x v="1494"/>
    <x v="0"/>
    <m/>
  </r>
  <r>
    <d v="2025-09-07T03:03:04"/>
    <x v="1"/>
    <x v="20"/>
    <s v="SALDARRIAGA PARRA LUIS ALBERTO"/>
    <x v="0"/>
    <x v="0"/>
    <n v="176"/>
    <n v="19.5555555555556"/>
    <n v="186.25727411944899"/>
    <m/>
    <n v="103695.50539999999"/>
    <x v="2"/>
    <n v="10807.5"/>
    <x v="1494"/>
    <x v="0"/>
    <m/>
  </r>
  <r>
    <d v="2025-09-07T03:03:04"/>
    <x v="1"/>
    <x v="38"/>
    <s v="OSORIO URREGO SANTIAGO"/>
    <x v="1"/>
    <x v="0"/>
    <n v="260"/>
    <n v="23.636363636363601"/>
    <n v="227.647779479326"/>
    <s v="2 Descuentos (Conducts) "/>
    <n v="126738.951"/>
    <x v="1"/>
    <n v="10807.5"/>
    <x v="1494"/>
    <x v="0"/>
    <m/>
  </r>
  <r>
    <d v="2025-09-07T03:03:05"/>
    <x v="9"/>
    <x v="23"/>
    <s v="FLORES RINCON JORGE ALBERTO"/>
    <x v="0"/>
    <x v="0"/>
    <n v="183"/>
    <n v="20.3333333333333"/>
    <n v="186.25727411944899"/>
    <m/>
    <n v="103695.50539999999"/>
    <x v="0"/>
    <n v="10807.5"/>
    <x v="1494"/>
    <x v="0"/>
    <m/>
  </r>
  <r>
    <d v="2025-09-07T03:03:05"/>
    <x v="1"/>
    <x v="24"/>
    <s v="AGUDELO GARCIA LLORDIN ELIAS "/>
    <x v="0"/>
    <x v="0"/>
    <n v="137"/>
    <n v="15.2222222222222"/>
    <n v="186.25727411944899"/>
    <s v="2 Descuentos (Transbordo) "/>
    <n v="103695.50539999999"/>
    <x v="0"/>
    <n v="10807.5"/>
    <x v="1494"/>
    <x v="0"/>
    <m/>
  </r>
  <r>
    <d v="2025-09-07T03:03:05"/>
    <x v="9"/>
    <x v="25"/>
    <s v="JARAMILLO JARAMILLO FRANCISCO WBEIMAR"/>
    <x v="0"/>
    <x v="3"/>
    <n v="169"/>
    <n v="18.7777777777778"/>
    <n v="186.25727411944899"/>
    <m/>
    <n v="103695.50539999999"/>
    <x v="0"/>
    <n v="10807.5"/>
    <x v="1494"/>
    <x v="0"/>
    <m/>
  </r>
  <r>
    <d v="2025-09-07T03:03:05"/>
    <x v="1"/>
    <x v="26"/>
    <s v="LAYOS JIMENEZ JOHAN CAMILO"/>
    <x v="6"/>
    <x v="0"/>
    <n v="134"/>
    <n v="16.75"/>
    <n v="165.56202143951"/>
    <m/>
    <n v="92173.782500000001"/>
    <x v="0"/>
    <n v="10807.5"/>
    <x v="1494"/>
    <x v="0"/>
    <m/>
  </r>
  <r>
    <d v="2025-09-07T03:03:06"/>
    <x v="9"/>
    <x v="39"/>
    <s v="CUADROS PRESIGA JOSE GABRIEL"/>
    <x v="3"/>
    <x v="0"/>
    <n v="207"/>
    <n v="20.7"/>
    <n v="206.95252679938699"/>
    <m/>
    <n v="115217.2282"/>
    <x v="0"/>
    <n v="10807.5"/>
    <x v="1494"/>
    <x v="0"/>
    <m/>
  </r>
  <r>
    <d v="2025-09-07T03:03:06"/>
    <x v="1"/>
    <x v="27"/>
    <s v="PULGARIN GARCIA YONATHAN ANDRES"/>
    <x v="6"/>
    <x v="0"/>
    <n v="147"/>
    <n v="18.375"/>
    <n v="165.56202143951"/>
    <s v="2 Descuentos (Conducts) "/>
    <n v="92173.782500000001"/>
    <x v="0"/>
    <n v="10807.5"/>
    <x v="1494"/>
    <x v="0"/>
    <m/>
  </r>
  <r>
    <d v="2025-09-07T03:03:06"/>
    <x v="9"/>
    <x v="28"/>
    <s v="GOMEZ MARIN ALVARO"/>
    <x v="0"/>
    <x v="0"/>
    <n v="141"/>
    <n v="15.6666666666667"/>
    <n v="186.25727411944899"/>
    <m/>
    <n v="103695.50539999999"/>
    <x v="0"/>
    <n v="10807.5"/>
    <x v="1494"/>
    <x v="0"/>
    <m/>
  </r>
  <r>
    <d v="2025-09-07T03:03:06"/>
    <x v="1"/>
    <x v="29"/>
    <s v="MONTOYA OSPINA GILBERTO ANTONIO"/>
    <x v="0"/>
    <x v="0"/>
    <n v="214"/>
    <n v="23.7777777777778"/>
    <n v="186.25727411944899"/>
    <m/>
    <n v="103695.50539999999"/>
    <x v="0"/>
    <n v="10807.5"/>
    <x v="1494"/>
    <x v="0"/>
    <m/>
  </r>
  <r>
    <d v="2025-09-07T03:03:07"/>
    <x v="1"/>
    <x v="31"/>
    <s v="MARTINEZ CHAVERRA LUIS NORBERTO"/>
    <x v="0"/>
    <x v="0"/>
    <n v="217"/>
    <n v="24.1111111111111"/>
    <n v="186.25727411944899"/>
    <m/>
    <n v="103695.50539999999"/>
    <x v="0"/>
    <n v="10807.5"/>
    <x v="1494"/>
    <x v="0"/>
    <m/>
  </r>
  <r>
    <d v="2025-09-07T03:03:06"/>
    <x v="9"/>
    <x v="30"/>
    <s v="HERRERA GIRALDO DAVINSON"/>
    <x v="0"/>
    <x v="0"/>
    <n v="154"/>
    <n v="17.1111111111111"/>
    <n v="186.25727411944899"/>
    <m/>
    <n v="103695.50539999999"/>
    <x v="1"/>
    <n v="10807.5"/>
    <x v="1494"/>
    <x v="0"/>
    <m/>
  </r>
  <r>
    <d v="2025-09-07T03:03:07"/>
    <x v="9"/>
    <x v="32"/>
    <s v="GUTIERREZ ARICAPA DANIEL HUMBERTO"/>
    <x v="6"/>
    <x v="0"/>
    <n v="202"/>
    <n v="25.25"/>
    <n v="165.56202143951"/>
    <m/>
    <n v="92173.782500000001"/>
    <x v="1"/>
    <n v="10807.5"/>
    <x v="1494"/>
    <x v="0"/>
    <m/>
  </r>
  <r>
    <d v="2025-09-07T03:03:07"/>
    <x v="1"/>
    <x v="33"/>
    <s v="CALLE BOTERO JUAN RICARDO"/>
    <x v="0"/>
    <x v="0"/>
    <n v="208"/>
    <n v="23.1111111111111"/>
    <n v="186.25727411944899"/>
    <m/>
    <n v="103695.50539999999"/>
    <x v="0"/>
    <n v="10807.5"/>
    <x v="1494"/>
    <x v="0"/>
    <m/>
  </r>
  <r>
    <d v="2025-09-07T03:03:07"/>
    <x v="9"/>
    <x v="34"/>
    <s v="PALMAR PANA EDIXON JOSUE"/>
    <x v="6"/>
    <x v="0"/>
    <n v="158"/>
    <n v="19.75"/>
    <n v="165.56202143951"/>
    <s v="1 Descuento (Usuario desubicado) "/>
    <n v="92173.782500000001"/>
    <x v="0"/>
    <n v="10807.5"/>
    <x v="1494"/>
    <x v="0"/>
    <m/>
  </r>
  <r>
    <d v="2025-09-07T03:03:08"/>
    <x v="1"/>
    <x v="35"/>
    <s v="OCAMPO OCAMPO ANTONIO JOSE"/>
    <x v="6"/>
    <x v="0"/>
    <n v="213"/>
    <n v="28.4"/>
    <n v="155.21439509954101"/>
    <m/>
    <n v="86412.921100000007"/>
    <x v="0"/>
    <n v="10807.5"/>
    <x v="1494"/>
    <x v="0"/>
    <m/>
  </r>
  <r>
    <d v="2025-09-07T03:03:08"/>
    <x v="9"/>
    <x v="41"/>
    <s v="HERNANDEZ MORALES JHON DAYRON"/>
    <x v="3"/>
    <x v="0"/>
    <n v="224"/>
    <n v="22.4"/>
    <n v="206.95252679938699"/>
    <m/>
    <n v="115217.2282"/>
    <x v="1"/>
    <n v="10807.5"/>
    <x v="1494"/>
    <x v="0"/>
    <m/>
  </r>
  <r>
    <d v="2025-09-07T03:03:08"/>
    <x v="1"/>
    <x v="40"/>
    <s v="AGUDELO GARCIA DENIN ANGELO"/>
    <x v="2"/>
    <x v="0"/>
    <n v="133"/>
    <n v="20.461538461538499"/>
    <n v="134.51914241960199"/>
    <s v="2 Descuentos (Usuarios desubicados) "/>
    <n v="74891.198300000004"/>
    <x v="1"/>
    <n v="10807.5"/>
    <x v="1494"/>
    <x v="0"/>
    <m/>
  </r>
  <r>
    <d v="2025-09-07T03:03:08"/>
    <x v="9"/>
    <x v="42"/>
    <s v="CALLE BOTERO ANDRES CAMILO "/>
    <x v="6"/>
    <x v="0"/>
    <n v="194"/>
    <n v="24.25"/>
    <n v="165.56202143951"/>
    <s v="1 Descuento (Despachador) "/>
    <n v="92173.782500000001"/>
    <x v="1"/>
    <n v="10807.5"/>
    <x v="1494"/>
    <x v="0"/>
    <m/>
  </r>
  <r>
    <d v="2025-09-08T01:47:40"/>
    <x v="12"/>
    <x v="37"/>
    <s v="SANCHEZ BETANCOURT FRANSCISCO"/>
    <x v="1"/>
    <x v="0"/>
    <n v="208"/>
    <n v="18.909090909090899"/>
    <n v="198.4"/>
    <s v="3 Descuentos (Conducts) "/>
    <n v="109629"/>
    <x v="0"/>
    <n v="14825"/>
    <x v="1495"/>
    <x v="0"/>
    <m/>
  </r>
  <r>
    <d v="2025-09-08T01:47:41"/>
    <x v="12"/>
    <x v="3"/>
    <s v="LOPEZ PINEDA DANIEL ESTIVEN"/>
    <x v="1"/>
    <x v="0"/>
    <n v="210"/>
    <n v="19.090909090909101"/>
    <n v="198.4"/>
    <m/>
    <n v="109629"/>
    <x v="0"/>
    <n v="14825"/>
    <x v="1495"/>
    <x v="0"/>
    <m/>
  </r>
  <r>
    <d v="2025-09-08T01:47:41"/>
    <x v="12"/>
    <x v="5"/>
    <s v="GONZALEZ PEREZ RAFAEL JOSE"/>
    <x v="3"/>
    <x v="0"/>
    <n v="201"/>
    <n v="20.100000000000001"/>
    <n v="180.363636363636"/>
    <m/>
    <n v="99662.727299999999"/>
    <x v="1"/>
    <n v="14825"/>
    <x v="1495"/>
    <x v="0"/>
    <m/>
  </r>
  <r>
    <d v="2025-09-08T01:47:41"/>
    <x v="12"/>
    <x v="8"/>
    <s v="YEPES TORRES JHON ALEXANDER"/>
    <x v="3"/>
    <x v="0"/>
    <n v="186"/>
    <n v="18.600000000000001"/>
    <n v="180.363636363636"/>
    <s v="Se descuenta 0.5 viaje de 12 10 pm ya que NO espera el tiempo indicado en el paradero. "/>
    <n v="94679.6973"/>
    <x v="0"/>
    <n v="14825"/>
    <x v="1495"/>
    <x v="2"/>
    <n v="9.0180000000000007"/>
  </r>
  <r>
    <d v="2025-09-08T01:47:41"/>
    <x v="12"/>
    <x v="13"/>
    <s v="PEREZ GARCIA JUAN ESTEBAN"/>
    <x v="1"/>
    <x v="0"/>
    <n v="195"/>
    <n v="17.727272727272702"/>
    <n v="198.4"/>
    <m/>
    <n v="109629"/>
    <x v="0"/>
    <n v="14825"/>
    <x v="1495"/>
    <x v="0"/>
    <m/>
  </r>
  <r>
    <d v="2025-09-08T01:47:41"/>
    <x v="12"/>
    <x v="15"/>
    <s v="ALBERTO ARISTIZABAL RAFAEL"/>
    <x v="1"/>
    <x v="0"/>
    <n v="216"/>
    <n v="19.636363636363601"/>
    <n v="198.4"/>
    <m/>
    <n v="109629"/>
    <x v="0"/>
    <n v="14825"/>
    <x v="1495"/>
    <x v="0"/>
    <m/>
  </r>
  <r>
    <d v="2025-09-08T01:47:42"/>
    <x v="12"/>
    <x v="17"/>
    <s v="VALENCIA MENDOZA JHON"/>
    <x v="10"/>
    <x v="0"/>
    <n v="76"/>
    <n v="19"/>
    <n v="72.145454545454498"/>
    <s v="1 Descuento (Despachador) "/>
    <n v="39865.090900000003"/>
    <x v="0"/>
    <n v="14825"/>
    <x v="1495"/>
    <x v="0"/>
    <m/>
  </r>
  <r>
    <d v="2025-09-08T01:47:42"/>
    <x v="12"/>
    <x v="18"/>
    <s v="DURANGO DAVID JOSE"/>
    <x v="4"/>
    <x v="0"/>
    <n v="110"/>
    <n v="15.714285714285699"/>
    <n v="126.254545454545"/>
    <m/>
    <n v="69763.909100000004"/>
    <x v="0"/>
    <n v="14825"/>
    <x v="1495"/>
    <x v="0"/>
    <m/>
  </r>
  <r>
    <d v="2025-09-08T01:47:42"/>
    <x v="12"/>
    <x v="19"/>
    <s v="QUIRAMA CASTAEDA JHON JADER"/>
    <x v="6"/>
    <x v="0"/>
    <n v="162"/>
    <n v="20.25"/>
    <n v="144.290909090909"/>
    <m/>
    <n v="79730.181800000006"/>
    <x v="1"/>
    <n v="14825"/>
    <x v="1495"/>
    <x v="0"/>
    <m/>
  </r>
  <r>
    <d v="2025-09-08T01:47:42"/>
    <x v="12"/>
    <x v="21"/>
    <s v="MARULANDA JARAMILLO DAWER ANDRES"/>
    <x v="6"/>
    <x v="0"/>
    <n v="103"/>
    <n v="12.875"/>
    <n v="144.290909090909"/>
    <m/>
    <n v="79730.181800000006"/>
    <x v="0"/>
    <n v="14825"/>
    <x v="1495"/>
    <x v="0"/>
    <m/>
  </r>
  <r>
    <d v="2025-09-08T01:47:43"/>
    <x v="12"/>
    <x v="22"/>
    <s v="GONZALEZ IPUANA RENE"/>
    <x v="9"/>
    <x v="0"/>
    <n v="198"/>
    <n v="16.5"/>
    <n v="216.43636363636401"/>
    <m/>
    <n v="119595.2727"/>
    <x v="0"/>
    <n v="14825"/>
    <x v="1495"/>
    <x v="0"/>
    <m/>
  </r>
  <r>
    <d v="2025-09-08T01:47:43"/>
    <x v="12"/>
    <x v="24"/>
    <s v="AGUDELO GARCIA LLORDIN ELIAS"/>
    <x v="9"/>
    <x v="0"/>
    <n v="179"/>
    <n v="14.9166666666667"/>
    <n v="216.43636363636401"/>
    <m/>
    <n v="119595.2727"/>
    <x v="0"/>
    <n v="14825"/>
    <x v="1495"/>
    <x v="0"/>
    <m/>
  </r>
  <r>
    <d v="2025-09-08T01:47:43"/>
    <x v="12"/>
    <x v="26"/>
    <s v="OSORIO URREGO SANTIAGO"/>
    <x v="9"/>
    <x v="0"/>
    <n v="202"/>
    <n v="16.8333333333333"/>
    <n v="216.43636363636401"/>
    <m/>
    <n v="119595.2727"/>
    <x v="0"/>
    <n v="14825"/>
    <x v="1495"/>
    <x v="0"/>
    <m/>
  </r>
  <r>
    <d v="2025-09-08T01:47:43"/>
    <x v="12"/>
    <x v="27"/>
    <s v="PULGARIN GARCIA YONATHAN ANDRES"/>
    <x v="3"/>
    <x v="0"/>
    <n v="162"/>
    <n v="16.2"/>
    <n v="180.363636363636"/>
    <s v="1 Descuento (Despachador) "/>
    <n v="99662.727299999999"/>
    <x v="0"/>
    <n v="14825"/>
    <x v="1495"/>
    <x v="0"/>
    <m/>
  </r>
  <r>
    <d v="2025-09-08T01:47:43"/>
    <x v="12"/>
    <x v="29"/>
    <s v="MONTOYA OSPINA GILBERTO ANTONIO "/>
    <x v="1"/>
    <x v="0"/>
    <n v="272"/>
    <n v="24.727272727272702"/>
    <n v="198.4"/>
    <s v="3 Descuentos (Conducts) "/>
    <n v="109629"/>
    <x v="0"/>
    <n v="14825"/>
    <x v="1495"/>
    <x v="0"/>
    <m/>
  </r>
  <r>
    <d v="2025-09-08T01:47:44"/>
    <x v="12"/>
    <x v="31"/>
    <s v="JARAMILLO JARAMILLO FRANCISCO WBEIMAR"/>
    <x v="1"/>
    <x v="0"/>
    <n v="165"/>
    <n v="15"/>
    <n v="198.4"/>
    <m/>
    <n v="109629"/>
    <x v="0"/>
    <n v="14825"/>
    <x v="1495"/>
    <x v="0"/>
    <m/>
  </r>
  <r>
    <d v="2025-09-08T01:47:44"/>
    <x v="12"/>
    <x v="32"/>
    <s v="GUTIERREZ ARICAPA DANIEL HUMBERTO"/>
    <x v="6"/>
    <x v="0"/>
    <n v="144"/>
    <n v="18"/>
    <n v="144.290909090909"/>
    <m/>
    <n v="79730.181800000006"/>
    <x v="1"/>
    <n v="14825"/>
    <x v="1495"/>
    <x v="0"/>
    <m/>
  </r>
  <r>
    <d v="2025-09-08T01:47:44"/>
    <x v="12"/>
    <x v="33"/>
    <s v="CALLE BOTERO JUAN RICARDO"/>
    <x v="9"/>
    <x v="0"/>
    <n v="242"/>
    <n v="20.1666666666667"/>
    <n v="216.43636363636401"/>
    <m/>
    <n v="119595.2727"/>
    <x v="0"/>
    <n v="14825"/>
    <x v="1495"/>
    <x v="0"/>
    <m/>
  </r>
  <r>
    <d v="2025-09-08T01:47:44"/>
    <x v="12"/>
    <x v="34"/>
    <s v="PALMAR PANA EDIXON JOSUE"/>
    <x v="10"/>
    <x v="0"/>
    <n v="86"/>
    <n v="19.1111111111111"/>
    <n v="81.1636363636364"/>
    <m/>
    <n v="44848.227299999999"/>
    <x v="0"/>
    <n v="14825"/>
    <x v="1495"/>
    <x v="0"/>
    <m/>
  </r>
  <r>
    <d v="2025-09-08T01:47:45"/>
    <x v="12"/>
    <x v="35"/>
    <s v="OCAMPO OCAMPO ANTONIO JOSE"/>
    <x v="0"/>
    <x v="0"/>
    <n v="155"/>
    <n v="17.2222222222222"/>
    <n v="162.327272727273"/>
    <m/>
    <n v="89696.454500000007"/>
    <x v="0"/>
    <n v="14825"/>
    <x v="1495"/>
    <x v="0"/>
    <m/>
  </r>
  <r>
    <d v="2025-09-09T01:57:01"/>
    <x v="1"/>
    <x v="36"/>
    <s v="HERNANDEZ MORALES JHON DAYRON"/>
    <x v="0"/>
    <x v="0"/>
    <n v="233"/>
    <n v="25.8888888888889"/>
    <n v="195.97109826589599"/>
    <m/>
    <n v="109378.0925"/>
    <x v="1"/>
    <n v="12082.051299999999"/>
    <x v="1496"/>
    <x v="0"/>
    <m/>
  </r>
  <r>
    <d v="2025-09-09T01:57:01"/>
    <x v="9"/>
    <x v="1"/>
    <s v="GONZALEZ IPUANA RENE "/>
    <x v="2"/>
    <x v="0"/>
    <n v="97"/>
    <n v="16.1666666666667"/>
    <n v="130.647398843931"/>
    <m/>
    <n v="72918.728300000002"/>
    <x v="0"/>
    <n v="12082.051299999999"/>
    <x v="1496"/>
    <x v="0"/>
    <m/>
  </r>
  <r>
    <d v="2025-09-09T01:57:02"/>
    <x v="1"/>
    <x v="37"/>
    <s v="SANCHEZ BETANCOURT FRANSCISCO"/>
    <x v="0"/>
    <x v="0"/>
    <n v="229"/>
    <n v="25.4444444444444"/>
    <n v="195.97109826589599"/>
    <m/>
    <n v="109378.0925"/>
    <x v="0"/>
    <n v="12082.051299999999"/>
    <x v="1496"/>
    <x v="0"/>
    <m/>
  </r>
  <r>
    <d v="2025-09-09T01:57:02"/>
    <x v="9"/>
    <x v="2"/>
    <s v="LONDOO LOPERA DUVAN ANDRES"/>
    <x v="2"/>
    <x v="0"/>
    <n v="170"/>
    <n v="28.3333333333333"/>
    <n v="130.647398843931"/>
    <m/>
    <n v="72918.728300000002"/>
    <x v="1"/>
    <n v="12082.051299999999"/>
    <x v="1496"/>
    <x v="0"/>
    <m/>
  </r>
  <r>
    <d v="2025-09-09T01:57:02"/>
    <x v="1"/>
    <x v="3"/>
    <s v="LOPEZ PINEDA DANIEL ESTIVEN"/>
    <x v="1"/>
    <x v="0"/>
    <n v="208"/>
    <n v="18.909090909090899"/>
    <n v="239.52023121387299"/>
    <m/>
    <n v="133684.33530000001"/>
    <x v="0"/>
    <n v="12082.051299999999"/>
    <x v="1496"/>
    <x v="0"/>
    <m/>
  </r>
  <r>
    <d v="2025-09-09T01:57:02"/>
    <x v="9"/>
    <x v="4"/>
    <s v="HINCAPIE LOPEZ DIDIER FABIAN"/>
    <x v="4"/>
    <x v="0"/>
    <n v="158"/>
    <n v="22.571428571428601"/>
    <n v="152.42196531791899"/>
    <s v="2 Descuentos (Usuarios desubicados) "/>
    <n v="85071.849700000006"/>
    <x v="1"/>
    <n v="12082.051299999999"/>
    <x v="1496"/>
    <x v="0"/>
    <m/>
  </r>
  <r>
    <d v="2025-09-09T01:57:03"/>
    <x v="1"/>
    <x v="5"/>
    <s v="GONZALEZ PEREZ RAFAEL JOSE "/>
    <x v="3"/>
    <x v="0"/>
    <n v="215"/>
    <n v="21.5"/>
    <n v="217.74566473988401"/>
    <m/>
    <n v="121531.2139"/>
    <x v="1"/>
    <n v="12082.051299999999"/>
    <x v="1496"/>
    <x v="0"/>
    <m/>
  </r>
  <r>
    <d v="2025-09-09T01:57:03"/>
    <x v="9"/>
    <x v="6"/>
    <s v="CARTAGENA RAMIREZ FREDY ALONSO"/>
    <x v="2"/>
    <x v="0"/>
    <n v="163"/>
    <n v="25.076923076923102"/>
    <n v="141.53468208092499"/>
    <s v="1 Descuento (Despachador)"/>
    <n v="78995.289000000004"/>
    <x v="0"/>
    <n v="12082.051299999999"/>
    <x v="1496"/>
    <x v="0"/>
    <m/>
  </r>
  <r>
    <d v="2025-09-09T01:57:03"/>
    <x v="1"/>
    <x v="7"/>
    <s v="MARIN ALZATE KEVIN ANDRES"/>
    <x v="1"/>
    <x v="0"/>
    <n v="225"/>
    <n v="20.454545454545499"/>
    <n v="239.52023121387299"/>
    <m/>
    <n v="133684.33530000001"/>
    <x v="0"/>
    <n v="12082.051299999999"/>
    <x v="1496"/>
    <x v="0"/>
    <m/>
  </r>
  <r>
    <d v="2025-09-09T01:57:03"/>
    <x v="9"/>
    <x v="8"/>
    <s v="YEPES TORRES JHON ALEXANDER"/>
    <x v="2"/>
    <x v="0"/>
    <n v="137"/>
    <n v="22.8333333333333"/>
    <n v="130.647398843931"/>
    <s v="4 Descuentos (Usuario movilidad reducida, desubicado y transbordo) "/>
    <n v="72918.728300000002"/>
    <x v="0"/>
    <n v="12082.051299999999"/>
    <x v="1496"/>
    <x v="0"/>
    <m/>
  </r>
  <r>
    <d v="2025-09-09T01:57:04"/>
    <x v="1"/>
    <x v="9"/>
    <s v="DAVID  HENRY GIOVANNY"/>
    <x v="3"/>
    <x v="0"/>
    <n v="221"/>
    <n v="22.1"/>
    <n v="217.74566473988401"/>
    <m/>
    <n v="121531.2139"/>
    <x v="0"/>
    <n v="12082.051299999999"/>
    <x v="1496"/>
    <x v="0"/>
    <m/>
  </r>
  <r>
    <d v="2025-09-09T01:57:04"/>
    <x v="9"/>
    <x v="11"/>
    <s v="HENAO HOYOS SANTIAGO"/>
    <x v="0"/>
    <x v="0"/>
    <n v="206"/>
    <n v="22.8888888888889"/>
    <n v="195.97109826589599"/>
    <m/>
    <n v="109378.0925"/>
    <x v="1"/>
    <n v="12082.051299999999"/>
    <x v="1496"/>
    <x v="0"/>
    <m/>
  </r>
  <r>
    <d v="2025-09-09T01:57:04"/>
    <x v="1"/>
    <x v="12"/>
    <s v="VERENZUELA MARTINEZ ALEXANDER"/>
    <x v="3"/>
    <x v="0"/>
    <n v="201"/>
    <n v="20.100000000000001"/>
    <n v="217.74566473988401"/>
    <m/>
    <n v="121531.2139"/>
    <x v="1"/>
    <n v="12082.051299999999"/>
    <x v="1496"/>
    <x v="0"/>
    <m/>
  </r>
  <r>
    <d v="2025-09-09T01:57:04"/>
    <x v="9"/>
    <x v="13"/>
    <s v="PEREZ GARCIA JUAN ESTEBAN"/>
    <x v="3"/>
    <x v="0"/>
    <n v="218"/>
    <n v="21.8"/>
    <n v="217.74566473988401"/>
    <m/>
    <n v="121531.2139"/>
    <x v="0"/>
    <n v="12082.051299999999"/>
    <x v="1496"/>
    <x v="0"/>
    <m/>
  </r>
  <r>
    <d v="2025-09-09T01:57:04"/>
    <x v="1"/>
    <x v="14"/>
    <s v="PARRA VILLA YUBER ALONSO"/>
    <x v="6"/>
    <x v="0"/>
    <n v="180"/>
    <n v="22.5"/>
    <n v="174.196531791908"/>
    <m/>
    <n v="97224.971099999995"/>
    <x v="0"/>
    <n v="12082.051299999999"/>
    <x v="1496"/>
    <x v="0"/>
    <m/>
  </r>
  <r>
    <d v="2025-09-09T01:57:05"/>
    <x v="9"/>
    <x v="15"/>
    <s v="ALBERTO ARISTIZABAL RAFAEL"/>
    <x v="1"/>
    <x v="0"/>
    <n v="199"/>
    <n v="18.090909090909101"/>
    <n v="239.52023121387299"/>
    <s v="3 Descuentos (Transbordo) "/>
    <n v="133684.33530000001"/>
    <x v="0"/>
    <n v="12082.051299999999"/>
    <x v="1496"/>
    <x v="0"/>
    <m/>
  </r>
  <r>
    <d v="2025-09-09T01:57:05"/>
    <x v="1"/>
    <x v="18"/>
    <s v="DURANGO DAVID JOSE"/>
    <x v="14"/>
    <x v="3"/>
    <n v="4"/>
    <n v="8"/>
    <n v="10.8872832369942"/>
    <m/>
    <n v="6076.5607"/>
    <x v="0"/>
    <n v="12082.051299999999"/>
    <x v="1496"/>
    <x v="0"/>
    <m/>
  </r>
  <r>
    <d v="2025-09-09T01:57:05"/>
    <x v="9"/>
    <x v="19"/>
    <s v="QUIRAMA CASTAEDA JHON JADER"/>
    <x v="0"/>
    <x v="0"/>
    <n v="243"/>
    <n v="27"/>
    <n v="195.97109826589599"/>
    <m/>
    <n v="109378.0925"/>
    <x v="1"/>
    <n v="12082.051299999999"/>
    <x v="1496"/>
    <x v="0"/>
    <m/>
  </r>
  <r>
    <d v="2025-09-09T01:57:05"/>
    <x v="1"/>
    <x v="20"/>
    <s v="SALDARRIAGA PARRA LUIS ALBERTO"/>
    <x v="2"/>
    <x v="0"/>
    <n v="87"/>
    <n v="14.5"/>
    <n v="130.647398843931"/>
    <m/>
    <n v="72918.728300000002"/>
    <x v="2"/>
    <n v="12082.051299999999"/>
    <x v="1496"/>
    <x v="0"/>
    <m/>
  </r>
  <r>
    <d v="2025-09-09T01:57:06"/>
    <x v="9"/>
    <x v="21"/>
    <s v="MARULANDA JARAMILLO DAWER ANDRES"/>
    <x v="0"/>
    <x v="0"/>
    <n v="203"/>
    <n v="22.5555555555556"/>
    <n v="195.97109826589599"/>
    <m/>
    <n v="109378.0925"/>
    <x v="0"/>
    <n v="12082.051299999999"/>
    <x v="1496"/>
    <x v="0"/>
    <m/>
  </r>
  <r>
    <d v="2025-09-09T01:57:06"/>
    <x v="9"/>
    <x v="22"/>
    <s v="CIRO MARIN RODRIGO ALBERTO"/>
    <x v="0"/>
    <x v="0"/>
    <n v="193"/>
    <n v="21.4444444444444"/>
    <n v="195.97109826589599"/>
    <m/>
    <n v="109378.0925"/>
    <x v="0"/>
    <n v="12082.051299999999"/>
    <x v="1496"/>
    <x v="0"/>
    <m/>
  </r>
  <r>
    <d v="2025-09-09T01:57:06"/>
    <x v="1"/>
    <x v="38"/>
    <s v="JIMENEZ HURTADO CARLOS ESTIVEN"/>
    <x v="0"/>
    <x v="0"/>
    <n v="297"/>
    <n v="33"/>
    <n v="195.97109826589599"/>
    <s v="1 Descuento (Tecnico radios) "/>
    <n v="109378.0925"/>
    <x v="1"/>
    <n v="12082.051299999999"/>
    <x v="1496"/>
    <x v="0"/>
    <m/>
  </r>
  <r>
    <d v="2025-09-09T01:57:06"/>
    <x v="1"/>
    <x v="23"/>
    <s v="FLORES RINCON JORGE ALBERTO"/>
    <x v="13"/>
    <x v="0"/>
    <n v="268"/>
    <n v="19.1428571428571"/>
    <n v="304.84393063583798"/>
    <s v="2 Descuentos (Despachador) "/>
    <n v="170143.69940000001"/>
    <x v="0"/>
    <n v="12082.051299999999"/>
    <x v="1496"/>
    <x v="0"/>
    <m/>
  </r>
  <r>
    <d v="2025-09-09T01:57:07"/>
    <x v="9"/>
    <x v="24"/>
    <s v="AGUDELO GARCIA LLORDIN ELIAS"/>
    <x v="3"/>
    <x v="0"/>
    <n v="151"/>
    <n v="15.1"/>
    <n v="217.74566473988401"/>
    <m/>
    <n v="121531.2139"/>
    <x v="0"/>
    <n v="12082.051299999999"/>
    <x v="1496"/>
    <x v="0"/>
    <m/>
  </r>
  <r>
    <d v="2025-09-09T01:57:07"/>
    <x v="1"/>
    <x v="25"/>
    <s v="LEON PEREZ RAUL ENRIQUE"/>
    <x v="1"/>
    <x v="0"/>
    <n v="210"/>
    <n v="19.090909090909101"/>
    <n v="239.52023121387299"/>
    <s v="2 Descuentos (Usuarios desubicados) "/>
    <n v="133684.33530000001"/>
    <x v="0"/>
    <n v="12082.051299999999"/>
    <x v="1496"/>
    <x v="0"/>
    <m/>
  </r>
  <r>
    <d v="2025-09-09T01:57:07"/>
    <x v="9"/>
    <x v="26"/>
    <s v="LAYOS JIMENEZ JOHAN CAMILO"/>
    <x v="6"/>
    <x v="0"/>
    <n v="145"/>
    <n v="18.125"/>
    <n v="174.196531791908"/>
    <s v="3 Descuentos (Jefe de ruta) "/>
    <n v="97224.971099999995"/>
    <x v="0"/>
    <n v="12082.051299999999"/>
    <x v="1496"/>
    <x v="0"/>
    <m/>
  </r>
  <r>
    <d v="2025-09-09T01:57:07"/>
    <x v="1"/>
    <x v="39"/>
    <s v="CUADROS PRESIGA JOSE GABRIEL"/>
    <x v="0"/>
    <x v="0"/>
    <n v="194"/>
    <n v="21.5555555555556"/>
    <n v="195.97109826589599"/>
    <m/>
    <n v="109378.0925"/>
    <x v="0"/>
    <n v="12082.051299999999"/>
    <x v="1496"/>
    <x v="0"/>
    <m/>
  </r>
  <r>
    <d v="2025-09-09T01:57:07"/>
    <x v="9"/>
    <x v="27"/>
    <s v="OSORIO URREGO SANTIAGO"/>
    <x v="3"/>
    <x v="0"/>
    <n v="220"/>
    <n v="22"/>
    <n v="217.74566473988401"/>
    <m/>
    <n v="121531.2139"/>
    <x v="0"/>
    <n v="12082.051299999999"/>
    <x v="1496"/>
    <x v="0"/>
    <m/>
  </r>
  <r>
    <d v="2025-09-09T01:57:08"/>
    <x v="1"/>
    <x v="28"/>
    <s v="GOMEZ MARIN ALVARO"/>
    <x v="0"/>
    <x v="0"/>
    <n v="224"/>
    <n v="24.8888888888889"/>
    <n v="195.97109826589599"/>
    <s v="1 Descuento (Conduct) "/>
    <n v="109378.0925"/>
    <x v="0"/>
    <n v="12082.051299999999"/>
    <x v="1496"/>
    <x v="0"/>
    <m/>
  </r>
  <r>
    <d v="2025-09-09T01:57:08"/>
    <x v="9"/>
    <x v="29"/>
    <s v="MONTOYA OSPINA GILBERTO ANTONIO"/>
    <x v="1"/>
    <x v="0"/>
    <n v="271"/>
    <n v="24.636363636363601"/>
    <n v="239.52023121387299"/>
    <m/>
    <n v="133684.33530000001"/>
    <x v="0"/>
    <n v="12082.051299999999"/>
    <x v="1496"/>
    <x v="0"/>
    <m/>
  </r>
  <r>
    <d v="2025-09-09T01:57:08"/>
    <x v="1"/>
    <x v="30"/>
    <s v="HERRERA GIRALDO DAVINSON"/>
    <x v="2"/>
    <x v="0"/>
    <n v="131"/>
    <n v="21.8333333333333"/>
    <n v="130.647398843931"/>
    <s v="2 Descuentos (Usuarios desubicados) "/>
    <n v="72918.728300000002"/>
    <x v="1"/>
    <n v="12082.051299999999"/>
    <x v="1496"/>
    <x v="0"/>
    <m/>
  </r>
  <r>
    <d v="2025-09-09T01:57:08"/>
    <x v="9"/>
    <x v="31"/>
    <s v="JARAMILLO JARAMILLO FRANCISCO WBEIMAR"/>
    <x v="6"/>
    <x v="0"/>
    <n v="142"/>
    <n v="17.75"/>
    <n v="174.196531791908"/>
    <m/>
    <n v="97224.971099999995"/>
    <x v="0"/>
    <n v="12082.051299999999"/>
    <x v="1496"/>
    <x v="0"/>
    <m/>
  </r>
  <r>
    <d v="2025-09-09T01:57:08"/>
    <x v="1"/>
    <x v="32"/>
    <s v="TABORDA ROJAS DIEGO ALEJANDRO"/>
    <x v="0"/>
    <x v="0"/>
    <n v="230"/>
    <n v="25.5555555555556"/>
    <n v="195.97109826589599"/>
    <m/>
    <n v="109378.0925"/>
    <x v="1"/>
    <n v="12082.051299999999"/>
    <x v="1496"/>
    <x v="0"/>
    <m/>
  </r>
  <r>
    <d v="2025-09-09T01:57:09"/>
    <x v="9"/>
    <x v="33"/>
    <s v="CALLE BOTERO JUAN RICARDO"/>
    <x v="0"/>
    <x v="0"/>
    <n v="185"/>
    <n v="20.5555555555556"/>
    <n v="195.97109826589599"/>
    <m/>
    <n v="109378.0925"/>
    <x v="0"/>
    <n v="12082.051299999999"/>
    <x v="1496"/>
    <x v="0"/>
    <m/>
  </r>
  <r>
    <d v="2025-09-09T01:57:09"/>
    <x v="1"/>
    <x v="34"/>
    <s v="PALMAR PANA EDIXON JOSUE"/>
    <x v="3"/>
    <x v="0"/>
    <n v="225"/>
    <n v="22.5"/>
    <n v="217.74566473988401"/>
    <s v="2 Descuentos (Usuarios desubicados) "/>
    <n v="121531.2139"/>
    <x v="0"/>
    <n v="12082.051299999999"/>
    <x v="1496"/>
    <x v="0"/>
    <m/>
  </r>
  <r>
    <d v="2025-09-09T01:57:09"/>
    <x v="9"/>
    <x v="35"/>
    <s v="OCAMPO OCAMPO ANTONIO JOSE"/>
    <x v="3"/>
    <x v="0"/>
    <n v="200"/>
    <n v="20"/>
    <n v="217.74566473988401"/>
    <s v="1 Descuento (Despachador)"/>
    <n v="121531.2139"/>
    <x v="0"/>
    <n v="12082.051299999999"/>
    <x v="1496"/>
    <x v="0"/>
    <m/>
  </r>
  <r>
    <d v="2025-09-09T01:57:09"/>
    <x v="1"/>
    <x v="41"/>
    <s v="HERNANDEZ MACIAS GILBERTO"/>
    <x v="0"/>
    <x v="0"/>
    <n v="192"/>
    <n v="21.3333333333333"/>
    <n v="195.97109826589599"/>
    <s v="1 Descuento (Conduct) "/>
    <n v="109378.0925"/>
    <x v="1"/>
    <n v="12082.051299999999"/>
    <x v="1496"/>
    <x v="0"/>
    <m/>
  </r>
  <r>
    <d v="2025-09-09T01:57:10"/>
    <x v="9"/>
    <x v="40"/>
    <s v="AGUDELO GARCIA DENIN ANGELO"/>
    <x v="1"/>
    <x v="0"/>
    <n v="252"/>
    <n v="22.909090909090899"/>
    <n v="239.52023121387299"/>
    <m/>
    <n v="133684.33530000001"/>
    <x v="1"/>
    <n v="12082.051299999999"/>
    <x v="1496"/>
    <x v="0"/>
    <m/>
  </r>
  <r>
    <d v="2025-09-09T01:57:10"/>
    <x v="1"/>
    <x v="42"/>
    <s v="CALLE BOTERO ANDRES CAMILO "/>
    <x v="3"/>
    <x v="0"/>
    <n v="207"/>
    <n v="20.7"/>
    <n v="217.74566473988401"/>
    <m/>
    <n v="121531.2139"/>
    <x v="1"/>
    <n v="12082.051299999999"/>
    <x v="1496"/>
    <x v="0"/>
    <m/>
  </r>
  <r>
    <d v="2025-09-10T02:53:30"/>
    <x v="9"/>
    <x v="36"/>
    <s v="HERNANDEZ MORALES JHON DAYRON"/>
    <x v="7"/>
    <x v="0"/>
    <n v="68"/>
    <n v="22.6666666666667"/>
    <n v="63.837307152875198"/>
    <s v="Se descuenta 0.5 viaje de 4 48 am ya que sube por el 13 sin autorizacin "/>
    <n v="29649.442200000001"/>
    <x v="1"/>
    <n v="12463.4146"/>
    <x v="1497"/>
    <x v="2"/>
    <n v="10.654500000000001"/>
  </r>
  <r>
    <d v="2025-09-10T02:53:30"/>
    <x v="1"/>
    <x v="1"/>
    <s v="ESPINOZA CHAVARRIA GUILLERMO LEON"/>
    <x v="6"/>
    <x v="0"/>
    <n v="183"/>
    <n v="22.875"/>
    <n v="170.232819074334"/>
    <m/>
    <n v="94906.199200000003"/>
    <x v="0"/>
    <n v="12463.4146"/>
    <x v="1497"/>
    <x v="0"/>
    <m/>
  </r>
  <r>
    <d v="2025-09-10T02:53:30"/>
    <x v="9"/>
    <x v="37"/>
    <s v="SANCHEZ BETANCOURT FRANSCISCO"/>
    <x v="6"/>
    <x v="0"/>
    <n v="148"/>
    <n v="18.5"/>
    <n v="170.232819074334"/>
    <m/>
    <n v="94906.199200000003"/>
    <x v="0"/>
    <n v="12463.4146"/>
    <x v="1497"/>
    <x v="0"/>
    <m/>
  </r>
  <r>
    <d v="2025-09-10T02:53:30"/>
    <x v="1"/>
    <x v="2"/>
    <s v="LONDOO LOPERA DUVAN ANDRES"/>
    <x v="0"/>
    <x v="0"/>
    <n v="175"/>
    <n v="19.4444444444444"/>
    <n v="191.51192145862601"/>
    <m/>
    <n v="106769.47410000001"/>
    <x v="1"/>
    <n v="12463.4146"/>
    <x v="1497"/>
    <x v="0"/>
    <m/>
  </r>
  <r>
    <d v="2025-09-10T02:53:31"/>
    <x v="9"/>
    <x v="3"/>
    <s v="LOPEZ PINEDA DANIEL ESTIVEN"/>
    <x v="3"/>
    <x v="0"/>
    <n v="182"/>
    <n v="18.2"/>
    <n v="212.79102384291701"/>
    <m/>
    <n v="118632.74890000001"/>
    <x v="0"/>
    <n v="12463.4146"/>
    <x v="1497"/>
    <x v="0"/>
    <m/>
  </r>
  <r>
    <d v="2025-09-10T02:53:31"/>
    <x v="1"/>
    <x v="4"/>
    <s v="JARAMILLO JARAMILLO FRANCISCO WBEIMAR"/>
    <x v="0"/>
    <x v="0"/>
    <n v="168"/>
    <n v="18.6666666666667"/>
    <n v="191.51192145862601"/>
    <m/>
    <n v="106769.47410000001"/>
    <x v="1"/>
    <n v="12463.4146"/>
    <x v="1497"/>
    <x v="0"/>
    <m/>
  </r>
  <r>
    <d v="2025-09-10T02:53:31"/>
    <x v="9"/>
    <x v="5"/>
    <s v="GONZALEZ PEREZ RAFAEL JOSE"/>
    <x v="3"/>
    <x v="0"/>
    <n v="151"/>
    <n v="15.1"/>
    <n v="212.79102384291701"/>
    <s v="2 Descuentos (Usuarios desubicados) "/>
    <n v="118632.74890000001"/>
    <x v="1"/>
    <n v="12463.4146"/>
    <x v="1497"/>
    <x v="0"/>
    <m/>
  </r>
  <r>
    <d v="2025-09-10T02:53:31"/>
    <x v="1"/>
    <x v="6"/>
    <s v="CARTAGENA RAMIREZ FREDY ALONSO"/>
    <x v="2"/>
    <x v="3"/>
    <n v="106"/>
    <n v="19.272727272727298"/>
    <n v="117.035063113604"/>
    <m/>
    <n v="65248.011899999998"/>
    <x v="0"/>
    <n v="12463.4146"/>
    <x v="1497"/>
    <x v="0"/>
    <m/>
  </r>
  <r>
    <d v="2025-09-10T02:53:32"/>
    <x v="9"/>
    <x v="7"/>
    <s v="MARIN ALZATE KEVIN ANDRES"/>
    <x v="9"/>
    <x v="0"/>
    <n v="272"/>
    <n v="22.6666666666667"/>
    <n v="255.34922861150099"/>
    <s v="1 Descuento (Despachador) "/>
    <n v="142359.29870000001"/>
    <x v="0"/>
    <n v="12463.4146"/>
    <x v="1497"/>
    <x v="0"/>
    <m/>
  </r>
  <r>
    <d v="2025-09-10T02:53:32"/>
    <x v="1"/>
    <x v="8"/>
    <s v="YEPES TORRES JHON ALEXANDER"/>
    <x v="6"/>
    <x v="0"/>
    <n v="198"/>
    <n v="24.75"/>
    <n v="170.232819074334"/>
    <m/>
    <n v="94906.199200000003"/>
    <x v="0"/>
    <n v="12463.4146"/>
    <x v="1497"/>
    <x v="0"/>
    <m/>
  </r>
  <r>
    <d v="2025-09-10T02:53:32"/>
    <x v="9"/>
    <x v="9"/>
    <s v="DAVID  HENRY GIOVANNY"/>
    <x v="0"/>
    <x v="0"/>
    <n v="193"/>
    <n v="21.4444444444444"/>
    <n v="191.51192145862601"/>
    <m/>
    <n v="106769.47410000001"/>
    <x v="0"/>
    <n v="12463.4146"/>
    <x v="1497"/>
    <x v="0"/>
    <m/>
  </r>
  <r>
    <d v="2025-09-10T02:53:32"/>
    <x v="1"/>
    <x v="11"/>
    <s v="HINCAPIE LOPEZ DIDIER FABIAN"/>
    <x v="6"/>
    <x v="0"/>
    <n v="173"/>
    <n v="21.625"/>
    <n v="170.232819074334"/>
    <m/>
    <n v="94906.199200000003"/>
    <x v="1"/>
    <n v="12463.4146"/>
    <x v="1497"/>
    <x v="0"/>
    <m/>
  </r>
  <r>
    <d v="2025-09-10T02:53:33"/>
    <x v="9"/>
    <x v="12"/>
    <s v="VERENZUELA MARTINEZ ALEXANDER"/>
    <x v="0"/>
    <x v="0"/>
    <n v="208"/>
    <n v="23.1111111111111"/>
    <n v="191.51192145862601"/>
    <s v="5 Descuentos (Incidente con Usuarios) "/>
    <n v="106769.47410000001"/>
    <x v="1"/>
    <n v="12463.4146"/>
    <x v="1497"/>
    <x v="0"/>
    <m/>
  </r>
  <r>
    <d v="2025-09-10T02:53:33"/>
    <x v="1"/>
    <x v="13"/>
    <s v="PEREZ GARCIA JUAN ESTEBAN"/>
    <x v="3"/>
    <x v="0"/>
    <n v="217"/>
    <n v="21.7"/>
    <n v="212.79102384291701"/>
    <m/>
    <n v="118632.74890000001"/>
    <x v="0"/>
    <n v="12463.4146"/>
    <x v="1497"/>
    <x v="0"/>
    <m/>
  </r>
  <r>
    <d v="2025-09-10T02:53:33"/>
    <x v="9"/>
    <x v="14"/>
    <s v="PARRA VILLA YUBER ALONSO"/>
    <x v="10"/>
    <x v="0"/>
    <n v="100"/>
    <n v="22.2222222222222"/>
    <n v="95.755960729312804"/>
    <m/>
    <n v="53384.737000000001"/>
    <x v="0"/>
    <n v="12463.4146"/>
    <x v="1497"/>
    <x v="0"/>
    <m/>
  </r>
  <r>
    <d v="2025-09-10T02:53:33"/>
    <x v="1"/>
    <x v="15"/>
    <s v="ALBERTO ARISTIZABAL RAFAEL"/>
    <x v="0"/>
    <x v="0"/>
    <n v="154"/>
    <n v="17.1111111111111"/>
    <n v="191.51192145862601"/>
    <s v="1 Descuento (Conduct) "/>
    <n v="106769.47410000001"/>
    <x v="0"/>
    <n v="12463.4146"/>
    <x v="1497"/>
    <x v="0"/>
    <m/>
  </r>
  <r>
    <d v="2025-09-10T02:53:34"/>
    <x v="9"/>
    <x v="16"/>
    <s v="HENAO HOYOS SANTIAGO"/>
    <x v="2"/>
    <x v="0"/>
    <n v="116"/>
    <n v="19.3333333333333"/>
    <n v="127.67461430575"/>
    <m/>
    <n v="71179.649399999995"/>
    <x v="0"/>
    <n v="12463.4146"/>
    <x v="1497"/>
    <x v="0"/>
    <m/>
  </r>
  <r>
    <d v="2025-09-10T02:53:34"/>
    <x v="1"/>
    <x v="17"/>
    <s v="VALENCIA MENDOZA JHON"/>
    <x v="0"/>
    <x v="0"/>
    <n v="176"/>
    <n v="19.5555555555556"/>
    <n v="191.51192145862601"/>
    <m/>
    <n v="106769.47410000001"/>
    <x v="0"/>
    <n v="12463.4146"/>
    <x v="1497"/>
    <x v="0"/>
    <m/>
  </r>
  <r>
    <d v="2025-09-10T02:53:34"/>
    <x v="9"/>
    <x v="18"/>
    <s v="DURANGO DAVID JOSE"/>
    <x v="0"/>
    <x v="0"/>
    <n v="208"/>
    <n v="23.1111111111111"/>
    <n v="191.51192145862601"/>
    <s v="1 Descuento (Jefe de ruta) "/>
    <n v="106769.47410000001"/>
    <x v="0"/>
    <n v="12463.4146"/>
    <x v="1497"/>
    <x v="0"/>
    <m/>
  </r>
  <r>
    <d v="2025-09-10T02:53:34"/>
    <x v="1"/>
    <x v="19"/>
    <s v="QUIRAMA CASTAEDA JHON JADER"/>
    <x v="3"/>
    <x v="0"/>
    <n v="202"/>
    <n v="21.2631578947368"/>
    <n v="202.15147265077101"/>
    <m/>
    <n v="112701.1115"/>
    <x v="1"/>
    <n v="12463.4146"/>
    <x v="1497"/>
    <x v="0"/>
    <m/>
  </r>
  <r>
    <d v="2025-09-10T02:53:35"/>
    <x v="9"/>
    <x v="20"/>
    <s v="SALDARRIAGA PARRA LUIS ALBERTO"/>
    <x v="11"/>
    <x v="0"/>
    <n v="83"/>
    <n v="33.200000000000003"/>
    <n v="53.197755960729303"/>
    <m/>
    <n v="29658.1872"/>
    <x v="2"/>
    <n v="12463.4146"/>
    <x v="1497"/>
    <x v="0"/>
    <m/>
  </r>
  <r>
    <d v="2025-09-10T02:53:35"/>
    <x v="1"/>
    <x v="21"/>
    <s v="MURILLO  YORMAN ANDRES"/>
    <x v="9"/>
    <x v="3"/>
    <n v="258"/>
    <n v="21.5"/>
    <n v="255.34922861150099"/>
    <m/>
    <n v="142359.29870000001"/>
    <x v="0"/>
    <n v="12463.4146"/>
    <x v="1497"/>
    <x v="0"/>
    <m/>
  </r>
  <r>
    <d v="2025-09-10T02:53:35"/>
    <x v="9"/>
    <x v="38"/>
    <s v="JIMENEZ HURTADO CARLOS ESTIVEN"/>
    <x v="0"/>
    <x v="0"/>
    <n v="183"/>
    <n v="20.3333333333333"/>
    <n v="191.51192145862601"/>
    <m/>
    <n v="106769.47410000001"/>
    <x v="1"/>
    <n v="12463.4146"/>
    <x v="1497"/>
    <x v="0"/>
    <m/>
  </r>
  <r>
    <d v="2025-09-10T02:53:35"/>
    <x v="1"/>
    <x v="22"/>
    <s v="CIRO MARIN RODRIGO ALBERTO"/>
    <x v="0"/>
    <x v="0"/>
    <n v="159"/>
    <n v="17.6666666666667"/>
    <n v="191.51192145862601"/>
    <m/>
    <n v="106769.47410000001"/>
    <x v="0"/>
    <n v="12463.4146"/>
    <x v="1497"/>
    <x v="0"/>
    <m/>
  </r>
  <r>
    <d v="2025-09-10T02:53:36"/>
    <x v="9"/>
    <x v="23"/>
    <s v="FLORES RINCON JORGE ALBERTO "/>
    <x v="1"/>
    <x v="0"/>
    <n v="231"/>
    <n v="21"/>
    <n v="234.07012622720899"/>
    <s v="FERNEY HENAO Realiz 5 viajes donde moviliz 107 Usuarios "/>
    <n v="130496.0238"/>
    <x v="0"/>
    <n v="12463.4146"/>
    <x v="1497"/>
    <x v="0"/>
    <m/>
  </r>
  <r>
    <d v="2025-09-10T02:53:36"/>
    <x v="1"/>
    <x v="24"/>
    <s v="AGUDELO GARCIA LLORDIN ELIAS"/>
    <x v="0"/>
    <x v="0"/>
    <n v="152"/>
    <n v="16.8888888888889"/>
    <n v="191.51192145862601"/>
    <s v="1 Descuento (Jefe de ruta) "/>
    <n v="106769.47410000001"/>
    <x v="0"/>
    <n v="12463.4146"/>
    <x v="1497"/>
    <x v="0"/>
    <m/>
  </r>
  <r>
    <d v="2025-09-10T02:53:36"/>
    <x v="9"/>
    <x v="25"/>
    <s v="LEON PEREZ RAUL ENRIQUE"/>
    <x v="1"/>
    <x v="0"/>
    <n v="241"/>
    <n v="21.909090909090899"/>
    <n v="234.07012622720899"/>
    <s v="3 Descuentos (Despachador y usuarios desubicados) "/>
    <n v="130496.0238"/>
    <x v="0"/>
    <n v="12463.4146"/>
    <x v="1497"/>
    <x v="0"/>
    <m/>
  </r>
  <r>
    <d v="2025-09-10T02:53:36"/>
    <x v="1"/>
    <x v="26"/>
    <s v="LAYOS JIMENEZ JOHAN CAMILO"/>
    <x v="3"/>
    <x v="0"/>
    <n v="170"/>
    <n v="17"/>
    <n v="212.79102384291701"/>
    <m/>
    <n v="118632.74890000001"/>
    <x v="0"/>
    <n v="12463.4146"/>
    <x v="1497"/>
    <x v="0"/>
    <m/>
  </r>
  <r>
    <d v="2025-09-10T02:53:37"/>
    <x v="9"/>
    <x v="39"/>
    <s v="GARCIA DAVID WILSON ALBERTO"/>
    <x v="3"/>
    <x v="0"/>
    <n v="230"/>
    <n v="23"/>
    <n v="212.79102384291701"/>
    <m/>
    <n v="118632.74890000001"/>
    <x v="0"/>
    <n v="12463.4146"/>
    <x v="1497"/>
    <x v="0"/>
    <m/>
  </r>
  <r>
    <d v="2025-09-10T02:53:37"/>
    <x v="1"/>
    <x v="27"/>
    <s v="PULGARIN GARCIA YONATHAN ANDRES"/>
    <x v="6"/>
    <x v="0"/>
    <n v="163"/>
    <n v="20.375"/>
    <n v="170.232819074334"/>
    <m/>
    <n v="94906.199200000003"/>
    <x v="0"/>
    <n v="12463.4146"/>
    <x v="1497"/>
    <x v="0"/>
    <m/>
  </r>
  <r>
    <d v="2025-09-10T02:53:37"/>
    <x v="9"/>
    <x v="28"/>
    <s v="GOMEZ MARIN ALVARO"/>
    <x v="0"/>
    <x v="0"/>
    <n v="196"/>
    <n v="21.7777777777778"/>
    <n v="191.51192145862601"/>
    <m/>
    <n v="106769.47410000001"/>
    <x v="0"/>
    <n v="12463.4146"/>
    <x v="1497"/>
    <x v="0"/>
    <m/>
  </r>
  <r>
    <d v="2025-09-10T02:53:37"/>
    <x v="1"/>
    <x v="29"/>
    <s v="LOPERA ALVAREZ ESTIVEN"/>
    <x v="3"/>
    <x v="0"/>
    <n v="221"/>
    <n v="22.1"/>
    <n v="212.79102384291701"/>
    <m/>
    <n v="118632.74890000001"/>
    <x v="0"/>
    <n v="12463.4146"/>
    <x v="1497"/>
    <x v="0"/>
    <m/>
  </r>
  <r>
    <d v="2025-09-10T02:53:38"/>
    <x v="9"/>
    <x v="30"/>
    <s v="HERRERA GIRALDO DAVINSON"/>
    <x v="2"/>
    <x v="0"/>
    <n v="160"/>
    <n v="24.615384615384599"/>
    <n v="138.314165497896"/>
    <s v="1 Descuento (Usuario desubicado) "/>
    <n v="77111.286800000002"/>
    <x v="1"/>
    <n v="12463.4146"/>
    <x v="1497"/>
    <x v="0"/>
    <m/>
  </r>
  <r>
    <d v="2025-09-10T02:53:38"/>
    <x v="1"/>
    <x v="31"/>
    <s v="MARTINEZ CHAVERRA LUIS NORBERTO"/>
    <x v="3"/>
    <x v="0"/>
    <n v="235"/>
    <n v="23.5"/>
    <n v="212.79102384291701"/>
    <s v="1 Descuento (Conduct) "/>
    <n v="118632.74890000001"/>
    <x v="0"/>
    <n v="12463.4146"/>
    <x v="1497"/>
    <x v="0"/>
    <m/>
  </r>
  <r>
    <d v="2025-09-10T02:53:38"/>
    <x v="9"/>
    <x v="32"/>
    <s v="TABORDA ROJAS DIEGO ALEJANDRO"/>
    <x v="0"/>
    <x v="3"/>
    <n v="230"/>
    <n v="25.5555555555556"/>
    <n v="191.51192145862601"/>
    <m/>
    <n v="106769.47410000001"/>
    <x v="1"/>
    <n v="12463.4146"/>
    <x v="1497"/>
    <x v="0"/>
    <m/>
  </r>
  <r>
    <d v="2025-09-10T02:53:38"/>
    <x v="1"/>
    <x v="33"/>
    <s v="GUTIERREZ ARICAPA DANIEL HUMBERTO"/>
    <x v="0"/>
    <x v="0"/>
    <n v="199"/>
    <n v="22.1111111111111"/>
    <n v="191.51192145862601"/>
    <s v="1 Descuento (Usuario desubicado) "/>
    <n v="106769.47410000001"/>
    <x v="0"/>
    <n v="12463.4146"/>
    <x v="1497"/>
    <x v="0"/>
    <m/>
  </r>
  <r>
    <d v="2025-09-10T02:53:39"/>
    <x v="9"/>
    <x v="34"/>
    <s v="PALMAR PANA EDIXON JOSUE"/>
    <x v="6"/>
    <x v="0"/>
    <n v="160"/>
    <n v="20"/>
    <n v="170.232819074334"/>
    <s v="4 Descuentos (Despachador y jefe de ruta) "/>
    <n v="94906.199200000003"/>
    <x v="0"/>
    <n v="12463.4146"/>
    <x v="1497"/>
    <x v="0"/>
    <m/>
  </r>
  <r>
    <d v="2025-09-10T02:53:39"/>
    <x v="1"/>
    <x v="35"/>
    <s v="OCAMPO OCAMPO ANTONIO JOSE"/>
    <x v="3"/>
    <x v="0"/>
    <n v="242"/>
    <n v="24.2"/>
    <n v="212.79102384291701"/>
    <m/>
    <n v="118632.74890000001"/>
    <x v="0"/>
    <n v="12463.4146"/>
    <x v="1497"/>
    <x v="0"/>
    <m/>
  </r>
  <r>
    <d v="2025-09-10T02:53:39"/>
    <x v="9"/>
    <x v="41"/>
    <s v="HERNANDEZ MACIAS GILBERTO"/>
    <x v="0"/>
    <x v="0"/>
    <n v="215"/>
    <n v="23.8888888888889"/>
    <n v="191.51192145862601"/>
    <m/>
    <n v="106769.47410000001"/>
    <x v="1"/>
    <n v="12463.4146"/>
    <x v="1497"/>
    <x v="0"/>
    <m/>
  </r>
  <r>
    <d v="2025-09-10T02:53:39"/>
    <x v="1"/>
    <x v="40"/>
    <s v="AGUDELO GARCIA DENIN ANGELO"/>
    <x v="0"/>
    <x v="0"/>
    <n v="235"/>
    <n v="26.1111111111111"/>
    <n v="191.51192145862601"/>
    <m/>
    <n v="106769.47410000001"/>
    <x v="1"/>
    <n v="12463.4146"/>
    <x v="1497"/>
    <x v="0"/>
    <m/>
  </r>
  <r>
    <d v="2025-09-10T02:53:40"/>
    <x v="9"/>
    <x v="42"/>
    <s v="CALLE BOTERO ANDRES CAMILO "/>
    <x v="3"/>
    <x v="0"/>
    <n v="225"/>
    <n v="22.5"/>
    <n v="212.79102384291701"/>
    <m/>
    <n v="118632.74890000001"/>
    <x v="1"/>
    <n v="12463.4146"/>
    <x v="1497"/>
    <x v="0"/>
    <m/>
  </r>
  <r>
    <d v="2025-09-11T02:50:27"/>
    <x v="1"/>
    <x v="36"/>
    <s v="GUTIERREZ ARICAPA DANIEL HUMBERTO"/>
    <x v="0"/>
    <x v="0"/>
    <n v="165"/>
    <n v="18.3333333333333"/>
    <n v="191.49858356940501"/>
    <m/>
    <n v="106761.67140000001"/>
    <x v="1"/>
    <n v="11755"/>
    <x v="1498"/>
    <x v="0"/>
    <m/>
  </r>
  <r>
    <d v="2025-09-11T02:50:28"/>
    <x v="9"/>
    <x v="1"/>
    <s v="GONZALEZ IPUANA RENE"/>
    <x v="3"/>
    <x v="0"/>
    <n v="158"/>
    <n v="15.8"/>
    <n v="212.77620396600599"/>
    <m/>
    <n v="118624.0793"/>
    <x v="0"/>
    <n v="11755"/>
    <x v="1498"/>
    <x v="0"/>
    <m/>
  </r>
  <r>
    <d v="2025-09-11T02:50:28"/>
    <x v="1"/>
    <x v="37"/>
    <s v="SANCHEZ BETANCOURT FRANSCISCO"/>
    <x v="0"/>
    <x v="0"/>
    <n v="205"/>
    <n v="22.7777777777778"/>
    <n v="191.49858356940501"/>
    <m/>
    <n v="106761.67140000001"/>
    <x v="0"/>
    <n v="11755"/>
    <x v="1498"/>
    <x v="0"/>
    <m/>
  </r>
  <r>
    <d v="2025-09-11T02:50:28"/>
    <x v="9"/>
    <x v="2"/>
    <s v="LONDOO LOPERA DUVAN ANDRES"/>
    <x v="3"/>
    <x v="0"/>
    <n v="225"/>
    <n v="22.5"/>
    <n v="212.77620396600599"/>
    <s v="3 Descuentos (Transbordo) "/>
    <n v="118624.0793"/>
    <x v="1"/>
    <n v="11755"/>
    <x v="1498"/>
    <x v="0"/>
    <m/>
  </r>
  <r>
    <d v="2025-09-11T02:50:29"/>
    <x v="1"/>
    <x v="3"/>
    <s v="OSORIO URREGO SANTIAGO "/>
    <x v="9"/>
    <x v="0"/>
    <n v="270"/>
    <n v="22.5"/>
    <n v="255.33144475920699"/>
    <s v="2 Descuentos (Usuarios desubicados) "/>
    <n v="142348.8952"/>
    <x v="0"/>
    <n v="11755"/>
    <x v="1498"/>
    <x v="0"/>
    <m/>
  </r>
  <r>
    <d v="2025-09-11T02:50:29"/>
    <x v="9"/>
    <x v="4"/>
    <s v="GIRALDO GIRALDO YOVIN ANDRES"/>
    <x v="4"/>
    <x v="0"/>
    <n v="178"/>
    <n v="25.428571428571399"/>
    <n v="148.94334277620399"/>
    <m/>
    <n v="83036.855500000005"/>
    <x v="1"/>
    <n v="11755"/>
    <x v="1498"/>
    <x v="0"/>
    <m/>
  </r>
  <r>
    <d v="2025-09-11T02:50:29"/>
    <x v="1"/>
    <x v="5"/>
    <s v="GONZALEZ PEREZ RAFAEL JOSE"/>
    <x v="0"/>
    <x v="0"/>
    <n v="193"/>
    <n v="21.4444444444444"/>
    <n v="191.49858356940501"/>
    <s v="1 Descuento (Despachador) "/>
    <n v="106761.67140000001"/>
    <x v="1"/>
    <n v="11755"/>
    <x v="1498"/>
    <x v="0"/>
    <m/>
  </r>
  <r>
    <d v="2025-09-11T02:50:30"/>
    <x v="9"/>
    <x v="7"/>
    <s v="MARIN ALZATE KEVIN ANDRES"/>
    <x v="2"/>
    <x v="0"/>
    <n v="134"/>
    <n v="22.3333333333333"/>
    <n v="127.665722379603"/>
    <m/>
    <n v="71174.4476"/>
    <x v="0"/>
    <n v="11755"/>
    <x v="1498"/>
    <x v="0"/>
    <m/>
  </r>
  <r>
    <d v="2025-09-11T02:50:30"/>
    <x v="1"/>
    <x v="8"/>
    <s v="YEPES TORRES JHON ALEXANDER"/>
    <x v="3"/>
    <x v="0"/>
    <n v="179"/>
    <n v="17.899999999999999"/>
    <n v="212.77620396600599"/>
    <m/>
    <n v="118624.0793"/>
    <x v="0"/>
    <n v="11755"/>
    <x v="1498"/>
    <x v="0"/>
    <m/>
  </r>
  <r>
    <d v="2025-09-11T02:50:31"/>
    <x v="1"/>
    <x v="10"/>
    <s v="CUADROS PRESIGA JOSE GABRIEL"/>
    <x v="0"/>
    <x v="0"/>
    <n v="135"/>
    <n v="15"/>
    <n v="191.49858356940501"/>
    <m/>
    <n v="106761.67140000001"/>
    <x v="0"/>
    <n v="11755"/>
    <x v="1498"/>
    <x v="0"/>
    <m/>
  </r>
  <r>
    <d v="2025-09-11T02:50:31"/>
    <x v="9"/>
    <x v="11"/>
    <s v="DURANGO PAEZ GILDARDO"/>
    <x v="0"/>
    <x v="0"/>
    <n v="184"/>
    <n v="20.4444444444444"/>
    <n v="191.49858356940501"/>
    <m/>
    <n v="106761.67140000001"/>
    <x v="1"/>
    <n v="11755"/>
    <x v="1498"/>
    <x v="0"/>
    <m/>
  </r>
  <r>
    <d v="2025-09-11T02:50:31"/>
    <x v="1"/>
    <x v="12"/>
    <s v="VERENZUELA MARTINEZ ALEXANDER"/>
    <x v="0"/>
    <x v="0"/>
    <n v="186"/>
    <n v="20.6666666666667"/>
    <n v="191.49858356940501"/>
    <m/>
    <n v="106761.67140000001"/>
    <x v="1"/>
    <n v="11755"/>
    <x v="1498"/>
    <x v="0"/>
    <m/>
  </r>
  <r>
    <d v="2025-09-11T02:50:30"/>
    <x v="9"/>
    <x v="9"/>
    <s v="DAVID  HENRY GIOVANNY"/>
    <x v="2"/>
    <x v="0"/>
    <n v="171"/>
    <n v="28.5"/>
    <n v="127.665722379603"/>
    <m/>
    <n v="71174.4476"/>
    <x v="0"/>
    <n v="11755"/>
    <x v="1498"/>
    <x v="0"/>
    <m/>
  </r>
  <r>
    <d v="2025-09-11T02:50:32"/>
    <x v="1"/>
    <x v="14"/>
    <s v="PARRA VILLA YUBER ALONSO"/>
    <x v="0"/>
    <x v="0"/>
    <n v="174"/>
    <n v="19.3333333333333"/>
    <n v="191.49858356940501"/>
    <m/>
    <n v="106761.67140000001"/>
    <x v="0"/>
    <n v="11755"/>
    <x v="1498"/>
    <x v="0"/>
    <m/>
  </r>
  <r>
    <d v="2025-09-11T02:50:31"/>
    <x v="9"/>
    <x v="13"/>
    <s v="LOPERA ALVAREZ ESTIVEN"/>
    <x v="0"/>
    <x v="3"/>
    <n v="182"/>
    <n v="20.2222222222222"/>
    <n v="191.49858356940501"/>
    <m/>
    <n v="106761.67140000001"/>
    <x v="0"/>
    <n v="11755"/>
    <x v="1498"/>
    <x v="0"/>
    <m/>
  </r>
  <r>
    <d v="2025-09-11T02:50:32"/>
    <x v="9"/>
    <x v="15"/>
    <s v="ALBERTO ARISTIZABAL RAFAEL"/>
    <x v="3"/>
    <x v="0"/>
    <n v="226"/>
    <n v="22.6"/>
    <n v="212.77620396600599"/>
    <s v="15 Descuentos (transbordo y usuarios desubicados) "/>
    <n v="118624.0793"/>
    <x v="0"/>
    <n v="11755"/>
    <x v="1498"/>
    <x v="0"/>
    <m/>
  </r>
  <r>
    <d v="2025-09-11T02:50:32"/>
    <x v="1"/>
    <x v="16"/>
    <s v="MACEA ARBELAEZ MATEO"/>
    <x v="0"/>
    <x v="3"/>
    <n v="153"/>
    <n v="17"/>
    <n v="191.49858356940501"/>
    <m/>
    <n v="106761.67140000001"/>
    <x v="0"/>
    <n v="11755"/>
    <x v="1498"/>
    <x v="0"/>
    <m/>
  </r>
  <r>
    <d v="2025-09-11T02:50:33"/>
    <x v="9"/>
    <x v="17"/>
    <s v="VALENCIA MENDOZA JHON"/>
    <x v="0"/>
    <x v="3"/>
    <n v="186"/>
    <n v="20.6666666666667"/>
    <n v="191.49858356940501"/>
    <m/>
    <n v="106761.67140000001"/>
    <x v="0"/>
    <n v="11755"/>
    <x v="1498"/>
    <x v="0"/>
    <m/>
  </r>
  <r>
    <d v="2025-09-11T02:50:33"/>
    <x v="1"/>
    <x v="18"/>
    <s v="DURANGO DAVID JOSE"/>
    <x v="2"/>
    <x v="0"/>
    <n v="133"/>
    <n v="22.1666666666667"/>
    <n v="127.665722379603"/>
    <m/>
    <n v="71174.4476"/>
    <x v="0"/>
    <n v="11755"/>
    <x v="1498"/>
    <x v="0"/>
    <m/>
  </r>
  <r>
    <d v="2025-09-11T02:50:33"/>
    <x v="9"/>
    <x v="19"/>
    <s v="QUIRAMA CASTAEDA JHON JADER"/>
    <x v="6"/>
    <x v="0"/>
    <n v="204"/>
    <n v="25.5"/>
    <n v="170.220963172805"/>
    <m/>
    <n v="94899.263500000001"/>
    <x v="1"/>
    <n v="11755"/>
    <x v="1498"/>
    <x v="0"/>
    <m/>
  </r>
  <r>
    <d v="2025-09-11T02:50:34"/>
    <x v="1"/>
    <x v="20"/>
    <s v="SALDARRIAGA PARRA LUIS ALBERTO"/>
    <x v="0"/>
    <x v="0"/>
    <n v="226"/>
    <n v="25.1111111111111"/>
    <n v="191.49858356940501"/>
    <m/>
    <n v="106761.67140000001"/>
    <x v="2"/>
    <n v="11755"/>
    <x v="1498"/>
    <x v="0"/>
    <m/>
  </r>
  <r>
    <d v="2025-09-11T02:50:34"/>
    <x v="9"/>
    <x v="21"/>
    <s v="MARULANDA JARAMILLO DAWER ANDRES "/>
    <x v="6"/>
    <x v="0"/>
    <n v="143"/>
    <n v="17.875"/>
    <n v="170.220963172805"/>
    <s v="Se descuenta 0.5 viaje de 11 36 am ya que abandona ruta sin autorizacin "/>
    <n v="88967.948499999999"/>
    <x v="0"/>
    <n v="11755"/>
    <x v="1498"/>
    <x v="2"/>
    <n v="10.638999999999999"/>
  </r>
  <r>
    <d v="2025-09-11T02:50:34"/>
    <x v="1"/>
    <x v="38"/>
    <s v="HENAO MUOZ FERNEY"/>
    <x v="3"/>
    <x v="0"/>
    <n v="227"/>
    <n v="22.7"/>
    <n v="212.77620396600599"/>
    <s v="3 Descuentos (Transbordo) "/>
    <n v="118624.0793"/>
    <x v="1"/>
    <n v="11755"/>
    <x v="1498"/>
    <x v="0"/>
    <m/>
  </r>
  <r>
    <d v="2025-09-11T02:50:35"/>
    <x v="9"/>
    <x v="22"/>
    <s v="CIRO MARIN RODRIGO ALBERTO"/>
    <x v="3"/>
    <x v="0"/>
    <n v="184"/>
    <n v="18.399999999999999"/>
    <n v="212.77620396600599"/>
    <m/>
    <n v="118624.0793"/>
    <x v="0"/>
    <n v="11755"/>
    <x v="1498"/>
    <x v="0"/>
    <m/>
  </r>
  <r>
    <d v="2025-09-11T02:50:35"/>
    <x v="1"/>
    <x v="23"/>
    <s v="FLORES RINCON JORGE ALBERTO"/>
    <x v="9"/>
    <x v="0"/>
    <n v="320"/>
    <n v="25.6"/>
    <n v="265.970254957507"/>
    <m/>
    <n v="148280.0992"/>
    <x v="0"/>
    <n v="11755"/>
    <x v="1498"/>
    <x v="0"/>
    <m/>
  </r>
  <r>
    <d v="2025-09-11T02:50:36"/>
    <x v="9"/>
    <x v="24"/>
    <s v="AGUDELO GARCIA LLORDIN ELIAS"/>
    <x v="6"/>
    <x v="0"/>
    <n v="168"/>
    <n v="21"/>
    <n v="170.220963172805"/>
    <s v="1 Descuento (Despachador) "/>
    <n v="94899.263500000001"/>
    <x v="0"/>
    <n v="11755"/>
    <x v="1498"/>
    <x v="0"/>
    <m/>
  </r>
  <r>
    <d v="2025-09-11T02:50:36"/>
    <x v="1"/>
    <x v="25"/>
    <s v="LEON PEREZ RAUL ENRIQUE"/>
    <x v="3"/>
    <x v="0"/>
    <n v="202"/>
    <n v="20.2"/>
    <n v="212.77620396600599"/>
    <s v="2 Descuentos (Usuarios desubicados) "/>
    <n v="118624.0793"/>
    <x v="0"/>
    <n v="11755"/>
    <x v="1498"/>
    <x v="0"/>
    <m/>
  </r>
  <r>
    <d v="2025-09-11T02:50:36"/>
    <x v="9"/>
    <x v="26"/>
    <s v="LAYOS JIMENEZ JOHAN CAMILO"/>
    <x v="0"/>
    <x v="0"/>
    <n v="155"/>
    <n v="17.2222222222222"/>
    <n v="191.49858356940501"/>
    <s v="3 Descuentos (Conducts y usuarios desubicados) "/>
    <n v="106761.67140000001"/>
    <x v="0"/>
    <n v="11755"/>
    <x v="1498"/>
    <x v="0"/>
    <m/>
  </r>
  <r>
    <d v="2025-09-11T02:50:37"/>
    <x v="1"/>
    <x v="27"/>
    <s v="PULGARIN GARCIA YONATHAN ANDRES"/>
    <x v="6"/>
    <x v="0"/>
    <n v="179"/>
    <n v="22.375"/>
    <n v="170.220963172805"/>
    <s v="2 Descuentos (conduct y usuarios desubicados) "/>
    <n v="94899.263500000001"/>
    <x v="0"/>
    <n v="11755"/>
    <x v="1498"/>
    <x v="0"/>
    <m/>
  </r>
  <r>
    <d v="2025-09-11T02:50:37"/>
    <x v="9"/>
    <x v="28"/>
    <s v="MURILLO  YORMAN ANDRES"/>
    <x v="0"/>
    <x v="0"/>
    <n v="151"/>
    <n v="16.7777777777778"/>
    <n v="191.49858356940501"/>
    <m/>
    <n v="106761.67140000001"/>
    <x v="0"/>
    <n v="11755"/>
    <x v="1498"/>
    <x v="0"/>
    <m/>
  </r>
  <r>
    <d v="2025-09-11T02:50:37"/>
    <x v="1"/>
    <x v="29"/>
    <s v="MONTOYA OSPINA GILBERTO ANTONIO"/>
    <x v="3"/>
    <x v="0"/>
    <n v="256"/>
    <n v="25.6"/>
    <n v="212.77620396600599"/>
    <m/>
    <n v="118624.0793"/>
    <x v="0"/>
    <n v="11755"/>
    <x v="1498"/>
    <x v="0"/>
    <m/>
  </r>
  <r>
    <d v="2025-09-11T02:50:38"/>
    <x v="9"/>
    <x v="30"/>
    <s v="HERRERA GIRALDO DAVINSON"/>
    <x v="0"/>
    <x v="0"/>
    <n v="223"/>
    <n v="24.7777777777778"/>
    <n v="191.49858356940501"/>
    <m/>
    <n v="106761.67140000001"/>
    <x v="1"/>
    <n v="11755"/>
    <x v="1498"/>
    <x v="0"/>
    <m/>
  </r>
  <r>
    <d v="2025-09-11T02:50:38"/>
    <x v="1"/>
    <x v="31"/>
    <s v="MARTINEZ CHAVERRA LUIS NORBERTO"/>
    <x v="0"/>
    <x v="0"/>
    <n v="208"/>
    <n v="23.1111111111111"/>
    <n v="191.49858356940501"/>
    <s v="1 Descuento (Usuario desubicado) "/>
    <n v="106761.67140000001"/>
    <x v="0"/>
    <n v="11755"/>
    <x v="1498"/>
    <x v="0"/>
    <m/>
  </r>
  <r>
    <d v="2025-09-11T02:50:38"/>
    <x v="9"/>
    <x v="32"/>
    <s v="TABORDA ROJAS DIEGO ALEJANDRO"/>
    <x v="6"/>
    <x v="0"/>
    <n v="206"/>
    <n v="25.75"/>
    <n v="170.220963172805"/>
    <m/>
    <n v="94899.263500000001"/>
    <x v="1"/>
    <n v="11755"/>
    <x v="1498"/>
    <x v="0"/>
    <m/>
  </r>
  <r>
    <d v="2025-09-11T02:50:39"/>
    <x v="1"/>
    <x v="33"/>
    <s v="CALLE BOTERO JUAN RICARDO"/>
    <x v="6"/>
    <x v="0"/>
    <n v="129"/>
    <n v="16.125"/>
    <n v="170.220963172805"/>
    <m/>
    <n v="94899.263500000001"/>
    <x v="0"/>
    <n v="11755"/>
    <x v="1498"/>
    <x v="0"/>
    <m/>
  </r>
  <r>
    <d v="2025-09-11T02:50:39"/>
    <x v="9"/>
    <x v="34"/>
    <s v="PALMAR PANA EDIXON JOSUE"/>
    <x v="2"/>
    <x v="0"/>
    <n v="120"/>
    <n v="20"/>
    <n v="127.665722379603"/>
    <s v="2 Descuentos (Usuario movilidad reducida y desubicado) "/>
    <n v="71174.4476"/>
    <x v="0"/>
    <n v="11755"/>
    <x v="1498"/>
    <x v="0"/>
    <m/>
  </r>
  <r>
    <d v="2025-09-11T02:50:39"/>
    <x v="1"/>
    <x v="35"/>
    <s v="OCAMPO OCAMPO ANTONIO JOSE "/>
    <x v="4"/>
    <x v="0"/>
    <n v="181"/>
    <n v="25.8571428571429"/>
    <n v="148.94334277620399"/>
    <m/>
    <n v="83036.855500000005"/>
    <x v="0"/>
    <n v="11755"/>
    <x v="1498"/>
    <x v="0"/>
    <m/>
  </r>
  <r>
    <d v="2025-09-11T02:50:39"/>
    <x v="9"/>
    <x v="41"/>
    <s v="HERNANDEZ MACIAS GILBERTO"/>
    <x v="0"/>
    <x v="0"/>
    <n v="182"/>
    <n v="20.2222222222222"/>
    <n v="191.49858356940501"/>
    <s v="1 Descuento (Transbordo) "/>
    <n v="106761.67140000001"/>
    <x v="1"/>
    <n v="11755"/>
    <x v="1498"/>
    <x v="0"/>
    <m/>
  </r>
  <r>
    <d v="2025-09-11T02:50:40"/>
    <x v="1"/>
    <x v="40"/>
    <s v="AGUDELO GARCIA DENIN ANGELO"/>
    <x v="6"/>
    <x v="3"/>
    <n v="200"/>
    <n v="23.529411764705898"/>
    <n v="180.85977337110501"/>
    <m/>
    <n v="100830.46739999999"/>
    <x v="1"/>
    <n v="11755"/>
    <x v="1498"/>
    <x v="0"/>
    <m/>
  </r>
  <r>
    <d v="2025-09-11T02:50:40"/>
    <x v="9"/>
    <x v="42"/>
    <s v="CALLE BOTERO ANDRES CAMILO "/>
    <x v="3"/>
    <x v="0"/>
    <n v="210"/>
    <n v="21"/>
    <n v="212.77620396600599"/>
    <m/>
    <n v="118624.0793"/>
    <x v="1"/>
    <n v="11755"/>
    <x v="1498"/>
    <x v="0"/>
    <m/>
  </r>
  <r>
    <d v="2025-09-12T02:48:50"/>
    <x v="9"/>
    <x v="36"/>
    <s v="HERNANDEZ MORALES JHON DAYRON"/>
    <x v="6"/>
    <x v="3"/>
    <n v="232"/>
    <n v="29"/>
    <n v="173.73691654879801"/>
    <s v="1 Descuento (Usuario desubicado) "/>
    <n v="96956.0962"/>
    <x v="1"/>
    <n v="12341.463400000001"/>
    <x v="1499"/>
    <x v="0"/>
    <m/>
  </r>
  <r>
    <d v="2025-09-12T02:48:50"/>
    <x v="1"/>
    <x v="1"/>
    <s v="GONZALEZ IPUANA RENE "/>
    <x v="3"/>
    <x v="0"/>
    <n v="233"/>
    <n v="23.3"/>
    <n v="217.171145685997"/>
    <s v="2 Descuentos (Usuarios desubicados) "/>
    <n v="121195.1202"/>
    <x v="0"/>
    <n v="12341.463400000001"/>
    <x v="1499"/>
    <x v="0"/>
    <m/>
  </r>
  <r>
    <d v="2025-09-12T02:48:51"/>
    <x v="9"/>
    <x v="37"/>
    <s v="SANCHEZ BETANCOURT FRANSCISCO"/>
    <x v="4"/>
    <x v="0"/>
    <n v="165"/>
    <n v="23.571428571428601"/>
    <n v="152.019801980198"/>
    <m/>
    <n v="84836.584199999998"/>
    <x v="0"/>
    <n v="12341.463400000001"/>
    <x v="1499"/>
    <x v="0"/>
    <m/>
  </r>
  <r>
    <d v="2025-09-12T02:48:51"/>
    <x v="1"/>
    <x v="2"/>
    <s v="LONDOO LOPERA DUVAN ANDRES"/>
    <x v="3"/>
    <x v="0"/>
    <n v="233"/>
    <n v="23.3"/>
    <n v="217.171145685997"/>
    <m/>
    <n v="121195.1202"/>
    <x v="1"/>
    <n v="12341.463400000001"/>
    <x v="1499"/>
    <x v="0"/>
    <m/>
  </r>
  <r>
    <d v="2025-09-12T02:48:51"/>
    <x v="9"/>
    <x v="3"/>
    <s v="LOPEZ PINEDA DANIEL ESTIVEN"/>
    <x v="6"/>
    <x v="0"/>
    <n v="180"/>
    <n v="22.5"/>
    <n v="173.73691654879801"/>
    <m/>
    <n v="96956.0962"/>
    <x v="0"/>
    <n v="12341.463400000001"/>
    <x v="1499"/>
    <x v="0"/>
    <m/>
  </r>
  <r>
    <d v="2025-09-12T02:48:52"/>
    <x v="1"/>
    <x v="5"/>
    <s v="GONZALEZ PEREZ RAFAEL JOSE"/>
    <x v="6"/>
    <x v="0"/>
    <n v="184"/>
    <n v="23"/>
    <n v="173.73691654879801"/>
    <s v="1 Descuento (Conduct) "/>
    <n v="96956.0962"/>
    <x v="1"/>
    <n v="12341.463400000001"/>
    <x v="1499"/>
    <x v="0"/>
    <m/>
  </r>
  <r>
    <d v="2025-09-12T02:48:52"/>
    <x v="9"/>
    <x v="6"/>
    <s v="CARTAGENA RAMIREZ FREDY ALONSO"/>
    <x v="3"/>
    <x v="0"/>
    <n v="209"/>
    <n v="20.9"/>
    <n v="217.171145685997"/>
    <s v="1 Descuento (Despachador) "/>
    <n v="121195.1202"/>
    <x v="0"/>
    <n v="12341.463400000001"/>
    <x v="1499"/>
    <x v="0"/>
    <m/>
  </r>
  <r>
    <d v="2025-09-12T02:48:52"/>
    <x v="1"/>
    <x v="7"/>
    <s v="MARIN ALZATE KEVIN ANDRES"/>
    <x v="3"/>
    <x v="0"/>
    <n v="212"/>
    <n v="21.2"/>
    <n v="217.171145685997"/>
    <m/>
    <n v="121195.1202"/>
    <x v="0"/>
    <n v="12341.463400000001"/>
    <x v="1499"/>
    <x v="0"/>
    <m/>
  </r>
  <r>
    <d v="2025-09-12T02:48:52"/>
    <x v="9"/>
    <x v="8"/>
    <s v="YEPES TORRES JHON ALEXANDER"/>
    <x v="0"/>
    <x v="0"/>
    <n v="144"/>
    <n v="16"/>
    <n v="195.45403111739699"/>
    <s v="1 Descuento (Despachador) "/>
    <n v="109075.6082"/>
    <x v="0"/>
    <n v="12341.463400000001"/>
    <x v="1499"/>
    <x v="0"/>
    <m/>
  </r>
  <r>
    <d v="2025-09-12T02:48:53"/>
    <x v="1"/>
    <x v="9"/>
    <s v="MACIAS HERNANDEZ JULIAN DAVID"/>
    <x v="0"/>
    <x v="0"/>
    <n v="159"/>
    <n v="17.6666666666667"/>
    <n v="195.45403111739699"/>
    <s v="3 Descuentos (Conducts y despachador) "/>
    <n v="109075.6082"/>
    <x v="0"/>
    <n v="12341.463400000001"/>
    <x v="1499"/>
    <x v="0"/>
    <m/>
  </r>
  <r>
    <d v="2025-09-12T02:48:53"/>
    <x v="9"/>
    <x v="10"/>
    <s v="CUADROS PRESIGA JOSE GABRIEL"/>
    <x v="10"/>
    <x v="0"/>
    <n v="120"/>
    <n v="30"/>
    <n v="86.868458274398904"/>
    <m/>
    <n v="48478.0481"/>
    <x v="0"/>
    <n v="12341.463400000001"/>
    <x v="1499"/>
    <x v="0"/>
    <m/>
  </r>
  <r>
    <d v="2025-09-12T02:48:53"/>
    <x v="1"/>
    <x v="11"/>
    <s v="DURANGO PAEZ GILDARDO"/>
    <x v="3"/>
    <x v="0"/>
    <n v="208"/>
    <n v="20.8"/>
    <n v="217.171145685997"/>
    <m/>
    <n v="121195.1202"/>
    <x v="1"/>
    <n v="12341.463400000001"/>
    <x v="1499"/>
    <x v="0"/>
    <m/>
  </r>
  <r>
    <d v="2025-09-12T02:48:54"/>
    <x v="9"/>
    <x v="12"/>
    <s v="VERENZUELA MARTINEZ ALEXANDER"/>
    <x v="0"/>
    <x v="0"/>
    <n v="186"/>
    <n v="20.6666666666667"/>
    <n v="195.45403111739699"/>
    <s v="4 Descuentos (transbordo y despachador) "/>
    <n v="109075.6082"/>
    <x v="1"/>
    <n v="12341.463400000001"/>
    <x v="1499"/>
    <x v="0"/>
    <m/>
  </r>
  <r>
    <d v="2025-09-12T02:48:54"/>
    <x v="1"/>
    <x v="13"/>
    <s v="PEREZ GARCIA JUAN ESTEBAN"/>
    <x v="8"/>
    <x v="0"/>
    <n v="111"/>
    <n v="22.2"/>
    <n v="108.585572842999"/>
    <m/>
    <n v="60597.560100000002"/>
    <x v="0"/>
    <n v="12341.463400000001"/>
    <x v="1499"/>
    <x v="0"/>
    <m/>
  </r>
  <r>
    <d v="2025-09-12T02:48:54"/>
    <x v="9"/>
    <x v="14"/>
    <s v="PARRA VILLA YUBER ALONSO"/>
    <x v="0"/>
    <x v="0"/>
    <n v="149"/>
    <n v="16.5555555555556"/>
    <n v="195.45403111739699"/>
    <m/>
    <n v="109075.6082"/>
    <x v="0"/>
    <n v="12341.463400000001"/>
    <x v="1499"/>
    <x v="0"/>
    <m/>
  </r>
  <r>
    <d v="2025-09-12T02:48:54"/>
    <x v="1"/>
    <x v="15"/>
    <s v="ALBERTO ARISTIZABAL RAFAEL "/>
    <x v="3"/>
    <x v="0"/>
    <n v="181"/>
    <n v="18.100000000000001"/>
    <n v="217.171145685997"/>
    <s v="2 Descuentos (Usuarios desubicados) "/>
    <n v="121195.1202"/>
    <x v="0"/>
    <n v="12341.463400000001"/>
    <x v="1499"/>
    <x v="0"/>
    <m/>
  </r>
  <r>
    <d v="2025-09-12T02:48:55"/>
    <x v="1"/>
    <x v="17"/>
    <s v="MURILLO  YORMAN ANDRES"/>
    <x v="3"/>
    <x v="0"/>
    <n v="185"/>
    <n v="18.5"/>
    <n v="217.171145685997"/>
    <m/>
    <n v="121195.1202"/>
    <x v="0"/>
    <n v="12341.463400000001"/>
    <x v="1499"/>
    <x v="0"/>
    <m/>
  </r>
  <r>
    <d v="2025-09-12T02:48:55"/>
    <x v="9"/>
    <x v="18"/>
    <s v="DURANGO DAVID JOSE"/>
    <x v="3"/>
    <x v="0"/>
    <n v="226"/>
    <n v="22.6"/>
    <n v="217.171145685997"/>
    <s v="HENRY DAVID Realiz 4 viajes donde moviliz 100 Usuarios "/>
    <n v="121195.1202"/>
    <x v="0"/>
    <n v="12341.463400000001"/>
    <x v="1499"/>
    <x v="0"/>
    <m/>
  </r>
  <r>
    <d v="2025-09-12T02:48:55"/>
    <x v="9"/>
    <x v="16"/>
    <s v="MACEA ARBELAEZ MATEO"/>
    <x v="1"/>
    <x v="0"/>
    <n v="186"/>
    <n v="16.909090909090899"/>
    <n v="238.88826025459699"/>
    <s v="1 Descuento (Despachador) "/>
    <n v="133314.63219999999"/>
    <x v="0"/>
    <n v="12341.463400000001"/>
    <x v="1499"/>
    <x v="0"/>
    <m/>
  </r>
  <r>
    <d v="2025-09-12T02:48:56"/>
    <x v="1"/>
    <x v="19"/>
    <s v="JARAMILLO JARAMILLO FRANCISCO WBEIMAR"/>
    <x v="0"/>
    <x v="0"/>
    <n v="178"/>
    <n v="19.7777777777778"/>
    <n v="195.45403111739699"/>
    <m/>
    <n v="109075.6082"/>
    <x v="1"/>
    <n v="12341.463400000001"/>
    <x v="1499"/>
    <x v="0"/>
    <m/>
  </r>
  <r>
    <d v="2025-09-12T02:48:56"/>
    <x v="9"/>
    <x v="20"/>
    <s v="SALDARRIAGA PARRA LUIS ALBERTO"/>
    <x v="6"/>
    <x v="0"/>
    <n v="159"/>
    <n v="19.875"/>
    <n v="173.73691654879801"/>
    <m/>
    <n v="96956.0962"/>
    <x v="2"/>
    <n v="12341.463400000001"/>
    <x v="1499"/>
    <x v="0"/>
    <m/>
  </r>
  <r>
    <d v="2025-09-12T02:48:56"/>
    <x v="1"/>
    <x v="21"/>
    <s v="MARULANDA JARAMILLO DAWER ANDRES"/>
    <x v="6"/>
    <x v="0"/>
    <n v="161"/>
    <n v="20.125"/>
    <n v="173.73691654879801"/>
    <m/>
    <n v="96956.0962"/>
    <x v="0"/>
    <n v="12341.463400000001"/>
    <x v="1499"/>
    <x v="0"/>
    <m/>
  </r>
  <r>
    <d v="2025-09-12T02:48:57"/>
    <x v="9"/>
    <x v="38"/>
    <s v="JIMENEZ HURTADO CARLOS ESTIVEN"/>
    <x v="0"/>
    <x v="0"/>
    <n v="229"/>
    <n v="25.4444444444444"/>
    <n v="195.45403111739699"/>
    <s v="2 Descuentos (Transbordo) "/>
    <n v="109075.6082"/>
    <x v="1"/>
    <n v="12341.463400000001"/>
    <x v="1499"/>
    <x v="0"/>
    <m/>
  </r>
  <r>
    <d v="2025-09-12T02:48:57"/>
    <x v="1"/>
    <x v="22"/>
    <s v="ESPINOZA CHAVARRIA GUILLERMO LEON"/>
    <x v="0"/>
    <x v="0"/>
    <n v="187"/>
    <n v="20.7777777777778"/>
    <n v="195.45403111739699"/>
    <s v="Se descuenta 0.5 viaje de 4 48 am ya que NO ingresa a san juan "/>
    <n v="103015.8857"/>
    <x v="0"/>
    <n v="12341.463400000001"/>
    <x v="1499"/>
    <x v="2"/>
    <n v="10.858499999999999"/>
  </r>
  <r>
    <d v="2025-09-12T02:48:57"/>
    <x v="9"/>
    <x v="23"/>
    <s v="HENAO HOYOS SANTIAGO"/>
    <x v="9"/>
    <x v="0"/>
    <n v="207"/>
    <n v="17.25"/>
    <n v="260.605374823197"/>
    <s v="JORGE FLORES Realiz 8 viajes donde moviliz 121 Usuarios "/>
    <n v="145434.14430000001"/>
    <x v="0"/>
    <n v="12341.463400000001"/>
    <x v="1499"/>
    <x v="0"/>
    <m/>
  </r>
  <r>
    <d v="2025-09-12T02:48:57"/>
    <x v="1"/>
    <x v="24"/>
    <s v="OSORIO URREGO SANTIAGO"/>
    <x v="3"/>
    <x v="0"/>
    <n v="278"/>
    <n v="27.8"/>
    <n v="217.171145685997"/>
    <s v="1 Descuento (Usuario desubicado) "/>
    <n v="121195.1202"/>
    <x v="0"/>
    <n v="12341.463400000001"/>
    <x v="1499"/>
    <x v="0"/>
    <m/>
  </r>
  <r>
    <d v="2025-09-12T02:48:58"/>
    <x v="9"/>
    <x v="25"/>
    <s v="LEON PEREZ RAUL ENRIQUE"/>
    <x v="0"/>
    <x v="0"/>
    <n v="190"/>
    <n v="21.1111111111111"/>
    <n v="195.45403111739699"/>
    <m/>
    <n v="109075.6082"/>
    <x v="0"/>
    <n v="12341.463400000001"/>
    <x v="1499"/>
    <x v="0"/>
    <m/>
  </r>
  <r>
    <d v="2025-09-12T02:48:58"/>
    <x v="1"/>
    <x v="26"/>
    <s v="LAYOS JIMENEZ YOHAN DARIO  "/>
    <x v="4"/>
    <x v="0"/>
    <n v="140"/>
    <n v="20"/>
    <n v="152.019801980198"/>
    <m/>
    <n v="84836.584199999998"/>
    <x v="0"/>
    <n v="12341.463400000001"/>
    <x v="1499"/>
    <x v="0"/>
    <m/>
  </r>
  <r>
    <d v="2025-09-12T02:48:58"/>
    <x v="9"/>
    <x v="39"/>
    <s v="PARIAS MURIEL JHON FREDY"/>
    <x v="11"/>
    <x v="0"/>
    <n v="54"/>
    <n v="27"/>
    <n v="43.434229137199402"/>
    <m/>
    <n v="24239.024000000001"/>
    <x v="0"/>
    <n v="12341.463400000001"/>
    <x v="1499"/>
    <x v="0"/>
    <m/>
  </r>
  <r>
    <d v="2025-09-12T02:48:58"/>
    <x v="1"/>
    <x v="27"/>
    <s v="PULGARIN GARCIA YONATHAN ANDRES"/>
    <x v="4"/>
    <x v="3"/>
    <n v="187"/>
    <n v="26.714285714285701"/>
    <n v="152.019801980198"/>
    <s v="1 Descuento (Despachador) "/>
    <n v="84836.584199999998"/>
    <x v="0"/>
    <n v="12341.463400000001"/>
    <x v="1499"/>
    <x v="0"/>
    <m/>
  </r>
  <r>
    <d v="2025-09-12T02:48:59"/>
    <x v="9"/>
    <x v="28"/>
    <s v="GOMEZ MARIN ALVARO"/>
    <x v="0"/>
    <x v="0"/>
    <n v="165"/>
    <n v="18.3333333333333"/>
    <n v="195.45403111739699"/>
    <m/>
    <n v="109075.6082"/>
    <x v="0"/>
    <n v="12341.463400000001"/>
    <x v="1499"/>
    <x v="0"/>
    <m/>
  </r>
  <r>
    <d v="2025-09-12T02:48:59"/>
    <x v="1"/>
    <x v="29"/>
    <s v="MONTOYA OSPINA GILBERTO ANTONIO"/>
    <x v="1"/>
    <x v="0"/>
    <n v="283"/>
    <n v="25.727272727272702"/>
    <n v="238.88826025459699"/>
    <s v="3 Descuentos (Conducts) "/>
    <n v="133314.63219999999"/>
    <x v="0"/>
    <n v="12341.463400000001"/>
    <x v="1499"/>
    <x v="0"/>
    <m/>
  </r>
  <r>
    <d v="2025-09-12T02:48:59"/>
    <x v="9"/>
    <x v="30"/>
    <s v="HERRERA GIRALDO DAVINSON"/>
    <x v="4"/>
    <x v="0"/>
    <n v="179"/>
    <n v="25.571428571428601"/>
    <n v="152.019801980198"/>
    <m/>
    <n v="84836.584199999998"/>
    <x v="1"/>
    <n v="12341.463400000001"/>
    <x v="1499"/>
    <x v="0"/>
    <m/>
  </r>
  <r>
    <d v="2025-09-12T02:48:59"/>
    <x v="1"/>
    <x v="31"/>
    <s v="MARTINEZ CHAVERRA LUIS NORBERTO"/>
    <x v="4"/>
    <x v="0"/>
    <n v="191"/>
    <n v="27.285714285714299"/>
    <n v="152.019801980198"/>
    <m/>
    <n v="84836.584199999998"/>
    <x v="0"/>
    <n v="12341.463400000001"/>
    <x v="1499"/>
    <x v="0"/>
    <m/>
  </r>
  <r>
    <d v="2025-09-12T02:49:00"/>
    <x v="9"/>
    <x v="32"/>
    <s v="GUTIERREZ ARICAPA DANIEL HUMBERTO"/>
    <x v="6"/>
    <x v="0"/>
    <n v="159"/>
    <n v="19.875"/>
    <n v="173.73691654879801"/>
    <m/>
    <n v="96956.0962"/>
    <x v="1"/>
    <n v="12341.463400000001"/>
    <x v="1499"/>
    <x v="0"/>
    <m/>
  </r>
  <r>
    <d v="2025-09-12T02:49:00"/>
    <x v="1"/>
    <x v="33"/>
    <s v="CALLE BOTERO JUAN RICARDO"/>
    <x v="0"/>
    <x v="0"/>
    <n v="174"/>
    <n v="19.3333333333333"/>
    <n v="195.45403111739699"/>
    <m/>
    <n v="109075.6082"/>
    <x v="0"/>
    <n v="12341.463400000001"/>
    <x v="1499"/>
    <x v="0"/>
    <m/>
  </r>
  <r>
    <d v="2025-09-12T02:49:00"/>
    <x v="9"/>
    <x v="34"/>
    <s v="PALMAR PANA EDIXON JOSUE"/>
    <x v="2"/>
    <x v="0"/>
    <n v="151"/>
    <n v="27.454545454545499"/>
    <n v="119.444130127298"/>
    <m/>
    <n v="66657.316099999996"/>
    <x v="0"/>
    <n v="12341.463400000001"/>
    <x v="1499"/>
    <x v="0"/>
    <m/>
  </r>
  <r>
    <d v="2025-09-12T02:49:00"/>
    <x v="1"/>
    <x v="35"/>
    <s v="LOPERA ALVAREZ ESTIVEN"/>
    <x v="3"/>
    <x v="0"/>
    <n v="232"/>
    <n v="23.2"/>
    <n v="217.171145685997"/>
    <m/>
    <n v="121195.1202"/>
    <x v="0"/>
    <n v="12341.463400000001"/>
    <x v="1499"/>
    <x v="0"/>
    <m/>
  </r>
  <r>
    <d v="2025-09-12T02:49:01"/>
    <x v="9"/>
    <x v="41"/>
    <s v="HERNANDEZ MACIAS GILBERTO "/>
    <x v="0"/>
    <x v="0"/>
    <n v="195"/>
    <n v="21.6666666666667"/>
    <n v="195.45403111739699"/>
    <m/>
    <n v="109075.6082"/>
    <x v="1"/>
    <n v="12341.463400000001"/>
    <x v="1499"/>
    <x v="0"/>
    <m/>
  </r>
  <r>
    <d v="2025-09-12T02:49:01"/>
    <x v="1"/>
    <x v="40"/>
    <s v="AGUDELO GARCIA DENIN ANGELO"/>
    <x v="12"/>
    <x v="0"/>
    <n v="262"/>
    <n v="20.153846153846199"/>
    <n v="282.32248939179601"/>
    <m/>
    <n v="157553.6563"/>
    <x v="1"/>
    <n v="12341.463400000001"/>
    <x v="1499"/>
    <x v="0"/>
    <m/>
  </r>
  <r>
    <d v="2025-09-12T02:49:01"/>
    <x v="9"/>
    <x v="42"/>
    <s v="HINCAPIE LOPEZ DIDIER FABIAN "/>
    <x v="6"/>
    <x v="0"/>
    <n v="213"/>
    <n v="26.625"/>
    <n v="173.73691654879801"/>
    <m/>
    <n v="96956.0962"/>
    <x v="1"/>
    <n v="12341.463400000001"/>
    <x v="1499"/>
    <x v="0"/>
    <m/>
  </r>
  <r>
    <d v="2025-09-13T03:43:17"/>
    <x v="9"/>
    <x v="36"/>
    <s v="HERNANDEZ MORALES JHON DAYRON"/>
    <x v="10"/>
    <x v="0"/>
    <n v="125"/>
    <n v="27.7777777777778"/>
    <n v="95.502074688796696"/>
    <m/>
    <n v="53236.2137"/>
    <x v="1"/>
    <n v="12442.5"/>
    <x v="1500"/>
    <x v="0"/>
    <m/>
  </r>
  <r>
    <d v="2025-09-13T03:43:18"/>
    <x v="1"/>
    <x v="1"/>
    <s v="GONZALEZ IPUANA RENE"/>
    <x v="3"/>
    <x v="0"/>
    <n v="184"/>
    <n v="18.399999999999999"/>
    <n v="212.22683264176999"/>
    <m/>
    <n v="118302.6971"/>
    <x v="0"/>
    <n v="12442.5"/>
    <x v="1500"/>
    <x v="0"/>
    <m/>
  </r>
  <r>
    <d v="2025-09-13T03:43:19"/>
    <x v="9"/>
    <x v="37"/>
    <s v="SANCHEZ BETANCOURT FRANSCISCO"/>
    <x v="3"/>
    <x v="0"/>
    <n v="197"/>
    <n v="19.7"/>
    <n v="212.22683264176999"/>
    <s v="2 Descuentos (Usuarios desubicados) "/>
    <n v="118302.6971"/>
    <x v="0"/>
    <n v="12442.5"/>
    <x v="1500"/>
    <x v="0"/>
    <m/>
  </r>
  <r>
    <d v="2025-09-13T03:43:19"/>
    <x v="1"/>
    <x v="2"/>
    <s v="LONDOO LOPERA DUVAN ANDRES"/>
    <x v="3"/>
    <x v="3"/>
    <n v="189"/>
    <n v="18.899999999999999"/>
    <n v="212.22683264176999"/>
    <m/>
    <n v="118302.6971"/>
    <x v="1"/>
    <n v="12442.5"/>
    <x v="1500"/>
    <x v="0"/>
    <m/>
  </r>
  <r>
    <d v="2025-09-13T03:43:19"/>
    <x v="9"/>
    <x v="3"/>
    <s v="LOPEZ PINEDA DANIEL ESTIVEN"/>
    <x v="3"/>
    <x v="0"/>
    <n v="210"/>
    <n v="21"/>
    <n v="212.22683264176999"/>
    <m/>
    <n v="118302.6971"/>
    <x v="0"/>
    <n v="12442.5"/>
    <x v="1500"/>
    <x v="0"/>
    <m/>
  </r>
  <r>
    <d v="2025-09-13T03:43:20"/>
    <x v="1"/>
    <x v="6"/>
    <s v="CARTAGENA RAMIREZ FREDY ALONSO"/>
    <x v="4"/>
    <x v="0"/>
    <n v="149"/>
    <n v="21.285714285714299"/>
    <n v="148.55878284923901"/>
    <m/>
    <n v="82811.888000000006"/>
    <x v="0"/>
    <n v="12442.5"/>
    <x v="1500"/>
    <x v="0"/>
    <m/>
  </r>
  <r>
    <d v="2025-09-13T03:43:20"/>
    <x v="1"/>
    <x v="4"/>
    <s v="GIRALDO GIRALDO YOVIN ANDRES"/>
    <x v="3"/>
    <x v="0"/>
    <n v="223"/>
    <n v="22.3"/>
    <n v="212.22683264176999"/>
    <s v="1 Descuento (Despachador) "/>
    <n v="118302.6971"/>
    <x v="1"/>
    <n v="12442.5"/>
    <x v="1500"/>
    <x v="0"/>
    <m/>
  </r>
  <r>
    <d v="2025-09-13T03:43:20"/>
    <x v="9"/>
    <x v="5"/>
    <s v="GONZALEZ PEREZ RAFAEL JOSE"/>
    <x v="3"/>
    <x v="0"/>
    <n v="234"/>
    <n v="23.4"/>
    <n v="212.22683264176999"/>
    <m/>
    <n v="118302.6971"/>
    <x v="1"/>
    <n v="12442.5"/>
    <x v="1500"/>
    <x v="0"/>
    <m/>
  </r>
  <r>
    <d v="2025-09-13T03:43:21"/>
    <x v="9"/>
    <x v="7"/>
    <s v="GUTIERREZ ARICAPA DANIEL HUMBERTO"/>
    <x v="0"/>
    <x v="0"/>
    <n v="211"/>
    <n v="23.4444444444444"/>
    <n v="191.004149377593"/>
    <s v="2 Descuentos (Usuarios desubicados) "/>
    <n v="106472.4274"/>
    <x v="0"/>
    <n v="12442.5"/>
    <x v="1500"/>
    <x v="0"/>
    <m/>
  </r>
  <r>
    <d v="2025-09-13T03:43:21"/>
    <x v="1"/>
    <x v="8"/>
    <s v="YEPES TORRES JHON ALEXANDER"/>
    <x v="0"/>
    <x v="0"/>
    <n v="191"/>
    <n v="21.2222222222222"/>
    <n v="191.004149377593"/>
    <s v="1 Descuento (Usuario desubicado) "/>
    <n v="106472.4274"/>
    <x v="0"/>
    <n v="12442.5"/>
    <x v="1500"/>
    <x v="0"/>
    <m/>
  </r>
  <r>
    <d v="2025-09-13T03:43:21"/>
    <x v="9"/>
    <x v="9"/>
    <s v="MACIAS HERNANDEZ JULIAN DAVID"/>
    <x v="0"/>
    <x v="0"/>
    <n v="142"/>
    <n v="15.7777777777778"/>
    <n v="191.004149377593"/>
    <m/>
    <n v="106472.4274"/>
    <x v="0"/>
    <n v="12442.5"/>
    <x v="1500"/>
    <x v="0"/>
    <m/>
  </r>
  <r>
    <d v="2025-09-13T03:43:21"/>
    <x v="1"/>
    <x v="10"/>
    <s v="CUADROS PRESIGA JOSE GABRIEL"/>
    <x v="2"/>
    <x v="0"/>
    <n v="140"/>
    <n v="21.538461538461501"/>
    <n v="137.94744121715101"/>
    <m/>
    <n v="76896.753100000002"/>
    <x v="0"/>
    <n v="12442.5"/>
    <x v="1500"/>
    <x v="0"/>
    <m/>
  </r>
  <r>
    <d v="2025-09-13T03:43:22"/>
    <x v="9"/>
    <x v="11"/>
    <s v="DURANGO PAEZ GILDARDO"/>
    <x v="6"/>
    <x v="0"/>
    <n v="165"/>
    <n v="20.625"/>
    <n v="169.781466113416"/>
    <s v="1 Descuento (Conduct) "/>
    <n v="94642.157699999996"/>
    <x v="1"/>
    <n v="12442.5"/>
    <x v="1500"/>
    <x v="0"/>
    <m/>
  </r>
  <r>
    <d v="2025-09-13T03:43:22"/>
    <x v="1"/>
    <x v="12"/>
    <s v="VERENZUELA MARTINEZ ALEXANDER"/>
    <x v="3"/>
    <x v="0"/>
    <n v="232"/>
    <n v="23.2"/>
    <n v="212.22683264176999"/>
    <s v="2 Descuentos (Usuarios desubicados) "/>
    <n v="118302.6971"/>
    <x v="1"/>
    <n v="12442.5"/>
    <x v="1500"/>
    <x v="0"/>
    <m/>
  </r>
  <r>
    <d v="2025-09-13T03:43:22"/>
    <x v="9"/>
    <x v="13"/>
    <s v="PEREZ GARCIA JUAN ESTEBAN"/>
    <x v="3"/>
    <x v="0"/>
    <n v="186"/>
    <n v="18.600000000000001"/>
    <n v="212.22683264176999"/>
    <s v="1 Descuento (Asociado) "/>
    <n v="118302.6971"/>
    <x v="0"/>
    <n v="12442.5"/>
    <x v="1500"/>
    <x v="0"/>
    <m/>
  </r>
  <r>
    <d v="2025-09-13T03:43:23"/>
    <x v="1"/>
    <x v="14"/>
    <s v="ESPINOZA CHAVARRIA GUILLERMO LEON"/>
    <x v="6"/>
    <x v="0"/>
    <n v="216"/>
    <n v="27"/>
    <n v="169.781466113416"/>
    <s v="Se descuenta 0.5 viaje de 4 36 am ya que NO ingresa a san juan"/>
    <n v="88726.930200000003"/>
    <x v="0"/>
    <n v="12442.5"/>
    <x v="1500"/>
    <x v="2"/>
    <n v="10.611499999999999"/>
  </r>
  <r>
    <d v="2025-09-13T03:43:23"/>
    <x v="9"/>
    <x v="15"/>
    <s v="ALBERTO ARISTIZABAL RAFAEL"/>
    <x v="1"/>
    <x v="0"/>
    <n v="243"/>
    <n v="22.090909090909101"/>
    <n v="233.44951590594701"/>
    <s v="1 Descuento (Usuario movilidad reducida) "/>
    <n v="130132.96679999999"/>
    <x v="0"/>
    <n v="12442.5"/>
    <x v="1500"/>
    <x v="0"/>
    <m/>
  </r>
  <r>
    <d v="2025-09-13T03:43:23"/>
    <x v="1"/>
    <x v="16"/>
    <s v="MACEA ARBELAEZ MATEO"/>
    <x v="13"/>
    <x v="0"/>
    <n v="292"/>
    <n v="20.8571428571429"/>
    <n v="297.11756569847898"/>
    <s v="1 Descuento (Despachador) "/>
    <n v="165623.77590000001"/>
    <x v="0"/>
    <n v="12442.5"/>
    <x v="1500"/>
    <x v="0"/>
    <m/>
  </r>
  <r>
    <d v="2025-09-13T03:43:23"/>
    <x v="9"/>
    <x v="17"/>
    <s v="MURILLO  YORMAN ANDRES"/>
    <x v="3"/>
    <x v="0"/>
    <n v="216"/>
    <n v="21.6"/>
    <n v="212.22683264176999"/>
    <s v="1 Descuento (Despachador) "/>
    <n v="118302.6971"/>
    <x v="0"/>
    <n v="12442.5"/>
    <x v="1500"/>
    <x v="0"/>
    <m/>
  </r>
  <r>
    <d v="2025-09-13T03:43:24"/>
    <x v="1"/>
    <x v="18"/>
    <s v="DURANGO DAVID JOSE"/>
    <x v="3"/>
    <x v="0"/>
    <n v="196"/>
    <n v="19.600000000000001"/>
    <n v="212.22683264176999"/>
    <s v="HENRY DAVID Realiz 5 viajes donde moviliz 118 Usuarios "/>
    <n v="118302.6971"/>
    <x v="0"/>
    <n v="12442.5"/>
    <x v="1500"/>
    <x v="0"/>
    <m/>
  </r>
  <r>
    <d v="2025-09-13T03:43:24"/>
    <x v="9"/>
    <x v="19"/>
    <s v="QUIRAMA CASTAEDA JHON JADER"/>
    <x v="0"/>
    <x v="0"/>
    <n v="239"/>
    <n v="26.5555555555556"/>
    <n v="191.004149377593"/>
    <m/>
    <n v="106472.4274"/>
    <x v="1"/>
    <n v="12442.5"/>
    <x v="1500"/>
    <x v="0"/>
    <m/>
  </r>
  <r>
    <d v="2025-09-13T03:43:24"/>
    <x v="1"/>
    <x v="20"/>
    <s v="SALDARRIAGA PARRA LUIS ALBERTO"/>
    <x v="0"/>
    <x v="0"/>
    <n v="186"/>
    <n v="20.6666666666667"/>
    <n v="191.004149377593"/>
    <m/>
    <n v="106472.4274"/>
    <x v="2"/>
    <n v="12442.5"/>
    <x v="1500"/>
    <x v="0"/>
    <m/>
  </r>
  <r>
    <d v="2025-09-13T03:43:24"/>
    <x v="9"/>
    <x v="21"/>
    <s v="MARULANDA JARAMILLO DAWER ANDRES"/>
    <x v="0"/>
    <x v="0"/>
    <n v="199"/>
    <n v="22.1111111111111"/>
    <n v="191.004149377593"/>
    <m/>
    <n v="106472.4274"/>
    <x v="0"/>
    <n v="12442.5"/>
    <x v="1500"/>
    <x v="0"/>
    <m/>
  </r>
  <r>
    <d v="2025-09-13T03:43:25"/>
    <x v="1"/>
    <x v="38"/>
    <s v="JIMENEZ HURTADO CARLOS ESTIVEN"/>
    <x v="0"/>
    <x v="0"/>
    <n v="183"/>
    <n v="20.3333333333333"/>
    <n v="191.004149377593"/>
    <m/>
    <n v="106472.4274"/>
    <x v="1"/>
    <n v="12442.5"/>
    <x v="1500"/>
    <x v="0"/>
    <m/>
  </r>
  <r>
    <d v="2025-09-13T03:43:26"/>
    <x v="9"/>
    <x v="22"/>
    <s v="CIRO MARIN RODRIGO ALBERTO"/>
    <x v="0"/>
    <x v="0"/>
    <n v="177"/>
    <n v="19.6666666666667"/>
    <n v="191.004149377593"/>
    <s v="1 Descuento (Despachador) "/>
    <n v="106472.4274"/>
    <x v="0"/>
    <n v="12442.5"/>
    <x v="1500"/>
    <x v="0"/>
    <m/>
  </r>
  <r>
    <d v="2025-09-13T03:43:26"/>
    <x v="1"/>
    <x v="23"/>
    <s v="HINCAPIE LOPEZ DIDIER FABIAN"/>
    <x v="3"/>
    <x v="0"/>
    <n v="173"/>
    <n v="17.3"/>
    <n v="212.22683264176999"/>
    <s v="Se descuenta 0.5 viaje de 7 40 am ya que NO ingresa a san juan. 2 Descuentos (Usuarios desubicados) "/>
    <n v="112387.4696"/>
    <x v="0"/>
    <n v="12442.5"/>
    <x v="1500"/>
    <x v="2"/>
    <n v="10.611499999999999"/>
  </r>
  <r>
    <d v="2025-09-13T03:43:27"/>
    <x v="1"/>
    <x v="25"/>
    <s v="LEON PEREZ RAUL ENRIQUE"/>
    <x v="6"/>
    <x v="0"/>
    <n v="148"/>
    <n v="18.5"/>
    <n v="169.781466113416"/>
    <m/>
    <n v="94642.157699999996"/>
    <x v="0"/>
    <n v="12442.5"/>
    <x v="1500"/>
    <x v="0"/>
    <m/>
  </r>
  <r>
    <d v="2025-09-13T03:43:27"/>
    <x v="9"/>
    <x v="24"/>
    <s v="AGUDELO GARCIA LLORDIN ELIAS"/>
    <x v="6"/>
    <x v="3"/>
    <n v="157"/>
    <n v="19.625"/>
    <n v="169.781466113416"/>
    <s v="1 Descuento (Usuario desubicado) "/>
    <n v="94642.157699999996"/>
    <x v="0"/>
    <n v="12442.5"/>
    <x v="1500"/>
    <x v="0"/>
    <m/>
  </r>
  <r>
    <d v="2025-09-13T03:43:27"/>
    <x v="9"/>
    <x v="26"/>
    <s v="OSORIO URREGO SANTIAGO"/>
    <x v="3"/>
    <x v="0"/>
    <n v="208"/>
    <n v="20.8"/>
    <n v="212.22683264176999"/>
    <s v="1 Descuento (Usuario desubicado) "/>
    <n v="118302.6971"/>
    <x v="0"/>
    <n v="12442.5"/>
    <x v="1500"/>
    <x v="0"/>
    <m/>
  </r>
  <r>
    <d v="2025-09-13T03:43:27"/>
    <x v="1"/>
    <x v="28"/>
    <s v="GOMEZ MARIN ALVARO"/>
    <x v="6"/>
    <x v="0"/>
    <n v="179"/>
    <n v="23.866666666666699"/>
    <n v="159.170124481328"/>
    <m/>
    <n v="88727.022800000006"/>
    <x v="0"/>
    <n v="12442.5"/>
    <x v="1500"/>
    <x v="0"/>
    <m/>
  </r>
  <r>
    <d v="2025-09-13T03:43:28"/>
    <x v="9"/>
    <x v="29"/>
    <s v="MONTOYA OSPINA GILBERTO ANTONIO"/>
    <x v="3"/>
    <x v="0"/>
    <n v="243"/>
    <n v="24.3"/>
    <n v="212.22683264176999"/>
    <m/>
    <n v="118302.6971"/>
    <x v="0"/>
    <n v="12442.5"/>
    <x v="1500"/>
    <x v="0"/>
    <m/>
  </r>
  <r>
    <d v="2025-09-13T03:43:28"/>
    <x v="1"/>
    <x v="30"/>
    <s v="JARAMILLO JARAMILLO FRANCISCO WBEIMAR"/>
    <x v="0"/>
    <x v="0"/>
    <n v="176"/>
    <n v="19.5555555555556"/>
    <n v="191.004149377593"/>
    <m/>
    <n v="106472.4274"/>
    <x v="1"/>
    <n v="12442.5"/>
    <x v="1500"/>
    <x v="0"/>
    <m/>
  </r>
  <r>
    <d v="2025-09-13T03:43:28"/>
    <x v="9"/>
    <x v="31"/>
    <s v="MARTINEZ CHAVERRA LUIS NORBERTO"/>
    <x v="0"/>
    <x v="0"/>
    <n v="230"/>
    <n v="25.5555555555556"/>
    <n v="191.004149377593"/>
    <m/>
    <n v="106472.4274"/>
    <x v="0"/>
    <n v="12442.5"/>
    <x v="1500"/>
    <x v="0"/>
    <m/>
  </r>
  <r>
    <d v="2025-09-13T03:43:29"/>
    <x v="1"/>
    <x v="32"/>
    <s v="TABORDA ROJAS DIEGO ALEJANDRO"/>
    <x v="4"/>
    <x v="0"/>
    <n v="170"/>
    <n v="24.285714285714299"/>
    <n v="148.55878284923901"/>
    <s v="Se descuenta 0.5 viaje de 4 24 am ya que abandona ruta sin autorizacion "/>
    <n v="76896.660499999998"/>
    <x v="1"/>
    <n v="12442.5"/>
    <x v="1500"/>
    <x v="2"/>
    <n v="10.611499999999999"/>
  </r>
  <r>
    <d v="2025-09-13T03:43:29"/>
    <x v="9"/>
    <x v="33"/>
    <s v="CALLE BOTERO JUAN RICARDO"/>
    <x v="4"/>
    <x v="0"/>
    <n v="154"/>
    <n v="22"/>
    <n v="148.55878284923901"/>
    <m/>
    <n v="82811.888000000006"/>
    <x v="0"/>
    <n v="12442.5"/>
    <x v="1500"/>
    <x v="0"/>
    <m/>
  </r>
  <r>
    <d v="2025-09-13T03:43:29"/>
    <x v="1"/>
    <x v="34"/>
    <s v="HENAO HOYOS SANTIAGO"/>
    <x v="6"/>
    <x v="0"/>
    <n v="137"/>
    <n v="17.125"/>
    <n v="169.781466113416"/>
    <s v="1 Descuento (Asociado) "/>
    <n v="94642.157699999996"/>
    <x v="0"/>
    <n v="12442.5"/>
    <x v="1500"/>
    <x v="0"/>
    <m/>
  </r>
  <r>
    <d v="2025-09-13T03:43:29"/>
    <x v="9"/>
    <x v="35"/>
    <s v="OCAMPO OCAMPO ANTONIO JOSE"/>
    <x v="3"/>
    <x v="0"/>
    <n v="199"/>
    <n v="19.899999999999999"/>
    <n v="212.22683264176999"/>
    <m/>
    <n v="118302.6971"/>
    <x v="0"/>
    <n v="12442.5"/>
    <x v="1500"/>
    <x v="0"/>
    <m/>
  </r>
  <r>
    <d v="2025-09-13T03:43:30"/>
    <x v="1"/>
    <x v="41"/>
    <s v="HERNANDEZ MACIAS GILBERTO"/>
    <x v="0"/>
    <x v="0"/>
    <n v="221"/>
    <n v="24.5555555555556"/>
    <n v="191.004149377593"/>
    <m/>
    <n v="106472.4274"/>
    <x v="1"/>
    <n v="12442.5"/>
    <x v="1500"/>
    <x v="0"/>
    <m/>
  </r>
  <r>
    <d v="2025-09-13T03:43:30"/>
    <x v="9"/>
    <x v="40"/>
    <s v="LOPERA ALVAREZ ESTIVEN"/>
    <x v="0"/>
    <x v="0"/>
    <n v="176"/>
    <n v="19.5555555555556"/>
    <n v="191.004149377593"/>
    <m/>
    <n v="106472.4274"/>
    <x v="1"/>
    <n v="12442.5"/>
    <x v="1500"/>
    <x v="0"/>
    <m/>
  </r>
  <r>
    <d v="2025-09-13T03:43:30"/>
    <x v="1"/>
    <x v="42"/>
    <s v="CALLE BOTERO ANDRES CAMILO "/>
    <x v="0"/>
    <x v="0"/>
    <n v="176"/>
    <n v="19.5555555555556"/>
    <n v="191.004149377593"/>
    <m/>
    <n v="106472.4274"/>
    <x v="1"/>
    <n v="12442.5"/>
    <x v="1500"/>
    <x v="0"/>
    <m/>
  </r>
  <r>
    <d v="2025-09-14T03:47:35"/>
    <x v="1"/>
    <x v="36"/>
    <s v="HERNANDEZ MORALES JHON DAYRON"/>
    <x v="0"/>
    <x v="0"/>
    <n v="191"/>
    <n v="21.2222222222222"/>
    <n v="177.02196193264999"/>
    <m/>
    <n v="98292.847699999998"/>
    <x v="1"/>
    <n v="11600"/>
    <x v="1501"/>
    <x v="0"/>
    <m/>
  </r>
  <r>
    <d v="2025-09-14T03:47:35"/>
    <x v="9"/>
    <x v="1"/>
    <s v="GONZALEZ IPUANA RENE"/>
    <x v="10"/>
    <x v="0"/>
    <n v="120"/>
    <n v="26.6666666666667"/>
    <n v="88.510980966324993"/>
    <m/>
    <n v="49146.423900000002"/>
    <x v="0"/>
    <n v="11600"/>
    <x v="1501"/>
    <x v="0"/>
    <m/>
  </r>
  <r>
    <d v="2025-09-14T03:47:35"/>
    <x v="1"/>
    <x v="37"/>
    <s v="SANCHEZ BETANCOURT FRANSCISCO"/>
    <x v="1"/>
    <x v="0"/>
    <n v="220"/>
    <n v="20"/>
    <n v="216.36017569546101"/>
    <s v="1 Descuento (Usuario desubicado) "/>
    <n v="120135.7028"/>
    <x v="0"/>
    <n v="11600"/>
    <x v="1501"/>
    <x v="0"/>
    <m/>
  </r>
  <r>
    <d v="2025-09-14T03:47:36"/>
    <x v="9"/>
    <x v="2"/>
    <s v="LONDOO LOPERA DUVAN ANDRES"/>
    <x v="6"/>
    <x v="0"/>
    <n v="186"/>
    <n v="23.25"/>
    <n v="157.352855051245"/>
    <m/>
    <n v="87371.420199999993"/>
    <x v="1"/>
    <n v="11600"/>
    <x v="1501"/>
    <x v="0"/>
    <m/>
  </r>
  <r>
    <d v="2025-09-14T03:47:36"/>
    <x v="1"/>
    <x v="3"/>
    <s v="LOPEZ PINEDA DANIEL ESTIVEN"/>
    <x v="3"/>
    <x v="0"/>
    <n v="204"/>
    <n v="20.399999999999999"/>
    <n v="196.691068814056"/>
    <s v="3 Descuentos (conduct, usuario desubicado y despachador) "/>
    <n v="109214.27529999999"/>
    <x v="0"/>
    <n v="11600"/>
    <x v="1501"/>
    <x v="0"/>
    <m/>
  </r>
  <r>
    <d v="2025-09-14T03:47:36"/>
    <x v="9"/>
    <x v="4"/>
    <s v="GIRALDO GIRALDO YOVIN ANDRES"/>
    <x v="0"/>
    <x v="0"/>
    <n v="177"/>
    <n v="19.6666666666667"/>
    <n v="177.02196193264999"/>
    <m/>
    <n v="98292.847699999998"/>
    <x v="1"/>
    <n v="11600"/>
    <x v="1501"/>
    <x v="0"/>
    <m/>
  </r>
  <r>
    <d v="2025-09-14T03:47:37"/>
    <x v="1"/>
    <x v="5"/>
    <s v="GONZALEZ PEREZ RAFAEL JOSE"/>
    <x v="0"/>
    <x v="0"/>
    <n v="194"/>
    <n v="21.5555555555556"/>
    <n v="177.02196193264999"/>
    <s v="2 Descuentos (Conduct) "/>
    <n v="98292.847699999998"/>
    <x v="1"/>
    <n v="11600"/>
    <x v="1501"/>
    <x v="0"/>
    <m/>
  </r>
  <r>
    <d v="2025-09-14T03:47:37"/>
    <x v="9"/>
    <x v="6"/>
    <s v="CARTAGENA RAMIREZ FREDY ALONSO"/>
    <x v="9"/>
    <x v="0"/>
    <n v="263"/>
    <n v="21.9166666666667"/>
    <n v="236.02928257686699"/>
    <s v="1 Descuento (Conduct) "/>
    <n v="131057.1303"/>
    <x v="0"/>
    <n v="11600"/>
    <x v="1501"/>
    <x v="0"/>
    <m/>
  </r>
  <r>
    <d v="2025-09-14T03:47:37"/>
    <x v="1"/>
    <x v="7"/>
    <s v="MARIN ALZATE KEVIN ANDRES"/>
    <x v="0"/>
    <x v="0"/>
    <n v="199"/>
    <n v="22.1111111111111"/>
    <n v="177.02196193264999"/>
    <m/>
    <n v="98292.847699999998"/>
    <x v="0"/>
    <n v="11600"/>
    <x v="1501"/>
    <x v="0"/>
    <m/>
  </r>
  <r>
    <d v="2025-09-14T03:47:38"/>
    <x v="9"/>
    <x v="8"/>
    <s v="YEPES TORRES JHON ALEXANDER"/>
    <x v="0"/>
    <x v="0"/>
    <n v="199"/>
    <n v="22.1111111111111"/>
    <n v="177.02196193264999"/>
    <m/>
    <n v="98292.847699999998"/>
    <x v="0"/>
    <n v="11600"/>
    <x v="1501"/>
    <x v="0"/>
    <m/>
  </r>
  <r>
    <d v="2025-09-14T03:47:38"/>
    <x v="1"/>
    <x v="9"/>
    <s v="MACIAS HERNANDEZ JULIAN DAVID"/>
    <x v="0"/>
    <x v="0"/>
    <n v="134"/>
    <n v="14.8888888888889"/>
    <n v="177.02196193264999"/>
    <s v="1 Descuento (Despachador)"/>
    <n v="98292.847699999998"/>
    <x v="0"/>
    <n v="11600"/>
    <x v="1501"/>
    <x v="0"/>
    <m/>
  </r>
  <r>
    <d v="2025-09-14T03:47:38"/>
    <x v="9"/>
    <x v="10"/>
    <s v="CUADROS PRESIGA JOSE GABRIEL"/>
    <x v="0"/>
    <x v="0"/>
    <n v="173"/>
    <n v="19.2222222222222"/>
    <n v="177.02196193264999"/>
    <m/>
    <n v="98292.847699999998"/>
    <x v="0"/>
    <n v="11600"/>
    <x v="1501"/>
    <x v="0"/>
    <m/>
  </r>
  <r>
    <d v="2025-09-14T03:47:38"/>
    <x v="1"/>
    <x v="11"/>
    <s v="DURANGO PAEZ GILDARDO"/>
    <x v="0"/>
    <x v="0"/>
    <n v="153"/>
    <n v="17"/>
    <n v="177.02196193264999"/>
    <m/>
    <n v="98292.847699999998"/>
    <x v="1"/>
    <n v="11600"/>
    <x v="1501"/>
    <x v="0"/>
    <m/>
  </r>
  <r>
    <d v="2025-09-14T03:47:39"/>
    <x v="9"/>
    <x v="12"/>
    <s v="HERNANDEZ MACIAS GILBERTO "/>
    <x v="0"/>
    <x v="0"/>
    <n v="181"/>
    <n v="20.1111111111111"/>
    <n v="177.02196193264999"/>
    <s v="1 Descuento (Despachador)"/>
    <n v="98292.847699999998"/>
    <x v="1"/>
    <n v="11600"/>
    <x v="1501"/>
    <x v="0"/>
    <m/>
  </r>
  <r>
    <d v="2025-09-14T03:47:39"/>
    <x v="1"/>
    <x v="13"/>
    <s v="PEREZ GARCIA JUAN ESTEBAN"/>
    <x v="0"/>
    <x v="0"/>
    <n v="154"/>
    <n v="17.1111111111111"/>
    <n v="177.02196193264999"/>
    <m/>
    <n v="98292.847699999998"/>
    <x v="0"/>
    <n v="11600"/>
    <x v="1501"/>
    <x v="0"/>
    <m/>
  </r>
  <r>
    <d v="2025-09-14T03:47:39"/>
    <x v="9"/>
    <x v="14"/>
    <s v="PARRA VILLA YUBER ALONSO"/>
    <x v="3"/>
    <x v="0"/>
    <n v="165"/>
    <n v="16.5"/>
    <n v="196.691068814056"/>
    <s v="1 Descuento (Usuario desubicado) "/>
    <n v="109214.27529999999"/>
    <x v="0"/>
    <n v="11600"/>
    <x v="1501"/>
    <x v="0"/>
    <m/>
  </r>
  <r>
    <d v="2025-09-14T03:47:39"/>
    <x v="1"/>
    <x v="15"/>
    <s v="ALBERTO ARISTIZABAL RAFAEL"/>
    <x v="1"/>
    <x v="0"/>
    <n v="177"/>
    <n v="16.090909090909101"/>
    <n v="216.36017569546101"/>
    <s v="3 Descuentos (usuarios desubicados y despachador) "/>
    <n v="120135.7028"/>
    <x v="0"/>
    <n v="11600"/>
    <x v="1501"/>
    <x v="0"/>
    <m/>
  </r>
  <r>
    <d v="2025-09-14T03:47:40"/>
    <x v="9"/>
    <x v="17"/>
    <s v="VALENCIA MENDOZA JHON"/>
    <x v="0"/>
    <x v="0"/>
    <n v="156"/>
    <n v="17.3333333333333"/>
    <n v="177.02196193264999"/>
    <m/>
    <n v="98292.847699999998"/>
    <x v="0"/>
    <n v="11600"/>
    <x v="1501"/>
    <x v="0"/>
    <m/>
  </r>
  <r>
    <d v="2025-09-14T03:47:40"/>
    <x v="1"/>
    <x v="18"/>
    <s v="DURANGO DAVID JOSE"/>
    <x v="1"/>
    <x v="0"/>
    <n v="195"/>
    <n v="17.727272727272702"/>
    <n v="216.36017569546101"/>
    <s v="HENRY DAVID Realiz 5 viajes donde moviliz 99 usuarios. 1 Descuento (Despachador) "/>
    <n v="120135.7028"/>
    <x v="0"/>
    <n v="11600"/>
    <x v="1501"/>
    <x v="0"/>
    <m/>
  </r>
  <r>
    <d v="2025-09-14T03:47:40"/>
    <x v="9"/>
    <x v="19"/>
    <s v="QUIRAMA CASTAEDA JHON JADER"/>
    <x v="6"/>
    <x v="0"/>
    <n v="175"/>
    <n v="21.875"/>
    <n v="157.352855051245"/>
    <m/>
    <n v="87371.420199999993"/>
    <x v="1"/>
    <n v="11600"/>
    <x v="1501"/>
    <x v="0"/>
    <m/>
  </r>
  <r>
    <d v="2025-09-14T03:47:40"/>
    <x v="1"/>
    <x v="20"/>
    <s v="SALDARRIAGA PARRA LUIS ALBERTO"/>
    <x v="0"/>
    <x v="0"/>
    <n v="163"/>
    <n v="18.1111111111111"/>
    <n v="177.02196193264999"/>
    <m/>
    <n v="98292.847699999998"/>
    <x v="2"/>
    <n v="11600"/>
    <x v="1501"/>
    <x v="0"/>
    <m/>
  </r>
  <r>
    <d v="2025-09-14T03:47:41"/>
    <x v="9"/>
    <x v="38"/>
    <s v="OSORIO URREGO SANTIAGO"/>
    <x v="9"/>
    <x v="0"/>
    <n v="289"/>
    <n v="24.0833333333333"/>
    <n v="236.02928257686699"/>
    <m/>
    <n v="131057.1303"/>
    <x v="1"/>
    <n v="11600"/>
    <x v="1501"/>
    <x v="0"/>
    <m/>
  </r>
  <r>
    <d v="2025-09-14T03:47:41"/>
    <x v="1"/>
    <x v="22"/>
    <s v="CIRO MARIN RODRIGO ALBERTO"/>
    <x v="0"/>
    <x v="0"/>
    <n v="166"/>
    <n v="18.4444444444444"/>
    <n v="177.02196193264999"/>
    <m/>
    <n v="98292.847699999998"/>
    <x v="0"/>
    <n v="11600"/>
    <x v="1501"/>
    <x v="0"/>
    <m/>
  </r>
  <r>
    <d v="2025-09-14T03:47:41"/>
    <x v="9"/>
    <x v="23"/>
    <s v="FLORES RINCON JORGE ALBERTO"/>
    <x v="9"/>
    <x v="0"/>
    <n v="286"/>
    <n v="23.8333333333333"/>
    <n v="236.02928257686699"/>
    <m/>
    <n v="131057.1303"/>
    <x v="0"/>
    <n v="11600"/>
    <x v="1501"/>
    <x v="0"/>
    <m/>
  </r>
  <r>
    <d v="2025-09-14T03:47:41"/>
    <x v="1"/>
    <x v="24"/>
    <s v="AGUDELO GARCIA LLORDIN ELIAS"/>
    <x v="3"/>
    <x v="0"/>
    <n v="162"/>
    <n v="16.2"/>
    <n v="196.691068814056"/>
    <s v="2 Descuentos (Usuarios desubicados) "/>
    <n v="109214.27529999999"/>
    <x v="0"/>
    <n v="11600"/>
    <x v="1501"/>
    <x v="0"/>
    <m/>
  </r>
  <r>
    <d v="2025-09-14T03:47:41"/>
    <x v="9"/>
    <x v="25"/>
    <s v="MURILLO  YORMAN ANDRES"/>
    <x v="0"/>
    <x v="0"/>
    <n v="166"/>
    <n v="18.4444444444444"/>
    <n v="177.02196193264999"/>
    <m/>
    <n v="98292.847699999998"/>
    <x v="0"/>
    <n v="11600"/>
    <x v="1501"/>
    <x v="0"/>
    <m/>
  </r>
  <r>
    <d v="2025-09-14T03:47:42"/>
    <x v="1"/>
    <x v="26"/>
    <s v="LAYOS JIMENEZ JOHAN CAMILO"/>
    <x v="10"/>
    <x v="0"/>
    <n v="63"/>
    <n v="15.75"/>
    <n v="78.676427525622302"/>
    <m/>
    <n v="43685.710099999997"/>
    <x v="0"/>
    <n v="11600"/>
    <x v="1501"/>
    <x v="0"/>
    <m/>
  </r>
  <r>
    <d v="2025-09-14T03:47:42"/>
    <x v="9"/>
    <x v="39"/>
    <s v="MARULANDA JARAMILLO DAWER ANDRES"/>
    <x v="4"/>
    <x v="0"/>
    <n v="104"/>
    <n v="14.8571428571429"/>
    <n v="137.68374816983899"/>
    <s v="1 Descuento (Tecnico radios) "/>
    <n v="76449.992700000003"/>
    <x v="0"/>
    <n v="11600"/>
    <x v="1501"/>
    <x v="0"/>
    <m/>
  </r>
  <r>
    <d v="2025-09-14T03:47:42"/>
    <x v="1"/>
    <x v="28"/>
    <s v="ALBERTO ARISTIZABAL RAFAEL"/>
    <x v="0"/>
    <x v="0"/>
    <n v="232"/>
    <n v="25.7777777777778"/>
    <n v="177.02196193264999"/>
    <s v="1 Descuento (Usuario desubicado) "/>
    <n v="98292.847699999998"/>
    <x v="0"/>
    <n v="11600"/>
    <x v="1501"/>
    <x v="0"/>
    <m/>
  </r>
  <r>
    <d v="2025-09-14T03:47:42"/>
    <x v="9"/>
    <x v="29"/>
    <s v="MONTOYA OSPINA GILBERTO ANTONIO"/>
    <x v="1"/>
    <x v="0"/>
    <n v="251"/>
    <n v="22.818181818181799"/>
    <n v="216.36017569546101"/>
    <m/>
    <n v="120135.7028"/>
    <x v="0"/>
    <n v="11600"/>
    <x v="1501"/>
    <x v="0"/>
    <m/>
  </r>
  <r>
    <d v="2025-09-14T03:47:43"/>
    <x v="1"/>
    <x v="31"/>
    <s v="JARAMILLO JARAMILLO FRANCISCO WBEIMAR"/>
    <x v="0"/>
    <x v="0"/>
    <n v="162"/>
    <n v="18"/>
    <n v="177.02196193264999"/>
    <m/>
    <n v="98292.847699999998"/>
    <x v="0"/>
    <n v="11600"/>
    <x v="1501"/>
    <x v="0"/>
    <m/>
  </r>
  <r>
    <d v="2025-09-14T03:47:43"/>
    <x v="9"/>
    <x v="32"/>
    <s v="GUTIERREZ ARICAPA DANIEL HUMBERTO"/>
    <x v="0"/>
    <x v="0"/>
    <n v="160"/>
    <n v="17.7777777777778"/>
    <n v="177.02196193264999"/>
    <s v="1 Descuento (Usuario desubicado) "/>
    <n v="98292.847699999998"/>
    <x v="1"/>
    <n v="11600"/>
    <x v="1501"/>
    <x v="0"/>
    <m/>
  </r>
  <r>
    <d v="2025-09-14T03:47:43"/>
    <x v="1"/>
    <x v="33"/>
    <s v="CALLE BOTERO JUAN RICARDO"/>
    <x v="6"/>
    <x v="0"/>
    <n v="168"/>
    <n v="21"/>
    <n v="157.352855051245"/>
    <m/>
    <n v="87371.420199999993"/>
    <x v="0"/>
    <n v="11600"/>
    <x v="1501"/>
    <x v="0"/>
    <m/>
  </r>
  <r>
    <d v="2025-09-14T03:47:43"/>
    <x v="9"/>
    <x v="34"/>
    <s v="PALMAR PANA EDIXON JOSUE"/>
    <x v="10"/>
    <x v="0"/>
    <n v="95"/>
    <n v="23.75"/>
    <n v="78.676427525622302"/>
    <s v="2 Descuentos (Despachador y tecnico radios)"/>
    <n v="43685.710099999997"/>
    <x v="0"/>
    <n v="11600"/>
    <x v="1501"/>
    <x v="0"/>
    <m/>
  </r>
  <r>
    <d v="2025-09-14T03:47:43"/>
    <x v="1"/>
    <x v="35"/>
    <s v="OCAMPO OCAMPO ANTONIO JOSE"/>
    <x v="0"/>
    <x v="0"/>
    <n v="194"/>
    <n v="21.5555555555556"/>
    <n v="177.02196193264999"/>
    <s v="2 Descuentos (conducts) "/>
    <n v="98292.847699999998"/>
    <x v="0"/>
    <n v="11600"/>
    <x v="1501"/>
    <x v="0"/>
    <m/>
  </r>
  <r>
    <d v="2025-09-14T03:47:44"/>
    <x v="9"/>
    <x v="41"/>
    <s v="HERRERA GIRALDO DAVINSON"/>
    <x v="6"/>
    <x v="0"/>
    <n v="166"/>
    <n v="20.75"/>
    <n v="157.352855051245"/>
    <m/>
    <n v="87371.420199999993"/>
    <x v="1"/>
    <n v="11600"/>
    <x v="1501"/>
    <x v="0"/>
    <m/>
  </r>
  <r>
    <d v="2025-09-14T03:47:44"/>
    <x v="1"/>
    <x v="40"/>
    <s v="AGUDELO GARCIA DENIN ANGELO"/>
    <x v="3"/>
    <x v="0"/>
    <n v="147"/>
    <n v="14.7"/>
    <n v="196.691068814056"/>
    <m/>
    <n v="109214.27529999999"/>
    <x v="1"/>
    <n v="11600"/>
    <x v="1501"/>
    <x v="0"/>
    <m/>
  </r>
  <r>
    <d v="2025-09-14T03:47:44"/>
    <x v="9"/>
    <x v="42"/>
    <s v="CALLE BOTERO ANDRES CAMILO "/>
    <x v="6"/>
    <x v="0"/>
    <n v="127"/>
    <n v="15.875"/>
    <n v="157.352855051245"/>
    <s v="2 Descuentos (Tecnico camaras) "/>
    <n v="87371.420199999993"/>
    <x v="1"/>
    <n v="11600"/>
    <x v="1501"/>
    <x v="0"/>
    <m/>
  </r>
  <r>
    <d v="2025-09-15T01:33:13"/>
    <x v="12"/>
    <x v="2"/>
    <s v="LONDOO LOPERA DUVAN ANDRES"/>
    <x v="0"/>
    <x v="0"/>
    <n v="172"/>
    <n v="19.1111111111111"/>
    <n v="161.95174262734599"/>
    <m/>
    <n v="89476.769400000005"/>
    <x v="1"/>
    <n v="10200"/>
    <x v="1502"/>
    <x v="0"/>
    <m/>
  </r>
  <r>
    <d v="2025-09-15T01:33:13"/>
    <x v="12"/>
    <x v="4"/>
    <s v="GIRALDO GIRALDO YOVIN ANDRES"/>
    <x v="0"/>
    <x v="0"/>
    <n v="162"/>
    <n v="18"/>
    <n v="161.95174262734599"/>
    <m/>
    <n v="89476.769400000005"/>
    <x v="1"/>
    <n v="10200"/>
    <x v="1502"/>
    <x v="0"/>
    <m/>
  </r>
  <r>
    <d v="2025-09-15T01:33:14"/>
    <x v="12"/>
    <x v="6"/>
    <s v="CARTAGENA RAMIREZ FREDY ALONSO"/>
    <x v="12"/>
    <x v="0"/>
    <n v="260"/>
    <n v="20"/>
    <n v="233.93029490616601"/>
    <m/>
    <n v="129244.2225"/>
    <x v="0"/>
    <n v="10200"/>
    <x v="1502"/>
    <x v="0"/>
    <m/>
  </r>
  <r>
    <d v="2025-09-15T01:33:14"/>
    <x v="12"/>
    <x v="7"/>
    <s v="MARIN ALZATE KEVIN ANDRES"/>
    <x v="0"/>
    <x v="0"/>
    <n v="170"/>
    <n v="18.8888888888889"/>
    <n v="161.95174262734599"/>
    <m/>
    <n v="89476.769400000005"/>
    <x v="0"/>
    <n v="10200"/>
    <x v="1502"/>
    <x v="0"/>
    <m/>
  </r>
  <r>
    <d v="2025-09-15T01:33:14"/>
    <x v="12"/>
    <x v="8"/>
    <s v="YEPES TORRES JHON ALEXANDER"/>
    <x v="1"/>
    <x v="0"/>
    <n v="197"/>
    <n v="17.909090909090899"/>
    <n v="197.941018766756"/>
    <s v="Se descuenta 0.5 viaje de 7 am ya que NO ingresa a la minorista luego del recaudo. 1 Descuento (Despachador) "/>
    <n v="104389.5643"/>
    <x v="0"/>
    <n v="10200"/>
    <x v="1502"/>
    <x v="2"/>
    <n v="8.9973190348525502"/>
  </r>
  <r>
    <d v="2025-09-15T01:33:15"/>
    <x v="12"/>
    <x v="9"/>
    <s v="DAVID  HENRY GIOVANNY"/>
    <x v="3"/>
    <x v="0"/>
    <n v="207"/>
    <n v="20.7"/>
    <n v="179.94638069705101"/>
    <s v="2 Descuentos (Asociado y Usuario desubicado) "/>
    <n v="99418.632700000002"/>
    <x v="0"/>
    <n v="10200"/>
    <x v="1502"/>
    <x v="0"/>
    <m/>
  </r>
  <r>
    <d v="2025-09-15T01:33:15"/>
    <x v="12"/>
    <x v="10"/>
    <s v="CUADROS PRESIGA JOSE GABRIEL"/>
    <x v="0"/>
    <x v="0"/>
    <n v="120"/>
    <n v="13.3333333333333"/>
    <n v="161.95174262734599"/>
    <m/>
    <n v="89476.769400000005"/>
    <x v="0"/>
    <n v="10200"/>
    <x v="1502"/>
    <x v="0"/>
    <m/>
  </r>
  <r>
    <d v="2025-09-15T01:33:15"/>
    <x v="12"/>
    <x v="12"/>
    <s v="HERNANDEZ MACIAS GILBERTO "/>
    <x v="0"/>
    <x v="0"/>
    <n v="147"/>
    <n v="16.3333333333333"/>
    <n v="161.95174262734599"/>
    <s v="1 Descuento (Conduct) "/>
    <n v="89476.769400000005"/>
    <x v="1"/>
    <n v="10200"/>
    <x v="1502"/>
    <x v="0"/>
    <m/>
  </r>
  <r>
    <d v="2025-09-15T01:33:15"/>
    <x v="12"/>
    <x v="14"/>
    <s v="PARRA VILLA YUBER ALONSO"/>
    <x v="3"/>
    <x v="0"/>
    <n v="165"/>
    <n v="16.5"/>
    <n v="179.94638069705101"/>
    <s v="Se descuenta 0.5 viaje de 6 30 am ya que NO ingresa a la minorista luego del recaudo"/>
    <n v="94447.701100000006"/>
    <x v="0"/>
    <n v="10200"/>
    <x v="1502"/>
    <x v="2"/>
    <n v="8.9973190348525502"/>
  </r>
  <r>
    <d v="2025-09-15T01:33:16"/>
    <x v="12"/>
    <x v="16"/>
    <s v="MACEA ARBELAEZ MATEO"/>
    <x v="3"/>
    <x v="0"/>
    <n v="173"/>
    <n v="17.3"/>
    <n v="179.94638069705101"/>
    <s v="Se descuenta 0.5 viaje de 8 10 am ya que NO ingresa a la minorista luego del recaudo"/>
    <n v="94447.701100000006"/>
    <x v="0"/>
    <n v="10200"/>
    <x v="1502"/>
    <x v="2"/>
    <n v="8.9973190348525502"/>
  </r>
  <r>
    <d v="2025-09-15T01:33:16"/>
    <x v="12"/>
    <x v="20"/>
    <s v="SALDARRIAGA PARRA LUIS ALBERTO"/>
    <x v="1"/>
    <x v="0"/>
    <n v="242"/>
    <n v="22"/>
    <n v="197.941018766756"/>
    <m/>
    <n v="109360.496"/>
    <x v="2"/>
    <n v="10200"/>
    <x v="1502"/>
    <x v="0"/>
    <m/>
  </r>
  <r>
    <d v="2025-09-15T01:33:16"/>
    <x v="12"/>
    <x v="38"/>
    <s v="OSORIO URREGO SANTIAGO"/>
    <x v="0"/>
    <x v="0"/>
    <n v="170"/>
    <n v="18.8888888888889"/>
    <n v="161.95174262734599"/>
    <s v="Se descuenta 0.5 viaje de 8 10 am ya que NO ingresa a la minorista luego del recaudo. 2 Descuentos (conducts) "/>
    <n v="84505.837799999994"/>
    <x v="1"/>
    <n v="10200"/>
    <x v="1502"/>
    <x v="2"/>
    <n v="8.9973190348525502"/>
  </r>
  <r>
    <d v="2025-09-15T01:33:16"/>
    <x v="12"/>
    <x v="22"/>
    <s v="GONZALEZ IPUANA RENE"/>
    <x v="6"/>
    <x v="0"/>
    <n v="149"/>
    <n v="18.625"/>
    <n v="143.957104557641"/>
    <m/>
    <n v="79534.906199999998"/>
    <x v="0"/>
    <n v="10200"/>
    <x v="1502"/>
    <x v="0"/>
    <m/>
  </r>
  <r>
    <d v="2025-09-15T01:33:17"/>
    <x v="12"/>
    <x v="23"/>
    <s v="FLORES RINCON JORGE ALBERTO "/>
    <x v="6"/>
    <x v="0"/>
    <n v="151"/>
    <n v="18.875"/>
    <n v="143.957104557641"/>
    <m/>
    <n v="79534.906199999998"/>
    <x v="0"/>
    <n v="10200"/>
    <x v="1502"/>
    <x v="0"/>
    <m/>
  </r>
  <r>
    <d v="2025-09-15T01:33:17"/>
    <x v="12"/>
    <x v="25"/>
    <s v="MURILLO  YORMAN ANDRES"/>
    <x v="3"/>
    <x v="0"/>
    <n v="173"/>
    <n v="17.3"/>
    <n v="179.94638069705101"/>
    <m/>
    <n v="99418.632700000002"/>
    <x v="0"/>
    <n v="10200"/>
    <x v="1502"/>
    <x v="0"/>
    <m/>
  </r>
  <r>
    <d v="2025-09-15T01:33:17"/>
    <x v="12"/>
    <x v="39"/>
    <s v="MARULANDA JARAMILLO DAWER ANDRES"/>
    <x v="6"/>
    <x v="0"/>
    <n v="126"/>
    <n v="15.75"/>
    <n v="143.957104557641"/>
    <s v="Se descuenta 0.5 viaje de 6 50 am ya que NO ingresa a la minorista luego del recaudo"/>
    <n v="74563.974499999997"/>
    <x v="0"/>
    <n v="10200"/>
    <x v="1502"/>
    <x v="2"/>
    <n v="8.9973190348525502"/>
  </r>
  <r>
    <d v="2025-09-15T01:33:17"/>
    <x v="12"/>
    <x v="28"/>
    <s v="GOMEZ MARIN ALVARO"/>
    <x v="0"/>
    <x v="0"/>
    <n v="149"/>
    <n v="16.5555555555556"/>
    <n v="161.95174262734599"/>
    <m/>
    <n v="89476.769400000005"/>
    <x v="0"/>
    <n v="10200"/>
    <x v="1502"/>
    <x v="0"/>
    <m/>
  </r>
  <r>
    <d v="2025-09-15T01:33:18"/>
    <x v="12"/>
    <x v="30"/>
    <s v="HERRERA GIRALDO DAVINSON"/>
    <x v="9"/>
    <x v="0"/>
    <n v="210"/>
    <n v="17.5"/>
    <n v="215.93565683646099"/>
    <m/>
    <n v="119302.35920000001"/>
    <x v="1"/>
    <n v="10200"/>
    <x v="1502"/>
    <x v="0"/>
    <m/>
  </r>
  <r>
    <d v="2025-09-15T01:33:18"/>
    <x v="12"/>
    <x v="40"/>
    <s v="AGUDELO GARCIA DENIN ANGELO"/>
    <x v="6"/>
    <x v="0"/>
    <n v="156"/>
    <n v="19.5"/>
    <n v="143.957104557641"/>
    <s v="11 Descuentos (Transbordo y despachador) "/>
    <n v="79534.906199999998"/>
    <x v="1"/>
    <n v="10200"/>
    <x v="1502"/>
    <x v="0"/>
    <m/>
  </r>
  <r>
    <d v="2025-09-15T01:33:18"/>
    <x v="12"/>
    <x v="42"/>
    <s v="CALLE BOTERO ANDRES CAMILO "/>
    <x v="10"/>
    <x v="0"/>
    <n v="57"/>
    <n v="12.6666666666667"/>
    <n v="80.975871313672897"/>
    <m/>
    <n v="44738.384700000002"/>
    <x v="1"/>
    <n v="10200"/>
    <x v="1502"/>
    <x v="0"/>
    <m/>
  </r>
  <r>
    <d v="2025-09-16T01:56:53"/>
    <x v="1"/>
    <x v="6"/>
    <s v="CARTAGENA RAMIREZ FREDY ALONSO"/>
    <x v="3"/>
    <x v="0"/>
    <n v="251"/>
    <n v="25.1"/>
    <n v="214.377622377622"/>
    <m/>
    <n v="119560.9091"/>
    <x v="0"/>
    <n v="12935.8974"/>
    <x v="1503"/>
    <x v="0"/>
    <m/>
  </r>
  <r>
    <d v="2025-09-16T01:56:51"/>
    <x v="9"/>
    <x v="36"/>
    <s v="HERNANDEZ MORALES JHON DAYRON"/>
    <x v="6"/>
    <x v="0"/>
    <n v="219"/>
    <n v="27.375"/>
    <n v="171.502097902098"/>
    <m/>
    <n v="95648.727299999999"/>
    <x v="1"/>
    <n v="12935.8974"/>
    <x v="1503"/>
    <x v="0"/>
    <m/>
  </r>
  <r>
    <d v="2025-09-16T01:56:51"/>
    <x v="1"/>
    <x v="1"/>
    <s v="GONZALEZ IPUANA RENE"/>
    <x v="2"/>
    <x v="0"/>
    <n v="120"/>
    <n v="21.818181818181799"/>
    <n v="117.907692307692"/>
    <m/>
    <n v="65758.5"/>
    <x v="0"/>
    <n v="12935.8974"/>
    <x v="1503"/>
    <x v="0"/>
    <m/>
  </r>
  <r>
    <d v="2025-09-16T01:56:51"/>
    <x v="9"/>
    <x v="37"/>
    <s v="OSORIO URREGO SANTIAGO"/>
    <x v="3"/>
    <x v="0"/>
    <n v="205"/>
    <n v="20.5"/>
    <n v="214.377622377622"/>
    <m/>
    <n v="119560.9091"/>
    <x v="0"/>
    <n v="12935.8974"/>
    <x v="1503"/>
    <x v="0"/>
    <m/>
  </r>
  <r>
    <d v="2025-09-16T01:56:51"/>
    <x v="1"/>
    <x v="2"/>
    <s v="LONDOO LOPERA DUVAN ANDRES"/>
    <x v="0"/>
    <x v="0"/>
    <n v="219"/>
    <n v="24.3333333333333"/>
    <n v="192.93986013986"/>
    <m/>
    <n v="107604.81819999999"/>
    <x v="1"/>
    <n v="12935.8974"/>
    <x v="1503"/>
    <x v="0"/>
    <m/>
  </r>
  <r>
    <d v="2025-09-16T01:56:52"/>
    <x v="9"/>
    <x v="3"/>
    <s v="LOPEZ PINEDA DANIEL ESTIVEN"/>
    <x v="6"/>
    <x v="0"/>
    <n v="135"/>
    <n v="16.875"/>
    <n v="171.502097902098"/>
    <s v="1 Descuento (Usuario desubicado) "/>
    <n v="95648.727299999999"/>
    <x v="0"/>
    <n v="12935.8974"/>
    <x v="1503"/>
    <x v="0"/>
    <m/>
  </r>
  <r>
    <d v="2025-09-16T01:56:52"/>
    <x v="1"/>
    <x v="4"/>
    <s v="GIRALDO GIRALDO YOVIN ANDRES"/>
    <x v="13"/>
    <x v="0"/>
    <n v="255"/>
    <n v="18.214285714285701"/>
    <n v="300.12867132867098"/>
    <s v="2 Descuentos (Usuarios desubicados) "/>
    <n v="167385.2727"/>
    <x v="1"/>
    <n v="12935.8974"/>
    <x v="1503"/>
    <x v="0"/>
    <m/>
  </r>
  <r>
    <d v="2025-09-16T01:56:53"/>
    <x v="9"/>
    <x v="5"/>
    <s v="JARAMILLO JARAMILLO FRANCISCO WBEIMAR"/>
    <x v="4"/>
    <x v="0"/>
    <n v="141"/>
    <n v="20.1428571428571"/>
    <n v="150.064335664336"/>
    <m/>
    <n v="83692.636400000003"/>
    <x v="1"/>
    <n v="12935.8974"/>
    <x v="1503"/>
    <x v="0"/>
    <m/>
  </r>
  <r>
    <d v="2025-09-16T01:56:54"/>
    <x v="1"/>
    <x v="8"/>
    <s v="YEPES TORRES JHON ALEXANDER"/>
    <x v="3"/>
    <x v="0"/>
    <n v="235"/>
    <n v="23.5"/>
    <n v="214.377622377622"/>
    <s v="1 Descuento (Despachador) "/>
    <n v="119560.9091"/>
    <x v="0"/>
    <n v="12935.8974"/>
    <x v="1503"/>
    <x v="0"/>
    <m/>
  </r>
  <r>
    <d v="2025-09-16T01:56:53"/>
    <x v="9"/>
    <x v="7"/>
    <s v="MARIN ALZATE KEVIN ANDRES"/>
    <x v="3"/>
    <x v="0"/>
    <n v="221"/>
    <n v="22.1"/>
    <n v="214.377622377622"/>
    <s v="1 Descuento (Usuario desubicado) "/>
    <n v="119560.9091"/>
    <x v="0"/>
    <n v="12935.8974"/>
    <x v="1503"/>
    <x v="0"/>
    <m/>
  </r>
  <r>
    <d v="2025-09-16T01:56:54"/>
    <x v="1"/>
    <x v="10"/>
    <s v="CUADROS PRESIGA JOSE GABRIEL"/>
    <x v="3"/>
    <x v="0"/>
    <n v="217"/>
    <n v="21.7"/>
    <n v="214.377622377622"/>
    <m/>
    <n v="119560.9091"/>
    <x v="0"/>
    <n v="12935.8974"/>
    <x v="1503"/>
    <x v="0"/>
    <m/>
  </r>
  <r>
    <d v="2025-09-16T01:56:54"/>
    <x v="9"/>
    <x v="9"/>
    <s v="MACIAS HERNANDEZ JULIAN DAVID"/>
    <x v="6"/>
    <x v="0"/>
    <n v="151"/>
    <n v="18.875"/>
    <n v="171.502097902098"/>
    <m/>
    <n v="95648.727299999999"/>
    <x v="0"/>
    <n v="12935.8974"/>
    <x v="1503"/>
    <x v="0"/>
    <m/>
  </r>
  <r>
    <d v="2025-09-16T01:56:54"/>
    <x v="9"/>
    <x v="11"/>
    <s v="DURANGO PAEZ GILDARDO"/>
    <x v="10"/>
    <x v="3"/>
    <n v="87"/>
    <n v="21.75"/>
    <n v="85.751048951049"/>
    <m/>
    <n v="47824.363599999997"/>
    <x v="1"/>
    <n v="12935.8974"/>
    <x v="1503"/>
    <x v="0"/>
    <m/>
  </r>
  <r>
    <d v="2025-09-16T01:56:55"/>
    <x v="1"/>
    <x v="12"/>
    <s v="VERENZUELA MARTINEZ ALEXANDER"/>
    <x v="3"/>
    <x v="0"/>
    <n v="254"/>
    <n v="25.4"/>
    <n v="214.377622377622"/>
    <m/>
    <n v="119560.9091"/>
    <x v="1"/>
    <n v="12935.8974"/>
    <x v="1503"/>
    <x v="0"/>
    <m/>
  </r>
  <r>
    <d v="2025-09-16T01:56:55"/>
    <x v="9"/>
    <x v="13"/>
    <s v="PEREZ GARCIA JUAN ESTEBAN"/>
    <x v="3"/>
    <x v="0"/>
    <n v="230"/>
    <n v="23"/>
    <n v="214.377622377622"/>
    <m/>
    <n v="119560.9091"/>
    <x v="0"/>
    <n v="12935.8974"/>
    <x v="1503"/>
    <x v="0"/>
    <m/>
  </r>
  <r>
    <d v="2025-09-16T01:56:55"/>
    <x v="1"/>
    <x v="14"/>
    <s v="PARRA VILLA YUBER ALONSO"/>
    <x v="0"/>
    <x v="0"/>
    <n v="208"/>
    <n v="23.1111111111111"/>
    <n v="192.93986013986"/>
    <m/>
    <n v="107604.81819999999"/>
    <x v="0"/>
    <n v="12935.8974"/>
    <x v="1503"/>
    <x v="0"/>
    <m/>
  </r>
  <r>
    <d v="2025-09-16T01:56:55"/>
    <x v="9"/>
    <x v="15"/>
    <s v="ALBERTO ARISTIZABAL RAFAEL"/>
    <x v="0"/>
    <x v="0"/>
    <n v="196"/>
    <n v="21.7777777777778"/>
    <n v="192.93986013986"/>
    <m/>
    <n v="107604.81819999999"/>
    <x v="0"/>
    <n v="12935.8974"/>
    <x v="1503"/>
    <x v="0"/>
    <m/>
  </r>
  <r>
    <d v="2025-09-16T01:56:56"/>
    <x v="1"/>
    <x v="17"/>
    <s v="VALENCIA MENDOZA JHON"/>
    <x v="9"/>
    <x v="0"/>
    <n v="267"/>
    <n v="22.25"/>
    <n v="257.25314685314697"/>
    <s v="2 Descuentos (Conducts) "/>
    <n v="143473.09090000001"/>
    <x v="0"/>
    <n v="12935.8974"/>
    <x v="1503"/>
    <x v="0"/>
    <m/>
  </r>
  <r>
    <d v="2025-09-16T01:56:56"/>
    <x v="9"/>
    <x v="18"/>
    <s v="DURANGO DAVID JOSE"/>
    <x v="1"/>
    <x v="0"/>
    <n v="239"/>
    <n v="21.727272727272702"/>
    <n v="235.815384615385"/>
    <s v="HENRY DAVID Realiz 6 viajes donde moviliz 123 Usuarios "/>
    <n v="131517"/>
    <x v="0"/>
    <n v="12935.8974"/>
    <x v="1503"/>
    <x v="0"/>
    <m/>
  </r>
  <r>
    <d v="2025-09-16T01:56:56"/>
    <x v="1"/>
    <x v="19"/>
    <s v="QUIRAMA CASTAEDA JHON JADER"/>
    <x v="1"/>
    <x v="0"/>
    <n v="241"/>
    <n v="21.909090909090899"/>
    <n v="235.815384615385"/>
    <s v="2 Descuentos (Despachador y usuario desubicado) "/>
    <n v="131517"/>
    <x v="1"/>
    <n v="12935.8974"/>
    <x v="1503"/>
    <x v="0"/>
    <m/>
  </r>
  <r>
    <d v="2025-09-16T01:56:56"/>
    <x v="9"/>
    <x v="20"/>
    <s v="HENAO HOYOS SANTIAGO"/>
    <x v="0"/>
    <x v="0"/>
    <n v="201"/>
    <n v="22.3333333333333"/>
    <n v="192.93986013986"/>
    <m/>
    <n v="107604.81819999999"/>
    <x v="2"/>
    <n v="12935.8974"/>
    <x v="1503"/>
    <x v="0"/>
    <m/>
  </r>
  <r>
    <d v="2025-09-16T01:56:57"/>
    <x v="1"/>
    <x v="21"/>
    <s v="MARULANDA JARAMILLO DAWER ANDRES"/>
    <x v="0"/>
    <x v="0"/>
    <n v="179"/>
    <n v="19.8888888888889"/>
    <n v="192.93986013986"/>
    <m/>
    <n v="107604.81819999999"/>
    <x v="0"/>
    <n v="12935.8974"/>
    <x v="1503"/>
    <x v="0"/>
    <m/>
  </r>
  <r>
    <d v="2025-09-16T01:56:57"/>
    <x v="9"/>
    <x v="38"/>
    <s v="JIMENEZ HURTADO CARLOS ESTIVEN"/>
    <x v="0"/>
    <x v="0"/>
    <n v="219"/>
    <n v="24.3333333333333"/>
    <n v="192.93986013986"/>
    <m/>
    <n v="107604.81819999999"/>
    <x v="1"/>
    <n v="12935.8974"/>
    <x v="1503"/>
    <x v="0"/>
    <m/>
  </r>
  <r>
    <d v="2025-09-16T01:56:57"/>
    <x v="1"/>
    <x v="22"/>
    <s v="CIRO MARIN RODRIGO ALBERTO"/>
    <x v="3"/>
    <x v="0"/>
    <n v="177"/>
    <n v="17.7"/>
    <n v="214.377622377622"/>
    <m/>
    <n v="119560.9091"/>
    <x v="0"/>
    <n v="12935.8974"/>
    <x v="1503"/>
    <x v="0"/>
    <m/>
  </r>
  <r>
    <d v="2025-09-16T01:56:57"/>
    <x v="9"/>
    <x v="23"/>
    <s v="HENAO MUOZ FERNEY"/>
    <x v="1"/>
    <x v="0"/>
    <n v="215"/>
    <n v="19.545454545454501"/>
    <n v="235.815384615385"/>
    <s v="JORGE FLORES Realiz 6 viajes donde moviliz 104 Usuarios. 2 Descuentos (Despachador y usuario desubicado) "/>
    <n v="131517"/>
    <x v="0"/>
    <n v="12935.8974"/>
    <x v="1503"/>
    <x v="0"/>
    <m/>
  </r>
  <r>
    <d v="2025-09-16T01:56:58"/>
    <x v="1"/>
    <x v="24"/>
    <s v="AGUDELO GARCIA LLORDIN ELIAS"/>
    <x v="6"/>
    <x v="0"/>
    <n v="145"/>
    <n v="18.125"/>
    <n v="171.502097902098"/>
    <s v="3 Descuentos (Jefe de ruta y transbordo) "/>
    <n v="95648.727299999999"/>
    <x v="0"/>
    <n v="12935.8974"/>
    <x v="1503"/>
    <x v="0"/>
    <m/>
  </r>
  <r>
    <d v="2025-09-16T01:56:58"/>
    <x v="9"/>
    <x v="25"/>
    <s v="LEON PEREZ RAUL ENRIQUE"/>
    <x v="3"/>
    <x v="0"/>
    <n v="200"/>
    <n v="20"/>
    <n v="214.377622377622"/>
    <s v="2 Descuentos (Usuarios desubicados) "/>
    <n v="119560.9091"/>
    <x v="0"/>
    <n v="12935.8974"/>
    <x v="1503"/>
    <x v="0"/>
    <m/>
  </r>
  <r>
    <d v="2025-09-16T01:56:58"/>
    <x v="1"/>
    <x v="26"/>
    <s v="LAYOS JIMENEZ JOHAN CAMILO"/>
    <x v="10"/>
    <x v="0"/>
    <n v="100"/>
    <n v="25"/>
    <n v="85.751048951049"/>
    <m/>
    <n v="47824.363599999997"/>
    <x v="0"/>
    <n v="12935.8974"/>
    <x v="1503"/>
    <x v="0"/>
    <m/>
  </r>
  <r>
    <d v="2025-09-16T01:56:58"/>
    <x v="9"/>
    <x v="39"/>
    <s v="CALLE BOTERO ANDRES CAMILO"/>
    <x v="0"/>
    <x v="0"/>
    <n v="244"/>
    <n v="27.1111111111111"/>
    <n v="192.93986013986"/>
    <s v="1 Descuento (Usuario desubicado) "/>
    <n v="107604.81819999999"/>
    <x v="0"/>
    <n v="12935.8974"/>
    <x v="1503"/>
    <x v="0"/>
    <m/>
  </r>
  <r>
    <d v="2025-09-16T01:56:59"/>
    <x v="1"/>
    <x v="28"/>
    <s v="GOMEZ MARIN ALVARO"/>
    <x v="3"/>
    <x v="0"/>
    <n v="193"/>
    <n v="19.3"/>
    <n v="214.377622377622"/>
    <m/>
    <n v="119560.9091"/>
    <x v="0"/>
    <n v="12935.8974"/>
    <x v="1503"/>
    <x v="0"/>
    <m/>
  </r>
  <r>
    <d v="2025-09-16T01:56:59"/>
    <x v="9"/>
    <x v="29"/>
    <s v="LOPERA ALVAREZ ESTIVEN"/>
    <x v="8"/>
    <x v="0"/>
    <n v="93"/>
    <n v="18.600000000000001"/>
    <n v="107.188811188811"/>
    <m/>
    <n v="59780.4545"/>
    <x v="0"/>
    <n v="12935.8974"/>
    <x v="1503"/>
    <x v="0"/>
    <m/>
  </r>
  <r>
    <d v="2025-09-16T01:56:59"/>
    <x v="1"/>
    <x v="30"/>
    <s v="HERRERA GIRALDO DAVINSON"/>
    <x v="0"/>
    <x v="0"/>
    <n v="182"/>
    <n v="20.2222222222222"/>
    <n v="192.93986013986"/>
    <m/>
    <n v="107604.81819999999"/>
    <x v="1"/>
    <n v="12935.8974"/>
    <x v="1503"/>
    <x v="0"/>
    <m/>
  </r>
  <r>
    <d v="2025-09-16T01:56:59"/>
    <x v="9"/>
    <x v="31"/>
    <s v="MARTINEZ CHAVERRA LUIS NORBERTO"/>
    <x v="3"/>
    <x v="0"/>
    <n v="237"/>
    <n v="23.7"/>
    <n v="214.377622377622"/>
    <s v="1 Descuento (Despachador) "/>
    <n v="119560.9091"/>
    <x v="0"/>
    <n v="12935.8974"/>
    <x v="1503"/>
    <x v="0"/>
    <m/>
  </r>
  <r>
    <d v="2025-09-16T01:57:00"/>
    <x v="1"/>
    <x v="32"/>
    <s v="GUTIERREZ ARICAPA DANIEL HUMBERTO"/>
    <x v="0"/>
    <x v="0"/>
    <n v="226"/>
    <n v="25.1111111111111"/>
    <n v="192.93986013986"/>
    <m/>
    <n v="107604.81819999999"/>
    <x v="1"/>
    <n v="12935.8974"/>
    <x v="1503"/>
    <x v="0"/>
    <m/>
  </r>
  <r>
    <d v="2025-09-16T01:57:00"/>
    <x v="9"/>
    <x v="33"/>
    <s v="CALLE BOTERO JUAN RICARDO"/>
    <x v="0"/>
    <x v="0"/>
    <n v="187"/>
    <n v="20.7777777777778"/>
    <n v="192.93986013986"/>
    <m/>
    <n v="107604.81819999999"/>
    <x v="0"/>
    <n v="12935.8974"/>
    <x v="1503"/>
    <x v="0"/>
    <m/>
  </r>
  <r>
    <d v="2025-09-16T01:57:00"/>
    <x v="1"/>
    <x v="34"/>
    <s v="PALMAR PANA EDIXON JOSUE"/>
    <x v="3"/>
    <x v="0"/>
    <n v="181"/>
    <n v="18.100000000000001"/>
    <n v="214.377622377622"/>
    <m/>
    <n v="119560.9091"/>
    <x v="0"/>
    <n v="12935.8974"/>
    <x v="1503"/>
    <x v="0"/>
    <m/>
  </r>
  <r>
    <d v="2025-09-16T01:57:00"/>
    <x v="9"/>
    <x v="35"/>
    <s v="OCAMPO OCAMPO ANTONIO JOSE"/>
    <x v="12"/>
    <x v="0"/>
    <n v="219"/>
    <n v="16.846153846153801"/>
    <n v="278.69090909090897"/>
    <m/>
    <n v="155429.18179999999"/>
    <x v="0"/>
    <n v="12935.8974"/>
    <x v="1503"/>
    <x v="0"/>
    <m/>
  </r>
  <r>
    <d v="2025-09-16T01:57:01"/>
    <x v="1"/>
    <x v="41"/>
    <s v="HERNANDEZ MACIAS GILBERTO"/>
    <x v="0"/>
    <x v="0"/>
    <n v="154"/>
    <n v="17.1111111111111"/>
    <n v="192.93986013986"/>
    <s v="2 Descuentos (Jefe de ruta y asociado) "/>
    <n v="107604.81819999999"/>
    <x v="1"/>
    <n v="12935.8974"/>
    <x v="1503"/>
    <x v="0"/>
    <m/>
  </r>
  <r>
    <d v="2025-09-16T01:57:01"/>
    <x v="9"/>
    <x v="40"/>
    <s v="AGUDELO GARCIA DENIN ANGELO"/>
    <x v="0"/>
    <x v="3"/>
    <n v="221"/>
    <n v="24.5555555555556"/>
    <n v="192.93986013986"/>
    <s v="ESTIVEN LOPERA Realiz 2 viajes donde moviliz 56 Usuarios. 2 Descuentos (Despachador y usuario desubicado) "/>
    <n v="107604.81819999999"/>
    <x v="1"/>
    <n v="12935.8974"/>
    <x v="1503"/>
    <x v="0"/>
    <m/>
  </r>
  <r>
    <d v="2025-09-17T01:56:16"/>
    <x v="1"/>
    <x v="36"/>
    <s v="HERNANDEZ MORALES JHON DAYRON"/>
    <x v="11"/>
    <x v="3"/>
    <n v="47"/>
    <n v="31.3333333333333"/>
    <n v="33.384172661870501"/>
    <m/>
    <n v="18652.241000000002"/>
    <x v="1"/>
    <n v="13274.359"/>
    <x v="1504"/>
    <x v="0"/>
    <m/>
  </r>
  <r>
    <d v="2025-09-17T01:56:17"/>
    <x v="9"/>
    <x v="1"/>
    <s v="GONZALEZ IPUANA RENE"/>
    <x v="6"/>
    <x v="0"/>
    <n v="169"/>
    <n v="21.125"/>
    <n v="178.04892086330901"/>
    <m/>
    <n v="99478.618700000006"/>
    <x v="0"/>
    <n v="13274.359"/>
    <x v="1504"/>
    <x v="0"/>
    <m/>
  </r>
  <r>
    <d v="2025-09-17T01:56:17"/>
    <x v="1"/>
    <x v="37"/>
    <s v="SANCHEZ BETANCOURT FRANSCISCO"/>
    <x v="0"/>
    <x v="0"/>
    <n v="180"/>
    <n v="20"/>
    <n v="200.30503597122299"/>
    <s v="2 Descuentos (Despachador y usuario desubicado) "/>
    <n v="111913.446"/>
    <x v="0"/>
    <n v="13274.359"/>
    <x v="1504"/>
    <x v="0"/>
    <m/>
  </r>
  <r>
    <d v="2025-09-17T01:56:17"/>
    <x v="9"/>
    <x v="2"/>
    <s v="LOPERA ALVAREZ ESTIVEN"/>
    <x v="1"/>
    <x v="0"/>
    <n v="274"/>
    <n v="24.909090909090899"/>
    <n v="244.81726618705"/>
    <m/>
    <n v="136783.10070000001"/>
    <x v="1"/>
    <n v="13274.359"/>
    <x v="1504"/>
    <x v="0"/>
    <m/>
  </r>
  <r>
    <d v="2025-09-17T01:56:18"/>
    <x v="1"/>
    <x v="3"/>
    <s v="PULGARIN GARCIA YONATHAN ANDRES"/>
    <x v="10"/>
    <x v="0"/>
    <n v="77"/>
    <n v="19.25"/>
    <n v="89.024460431654703"/>
    <m/>
    <n v="49739.309399999998"/>
    <x v="0"/>
    <n v="13274.359"/>
    <x v="1504"/>
    <x v="0"/>
    <m/>
  </r>
  <r>
    <d v="2025-09-17T01:56:18"/>
    <x v="9"/>
    <x v="4"/>
    <s v="GIRALDO GIRALDO YOVIN ANDRES"/>
    <x v="3"/>
    <x v="0"/>
    <n v="237"/>
    <n v="23.7"/>
    <n v="222.56115107913701"/>
    <m/>
    <n v="124348.27340000001"/>
    <x v="1"/>
    <n v="13274.359"/>
    <x v="1504"/>
    <x v="0"/>
    <m/>
  </r>
  <r>
    <d v="2025-09-17T01:56:18"/>
    <x v="1"/>
    <x v="5"/>
    <s v="GONZALEZ PEREZ RAFAEL JOSE"/>
    <x v="3"/>
    <x v="0"/>
    <n v="203"/>
    <n v="20.3"/>
    <n v="222.56115107913701"/>
    <s v="2 Descuentos (Usuarios desubicados) "/>
    <n v="124348.27340000001"/>
    <x v="1"/>
    <n v="13274.359"/>
    <x v="1504"/>
    <x v="0"/>
    <m/>
  </r>
  <r>
    <d v="2025-09-17T01:56:19"/>
    <x v="9"/>
    <x v="6"/>
    <s v="CARTAGENA RAMIREZ FREDY ALONSO"/>
    <x v="3"/>
    <x v="0"/>
    <n v="227"/>
    <n v="22.7"/>
    <n v="222.56115107913701"/>
    <s v="1 Descuento (Conduct) "/>
    <n v="124348.27340000001"/>
    <x v="0"/>
    <n v="13274.359"/>
    <x v="1504"/>
    <x v="0"/>
    <m/>
  </r>
  <r>
    <d v="2025-09-17T01:56:19"/>
    <x v="1"/>
    <x v="7"/>
    <s v="GUTIERREZ ARICAPA DANIEL HUMBERTO"/>
    <x v="3"/>
    <x v="0"/>
    <n v="220"/>
    <n v="22"/>
    <n v="222.56115107913701"/>
    <m/>
    <n v="124348.27340000001"/>
    <x v="0"/>
    <n v="13274.359"/>
    <x v="1504"/>
    <x v="0"/>
    <m/>
  </r>
  <r>
    <d v="2025-09-17T01:56:19"/>
    <x v="9"/>
    <x v="8"/>
    <s v="YEPES TORRES JHON ALEXANDER"/>
    <x v="3"/>
    <x v="0"/>
    <n v="229"/>
    <n v="22.9"/>
    <n v="222.56115107913701"/>
    <m/>
    <n v="124348.27340000001"/>
    <x v="0"/>
    <n v="13274.359"/>
    <x v="1504"/>
    <x v="0"/>
    <m/>
  </r>
  <r>
    <d v="2025-09-17T01:56:19"/>
    <x v="1"/>
    <x v="9"/>
    <s v="MACIAS HERNANDEZ JULIAN DAVID"/>
    <x v="0"/>
    <x v="0"/>
    <n v="149"/>
    <n v="16.5555555555556"/>
    <n v="200.30503597122299"/>
    <m/>
    <n v="111913.446"/>
    <x v="0"/>
    <n v="13274.359"/>
    <x v="1504"/>
    <x v="0"/>
    <m/>
  </r>
  <r>
    <d v="2025-09-17T01:56:19"/>
    <x v="9"/>
    <x v="10"/>
    <s v="CUADROS PRESIGA JOSE GABRIEL"/>
    <x v="3"/>
    <x v="0"/>
    <n v="245"/>
    <n v="24.5"/>
    <n v="222.56115107913701"/>
    <m/>
    <n v="124348.27340000001"/>
    <x v="0"/>
    <n v="13274.359"/>
    <x v="1504"/>
    <x v="0"/>
    <m/>
  </r>
  <r>
    <d v="2025-09-17T01:56:20"/>
    <x v="9"/>
    <x v="12"/>
    <s v="VERENZUELA MARTINEZ ALEXANDER"/>
    <x v="3"/>
    <x v="0"/>
    <n v="242"/>
    <n v="24.2"/>
    <n v="222.56115107913701"/>
    <s v="2 Descuentos (Conducts) "/>
    <n v="124348.27340000001"/>
    <x v="1"/>
    <n v="13274.359"/>
    <x v="1504"/>
    <x v="0"/>
    <m/>
  </r>
  <r>
    <d v="2025-09-17T01:56:20"/>
    <x v="1"/>
    <x v="13"/>
    <s v="PEREZ GARCIA JUAN ESTEBAN"/>
    <x v="4"/>
    <x v="0"/>
    <n v="158"/>
    <n v="22.571428571428601"/>
    <n v="155.79280575539599"/>
    <m/>
    <n v="87043.791400000002"/>
    <x v="0"/>
    <n v="13274.359"/>
    <x v="1504"/>
    <x v="0"/>
    <m/>
  </r>
  <r>
    <d v="2025-09-17T01:56:20"/>
    <x v="9"/>
    <x v="14"/>
    <s v="ESPINOZA CHAVARRIA GUILLERMO LEON"/>
    <x v="0"/>
    <x v="0"/>
    <n v="236"/>
    <n v="26.2222222222222"/>
    <n v="200.30503597122299"/>
    <m/>
    <n v="111913.446"/>
    <x v="0"/>
    <n v="13274.359"/>
    <x v="1504"/>
    <x v="0"/>
    <m/>
  </r>
  <r>
    <d v="2025-09-17T01:56:20"/>
    <x v="1"/>
    <x v="11"/>
    <s v="HENAO HOYOS SANTIAGO"/>
    <x v="3"/>
    <x v="0"/>
    <n v="258"/>
    <n v="25.8"/>
    <n v="222.56115107913701"/>
    <m/>
    <n v="124348.27340000001"/>
    <x v="1"/>
    <n v="13274.359"/>
    <x v="1504"/>
    <x v="0"/>
    <m/>
  </r>
  <r>
    <d v="2025-09-17T01:56:21"/>
    <x v="1"/>
    <x v="15"/>
    <s v="ALBERTO ARISTIZABAL RAFAEL"/>
    <x v="6"/>
    <x v="0"/>
    <n v="185"/>
    <n v="23.125"/>
    <n v="178.04892086330901"/>
    <m/>
    <n v="99478.618700000006"/>
    <x v="0"/>
    <n v="13274.359"/>
    <x v="1504"/>
    <x v="0"/>
    <m/>
  </r>
  <r>
    <d v="2025-09-17T01:56:21"/>
    <x v="9"/>
    <x v="16"/>
    <s v="MACEA ARBELAEZ MATEO"/>
    <x v="2"/>
    <x v="0"/>
    <n v="120"/>
    <n v="20"/>
    <n v="133.536690647482"/>
    <m/>
    <n v="74608.964000000007"/>
    <x v="0"/>
    <n v="13274.359"/>
    <x v="1504"/>
    <x v="0"/>
    <m/>
  </r>
  <r>
    <d v="2025-09-17T01:56:21"/>
    <x v="1"/>
    <x v="17"/>
    <s v="VALENCIA MENDOZA JHON"/>
    <x v="0"/>
    <x v="0"/>
    <n v="220"/>
    <n v="24.4444444444444"/>
    <n v="200.30503597122299"/>
    <s v="3 Descuentos (Jefe de ruta y despachador) "/>
    <n v="111913.446"/>
    <x v="0"/>
    <n v="13274.359"/>
    <x v="1504"/>
    <x v="0"/>
    <m/>
  </r>
  <r>
    <d v="2025-09-17T01:56:21"/>
    <x v="9"/>
    <x v="18"/>
    <s v="DURANGO DAVID JOSE"/>
    <x v="9"/>
    <x v="0"/>
    <n v="282"/>
    <n v="23.5"/>
    <n v="267.07338129496401"/>
    <s v="HENRY DAVID Realiz 7 viajes donde moviliz 170 Usuarios. 1 Descuento (Despachador) "/>
    <n v="149217.92809999999"/>
    <x v="0"/>
    <n v="13274.359"/>
    <x v="1504"/>
    <x v="0"/>
    <m/>
  </r>
  <r>
    <d v="2025-09-17T01:56:21"/>
    <x v="1"/>
    <x v="19"/>
    <s v="QUIRAMA CASTAEDA JHON JADER"/>
    <x v="0"/>
    <x v="0"/>
    <n v="205"/>
    <n v="22.7777777777778"/>
    <n v="200.30503597122299"/>
    <m/>
    <n v="111913.446"/>
    <x v="1"/>
    <n v="13274.359"/>
    <x v="1504"/>
    <x v="0"/>
    <m/>
  </r>
  <r>
    <d v="2025-09-17T01:56:22"/>
    <x v="9"/>
    <x v="20"/>
    <s v="SALDARRIAGA PARRA LUIS ALBERTO"/>
    <x v="6"/>
    <x v="0"/>
    <n v="163"/>
    <n v="20.375"/>
    <n v="178.04892086330901"/>
    <m/>
    <n v="99478.618700000006"/>
    <x v="2"/>
    <n v="13274.359"/>
    <x v="1504"/>
    <x v="0"/>
    <m/>
  </r>
  <r>
    <d v="2025-09-17T01:56:22"/>
    <x v="1"/>
    <x v="21"/>
    <s v="MARULANDA JARAMILLO DAWER ANDRES"/>
    <x v="6"/>
    <x v="0"/>
    <n v="173"/>
    <n v="21.625"/>
    <n v="178.04892086330901"/>
    <s v="2 Descuentos (conduct y usuario desubicado) "/>
    <n v="99478.618700000006"/>
    <x v="0"/>
    <n v="13274.359"/>
    <x v="1504"/>
    <x v="0"/>
    <m/>
  </r>
  <r>
    <d v="2025-09-17T01:56:22"/>
    <x v="9"/>
    <x v="38"/>
    <s v="JIMENEZ HURTADO CARLOS ESTIVEN"/>
    <x v="0"/>
    <x v="0"/>
    <n v="210"/>
    <n v="23.3333333333333"/>
    <n v="200.30503597122299"/>
    <s v="2 Descuentos (Conduct y jefe de ruta) "/>
    <n v="111913.446"/>
    <x v="1"/>
    <n v="13274.359"/>
    <x v="1504"/>
    <x v="0"/>
    <m/>
  </r>
  <r>
    <d v="2025-09-17T01:56:22"/>
    <x v="1"/>
    <x v="22"/>
    <s v="CIRO MARIN RODRIGO ALBERTO"/>
    <x v="3"/>
    <x v="0"/>
    <n v="217"/>
    <n v="21.7"/>
    <n v="222.56115107913701"/>
    <m/>
    <n v="124348.27340000001"/>
    <x v="0"/>
    <n v="13274.359"/>
    <x v="1504"/>
    <x v="0"/>
    <m/>
  </r>
  <r>
    <d v="2025-09-17T01:56:23"/>
    <x v="9"/>
    <x v="23"/>
    <s v="FLORES RINCON JORGE ALBERTO"/>
    <x v="13"/>
    <x v="0"/>
    <n v="346"/>
    <n v="24.714285714285701"/>
    <n v="311.58561151079101"/>
    <m/>
    <n v="174087.5827"/>
    <x v="0"/>
    <n v="13274.359"/>
    <x v="1504"/>
    <x v="0"/>
    <m/>
  </r>
  <r>
    <d v="2025-09-17T01:56:23"/>
    <x v="1"/>
    <x v="24"/>
    <s v="AGUDELO GARCIA LLORDIN ELIAS"/>
    <x v="0"/>
    <x v="0"/>
    <n v="163"/>
    <n v="18.1111111111111"/>
    <n v="200.30503597122299"/>
    <m/>
    <n v="111913.446"/>
    <x v="0"/>
    <n v="13274.359"/>
    <x v="1504"/>
    <x v="0"/>
    <m/>
  </r>
  <r>
    <d v="2025-09-17T01:56:23"/>
    <x v="9"/>
    <x v="25"/>
    <s v="LEON PEREZ RAUL ENRIQUE"/>
    <x v="0"/>
    <x v="0"/>
    <n v="224"/>
    <n v="24.8888888888889"/>
    <n v="200.30503597122299"/>
    <s v="1 Descuento (Usuario desubicado) "/>
    <n v="111913.446"/>
    <x v="0"/>
    <n v="13274.359"/>
    <x v="1504"/>
    <x v="0"/>
    <m/>
  </r>
  <r>
    <d v="2025-09-17T01:56:24"/>
    <x v="1"/>
    <x v="26"/>
    <s v="LAYOS JIMENEZ JOHAN CAMILO"/>
    <x v="0"/>
    <x v="0"/>
    <n v="167"/>
    <n v="18.5555555555556"/>
    <n v="200.30503597122299"/>
    <m/>
    <n v="111913.446"/>
    <x v="0"/>
    <n v="13274.359"/>
    <x v="1504"/>
    <x v="0"/>
    <m/>
  </r>
  <r>
    <d v="2025-09-17T01:56:24"/>
    <x v="9"/>
    <x v="39"/>
    <s v="CALLE BOTERO ANDRES CAMILO"/>
    <x v="4"/>
    <x v="0"/>
    <n v="160"/>
    <n v="22.8571428571429"/>
    <n v="155.79280575539599"/>
    <m/>
    <n v="87043.791400000002"/>
    <x v="0"/>
    <n v="13274.359"/>
    <x v="1504"/>
    <x v="0"/>
    <m/>
  </r>
  <r>
    <d v="2025-09-17T01:56:24"/>
    <x v="1"/>
    <x v="29"/>
    <s v="MONTOYA OSPINA GILBERTO ANTONIO "/>
    <x v="1"/>
    <x v="0"/>
    <n v="294"/>
    <n v="26.727272727272702"/>
    <n v="244.81726618705"/>
    <m/>
    <n v="136783.10070000001"/>
    <x v="0"/>
    <n v="13274.359"/>
    <x v="1504"/>
    <x v="0"/>
    <m/>
  </r>
  <r>
    <d v="2025-09-17T01:56:26"/>
    <x v="9"/>
    <x v="30"/>
    <s v="HERRERA GIRALDO DAVINSON"/>
    <x v="0"/>
    <x v="0"/>
    <n v="178"/>
    <n v="19.7777777777778"/>
    <n v="200.30503597122299"/>
    <m/>
    <n v="111913.446"/>
    <x v="1"/>
    <n v="13274.359"/>
    <x v="1504"/>
    <x v="0"/>
    <m/>
  </r>
  <r>
    <d v="2025-09-17T01:56:26"/>
    <x v="1"/>
    <x v="31"/>
    <s v="MARTINEZ CHAVERRA LUIS NORBERTO"/>
    <x v="0"/>
    <x v="0"/>
    <n v="190"/>
    <n v="21.1111111111111"/>
    <n v="200.30503597122299"/>
    <s v="1 Descuento (Jefe de ruta) "/>
    <n v="111913.446"/>
    <x v="0"/>
    <n v="13274.359"/>
    <x v="1504"/>
    <x v="0"/>
    <m/>
  </r>
  <r>
    <d v="2025-09-17T01:56:26"/>
    <x v="9"/>
    <x v="32"/>
    <s v="TABORDA ROJAS DIEGO ALEJANDRO"/>
    <x v="6"/>
    <x v="0"/>
    <n v="170"/>
    <n v="21.25"/>
    <n v="178.04892086330901"/>
    <m/>
    <n v="99478.618700000006"/>
    <x v="1"/>
    <n v="13274.359"/>
    <x v="1504"/>
    <x v="0"/>
    <m/>
  </r>
  <r>
    <d v="2025-09-17T01:56:26"/>
    <x v="1"/>
    <x v="33"/>
    <s v="MURILLO  YORMAN ANDRES"/>
    <x v="0"/>
    <x v="0"/>
    <n v="213"/>
    <n v="23.6666666666667"/>
    <n v="200.30503597122299"/>
    <s v="4 Descuentos (Jefe de ruta, despachador y usuario desubicado) "/>
    <n v="111913.446"/>
    <x v="0"/>
    <n v="13274.359"/>
    <x v="1504"/>
    <x v="0"/>
    <m/>
  </r>
  <r>
    <d v="2025-09-17T01:56:27"/>
    <x v="9"/>
    <x v="34"/>
    <s v="PALMAR PANA EDIXON JOSUE"/>
    <x v="2"/>
    <x v="3"/>
    <n v="136"/>
    <n v="22.6666666666667"/>
    <n v="133.536690647482"/>
    <s v="1 Descuento (Despachador) "/>
    <n v="74608.964000000007"/>
    <x v="0"/>
    <n v="13274.359"/>
    <x v="1504"/>
    <x v="0"/>
    <m/>
  </r>
  <r>
    <d v="2025-09-17T01:56:27"/>
    <x v="1"/>
    <x v="35"/>
    <s v="OCAMPO OCAMPO ANTONIO JOSE"/>
    <x v="3"/>
    <x v="0"/>
    <n v="197"/>
    <n v="19.7"/>
    <n v="222.56115107913701"/>
    <m/>
    <n v="124348.27340000001"/>
    <x v="0"/>
    <n v="13274.359"/>
    <x v="1504"/>
    <x v="0"/>
    <m/>
  </r>
  <r>
    <d v="2025-09-17T01:56:27"/>
    <x v="9"/>
    <x v="41"/>
    <s v="JARAMILLO JARAMILLO FRANCISCO WBEIMAR"/>
    <x v="0"/>
    <x v="0"/>
    <n v="136"/>
    <n v="15.1111111111111"/>
    <n v="200.30503597122299"/>
    <m/>
    <n v="111913.446"/>
    <x v="1"/>
    <n v="13274.359"/>
    <x v="1504"/>
    <x v="0"/>
    <m/>
  </r>
  <r>
    <d v="2025-09-17T01:56:28"/>
    <x v="1"/>
    <x v="40"/>
    <s v="AGUDELO GARCIA DENIN ANGELO"/>
    <x v="1"/>
    <x v="0"/>
    <n v="234"/>
    <n v="21.272727272727298"/>
    <n v="244.81726618705"/>
    <m/>
    <n v="136783.10070000001"/>
    <x v="1"/>
    <n v="13274.359"/>
    <x v="1504"/>
    <x v="0"/>
    <m/>
  </r>
  <r>
    <d v="2025-09-18T03:02:39"/>
    <x v="9"/>
    <x v="5"/>
    <s v="GONZALEZ PEREZ RAFAEL JOSE"/>
    <x v="8"/>
    <x v="0"/>
    <n v="169"/>
    <n v="33.799999999999997"/>
    <n v="114.43795620438"/>
    <m/>
    <n v="64021.204400000002"/>
    <x v="1"/>
    <n v="13555.263199999999"/>
    <x v="1505"/>
    <x v="0"/>
    <m/>
  </r>
  <r>
    <d v="2025-09-18T03:02:38"/>
    <x v="1"/>
    <x v="1"/>
    <s v="GONZALEZ IPUANA RENE"/>
    <x v="0"/>
    <x v="0"/>
    <n v="231"/>
    <n v="25.6666666666667"/>
    <n v="205.98832116788299"/>
    <s v="1 Descuento (Despachador) "/>
    <n v="115238.1679"/>
    <x v="0"/>
    <n v="13555.263199999999"/>
    <x v="1505"/>
    <x v="0"/>
    <m/>
  </r>
  <r>
    <d v="2025-09-18T03:02:38"/>
    <x v="9"/>
    <x v="37"/>
    <s v="SANCHEZ BETANCOURT FRANSCISCO"/>
    <x v="0"/>
    <x v="0"/>
    <n v="172"/>
    <n v="19.1111111111111"/>
    <n v="205.98832116788299"/>
    <m/>
    <n v="115238.1679"/>
    <x v="0"/>
    <n v="13555.263199999999"/>
    <x v="1505"/>
    <x v="0"/>
    <m/>
  </r>
  <r>
    <d v="2025-09-18T03:02:38"/>
    <x v="1"/>
    <x v="2"/>
    <s v="LOPERA ALVAREZ ESTIVEN"/>
    <x v="13"/>
    <x v="0"/>
    <n v="321"/>
    <n v="22.928571428571399"/>
    <n v="320.42627737226297"/>
    <m/>
    <n v="179259.37229999999"/>
    <x v="1"/>
    <n v="13555.263199999999"/>
    <x v="1505"/>
    <x v="0"/>
    <m/>
  </r>
  <r>
    <d v="2025-09-18T03:02:38"/>
    <x v="9"/>
    <x v="3"/>
    <s v="LOPEZ PINEDA DANIEL ESTIVEN"/>
    <x v="3"/>
    <x v="0"/>
    <n v="202"/>
    <n v="20.2"/>
    <n v="228.87591240875901"/>
    <m/>
    <n v="128042.4088"/>
    <x v="0"/>
    <n v="13555.263199999999"/>
    <x v="1505"/>
    <x v="0"/>
    <m/>
  </r>
  <r>
    <d v="2025-09-18T03:02:39"/>
    <x v="1"/>
    <x v="4"/>
    <s v="GIRALDO GIRALDO YOVIN ANDRES"/>
    <x v="13"/>
    <x v="0"/>
    <n v="346"/>
    <n v="24.714285714285701"/>
    <n v="320.42627737226297"/>
    <s v="2 Descuentos (Usuarios desubicados) "/>
    <n v="179259.37229999999"/>
    <x v="1"/>
    <n v="13555.263199999999"/>
    <x v="1505"/>
    <x v="0"/>
    <m/>
  </r>
  <r>
    <d v="2025-09-18T03:02:39"/>
    <x v="1"/>
    <x v="6"/>
    <s v="CARTAGENA RAMIREZ FREDY ALONSO"/>
    <x v="3"/>
    <x v="0"/>
    <n v="239"/>
    <n v="23.9"/>
    <n v="228.87591240875901"/>
    <s v="8 Descuentos (transbordo, despachador y conducts) "/>
    <n v="128042.4088"/>
    <x v="0"/>
    <n v="13555.263199999999"/>
    <x v="1505"/>
    <x v="0"/>
    <m/>
  </r>
  <r>
    <d v="2025-09-18T03:02:40"/>
    <x v="9"/>
    <x v="7"/>
    <s v="MARIN ALZATE KEVIN ANDRES"/>
    <x v="3"/>
    <x v="0"/>
    <n v="258"/>
    <n v="25.8"/>
    <n v="228.87591240875901"/>
    <m/>
    <n v="128042.4088"/>
    <x v="0"/>
    <n v="13555.263199999999"/>
    <x v="1505"/>
    <x v="0"/>
    <m/>
  </r>
  <r>
    <d v="2025-09-18T03:02:40"/>
    <x v="1"/>
    <x v="8"/>
    <s v="YEPES TORRES JHON ALEXANDER"/>
    <x v="0"/>
    <x v="0"/>
    <n v="222"/>
    <n v="24.6666666666667"/>
    <n v="205.98832116788299"/>
    <s v="1 Descuento (Conduct) "/>
    <n v="115238.1679"/>
    <x v="0"/>
    <n v="13555.263199999999"/>
    <x v="1505"/>
    <x v="0"/>
    <m/>
  </r>
  <r>
    <d v="2025-09-18T03:02:40"/>
    <x v="9"/>
    <x v="9"/>
    <s v="MACIAS HERNANDEZ JULIAN DAVID"/>
    <x v="12"/>
    <x v="0"/>
    <n v="244"/>
    <n v="18.769230769230798"/>
    <n v="297.53868613138701"/>
    <m/>
    <n v="166455.13140000001"/>
    <x v="0"/>
    <n v="13555.263199999999"/>
    <x v="1505"/>
    <x v="0"/>
    <m/>
  </r>
  <r>
    <d v="2025-09-18T03:02:41"/>
    <x v="1"/>
    <x v="10"/>
    <s v="CUADROS PRESIGA JOSE GABRIEL"/>
    <x v="6"/>
    <x v="0"/>
    <n v="185"/>
    <n v="23.125"/>
    <n v="183.100729927007"/>
    <s v="1 Descuento (Transbordo) "/>
    <n v="102433.927"/>
    <x v="0"/>
    <n v="13555.263199999999"/>
    <x v="1505"/>
    <x v="0"/>
    <m/>
  </r>
  <r>
    <d v="2025-09-18T03:02:41"/>
    <x v="9"/>
    <x v="11"/>
    <s v="FLORES RINCON JORGE ALBERTO"/>
    <x v="0"/>
    <x v="3"/>
    <n v="183"/>
    <n v="20.3333333333333"/>
    <n v="205.98832116788299"/>
    <s v="2 Descuentos (conducts) "/>
    <n v="115238.1679"/>
    <x v="1"/>
    <n v="13555.263199999999"/>
    <x v="1505"/>
    <x v="0"/>
    <m/>
  </r>
  <r>
    <d v="2025-09-18T03:02:41"/>
    <x v="1"/>
    <x v="12"/>
    <s v="VERENZUELA MARTINEZ ALEXANDER"/>
    <x v="3"/>
    <x v="0"/>
    <n v="282"/>
    <n v="28.2"/>
    <n v="228.87591240875901"/>
    <s v="3 Descuentos (usuarios desubicados y conduct)"/>
    <n v="128042.4088"/>
    <x v="1"/>
    <n v="13555.263199999999"/>
    <x v="1505"/>
    <x v="0"/>
    <m/>
  </r>
  <r>
    <d v="2025-09-18T03:02:41"/>
    <x v="9"/>
    <x v="13"/>
    <s v="MURILLO  YORMAN ANDRES"/>
    <x v="1"/>
    <x v="0"/>
    <n v="279"/>
    <n v="25.363636363636399"/>
    <n v="251.763503649635"/>
    <m/>
    <n v="140846.6496"/>
    <x v="0"/>
    <n v="13555.263199999999"/>
    <x v="1505"/>
    <x v="0"/>
    <m/>
  </r>
  <r>
    <d v="2025-09-18T03:02:42"/>
    <x v="1"/>
    <x v="14"/>
    <s v="PARRA VILLA YUBER ALONSO"/>
    <x v="6"/>
    <x v="0"/>
    <n v="170"/>
    <n v="22.6666666666667"/>
    <n v="171.65693430656901"/>
    <m/>
    <n v="96031.806599999996"/>
    <x v="0"/>
    <n v="13555.263199999999"/>
    <x v="1505"/>
    <x v="0"/>
    <m/>
  </r>
  <r>
    <d v="2025-09-18T03:02:42"/>
    <x v="9"/>
    <x v="15"/>
    <s v="ALBERTO ARISTIZABAL RAFAEL"/>
    <x v="0"/>
    <x v="0"/>
    <n v="213"/>
    <n v="23.6666666666667"/>
    <n v="205.98832116788299"/>
    <m/>
    <n v="115238.1679"/>
    <x v="0"/>
    <n v="13555.263199999999"/>
    <x v="1505"/>
    <x v="0"/>
    <m/>
  </r>
  <r>
    <d v="2025-09-18T03:02:42"/>
    <x v="1"/>
    <x v="17"/>
    <s v="VALENCIA MENDOZA JHON"/>
    <x v="0"/>
    <x v="0"/>
    <n v="245"/>
    <n v="27.2222222222222"/>
    <n v="205.98832116788299"/>
    <s v="1 Descuento (Despachador) "/>
    <n v="115238.1679"/>
    <x v="0"/>
    <n v="13555.263199999999"/>
    <x v="1505"/>
    <x v="0"/>
    <m/>
  </r>
  <r>
    <d v="2025-09-18T03:02:43"/>
    <x v="9"/>
    <x v="19"/>
    <s v="JARAMILLO JARAMILLO FRANCISCO WBEIMAR"/>
    <x v="0"/>
    <x v="0"/>
    <n v="187"/>
    <n v="20.7777777777778"/>
    <n v="205.98832116788299"/>
    <m/>
    <n v="115238.1679"/>
    <x v="1"/>
    <n v="13555.263199999999"/>
    <x v="1505"/>
    <x v="0"/>
    <m/>
  </r>
  <r>
    <d v="2025-09-18T03:02:43"/>
    <x v="1"/>
    <x v="20"/>
    <s v="SALDARRIAGA PARRA LUIS ALBERTO "/>
    <x v="0"/>
    <x v="0"/>
    <n v="184"/>
    <n v="20.4444444444444"/>
    <n v="205.98832116788299"/>
    <m/>
    <n v="115238.1679"/>
    <x v="2"/>
    <n v="13555.263199999999"/>
    <x v="1505"/>
    <x v="0"/>
    <m/>
  </r>
  <r>
    <d v="2025-09-18T03:02:43"/>
    <x v="9"/>
    <x v="21"/>
    <s v="MARULANDA JARAMILLO DAWER ANDRES"/>
    <x v="4"/>
    <x v="0"/>
    <n v="158"/>
    <n v="22.571428571428601"/>
    <n v="160.213138686131"/>
    <m/>
    <n v="89629.686100000006"/>
    <x v="0"/>
    <n v="13555.263199999999"/>
    <x v="1505"/>
    <x v="0"/>
    <m/>
  </r>
  <r>
    <d v="2025-09-18T03:02:43"/>
    <x v="1"/>
    <x v="38"/>
    <s v="HENAO MUOZ FERNEY"/>
    <x v="3"/>
    <x v="0"/>
    <n v="259"/>
    <n v="25.9"/>
    <n v="228.87591240875901"/>
    <m/>
    <n v="128042.4088"/>
    <x v="1"/>
    <n v="13555.263199999999"/>
    <x v="1505"/>
    <x v="0"/>
    <m/>
  </r>
  <r>
    <d v="2025-09-18T03:02:44"/>
    <x v="9"/>
    <x v="22"/>
    <s v="ESPINOZA CHAVARRIA GUILLERMO LEON"/>
    <x v="0"/>
    <x v="0"/>
    <n v="222"/>
    <n v="24.6666666666667"/>
    <n v="205.98832116788299"/>
    <s v="1 Descuento (Despachador) "/>
    <n v="115238.1679"/>
    <x v="0"/>
    <n v="13555.263199999999"/>
    <x v="1505"/>
    <x v="0"/>
    <m/>
  </r>
  <r>
    <d v="2025-09-18T03:02:44"/>
    <x v="1"/>
    <x v="23"/>
    <s v="HENAO HOYOS SANTIAGO"/>
    <x v="1"/>
    <x v="0"/>
    <n v="223"/>
    <n v="20.272727272727298"/>
    <n v="251.763503649635"/>
    <m/>
    <n v="140846.6496"/>
    <x v="0"/>
    <n v="13555.263199999999"/>
    <x v="1505"/>
    <x v="0"/>
    <m/>
  </r>
  <r>
    <d v="2025-09-18T03:02:44"/>
    <x v="9"/>
    <x v="24"/>
    <s v="PULGARIN GARCIA YONATHAN ANDRES"/>
    <x v="0"/>
    <x v="0"/>
    <n v="211"/>
    <n v="23.4444444444444"/>
    <n v="205.98832116788299"/>
    <m/>
    <n v="115238.1679"/>
    <x v="0"/>
    <n v="13555.263199999999"/>
    <x v="1505"/>
    <x v="0"/>
    <m/>
  </r>
  <r>
    <d v="2025-09-18T03:02:44"/>
    <x v="1"/>
    <x v="25"/>
    <s v="LEON PEREZ RAUL ENRIQUE"/>
    <x v="0"/>
    <x v="0"/>
    <n v="195"/>
    <n v="21.6666666666667"/>
    <n v="205.98832116788299"/>
    <s v="1 Descuento (Usuario movilidad reducida)"/>
    <n v="115238.1679"/>
    <x v="0"/>
    <n v="13555.263199999999"/>
    <x v="1505"/>
    <x v="0"/>
    <m/>
  </r>
  <r>
    <d v="2025-09-18T03:02:45"/>
    <x v="9"/>
    <x v="26"/>
    <s v="LAYOS JIMENEZ JOHAN CAMILO"/>
    <x v="6"/>
    <x v="0"/>
    <n v="175"/>
    <n v="21.875"/>
    <n v="183.100729927007"/>
    <m/>
    <n v="102433.927"/>
    <x v="0"/>
    <n v="13555.263199999999"/>
    <x v="1505"/>
    <x v="0"/>
    <m/>
  </r>
  <r>
    <d v="2025-09-18T03:02:45"/>
    <x v="1"/>
    <x v="39"/>
    <s v="CALLE BOTERO ANDRES CAMILO"/>
    <x v="10"/>
    <x v="0"/>
    <n v="117"/>
    <n v="26"/>
    <n v="102.994160583942"/>
    <s v="JHON HERNANDEZ Realiz 1.5 viajes donde moviliz 56 Usuarios. 1 Descuento (Conduct) "/>
    <n v="57619.083899999998"/>
    <x v="0"/>
    <n v="13555.263199999999"/>
    <x v="1505"/>
    <x v="0"/>
    <m/>
  </r>
  <r>
    <d v="2025-09-18T03:02:45"/>
    <x v="9"/>
    <x v="28"/>
    <s v="OSORIO URREGO SANTIAGO"/>
    <x v="13"/>
    <x v="0"/>
    <n v="306"/>
    <n v="21.8571428571429"/>
    <n v="320.42627737226297"/>
    <m/>
    <n v="179259.37229999999"/>
    <x v="0"/>
    <n v="13555.263199999999"/>
    <x v="1505"/>
    <x v="0"/>
    <m/>
  </r>
  <r>
    <d v="2025-09-18T03:02:45"/>
    <x v="1"/>
    <x v="29"/>
    <s v="MONTOYA OSPINA GILBERTO ANTONIO"/>
    <x v="3"/>
    <x v="0"/>
    <n v="200"/>
    <n v="20"/>
    <n v="228.87591240875901"/>
    <s v="1 Descuento (Conduct) "/>
    <n v="128042.4088"/>
    <x v="0"/>
    <n v="13555.263199999999"/>
    <x v="1505"/>
    <x v="0"/>
    <m/>
  </r>
  <r>
    <d v="2025-09-18T03:02:46"/>
    <x v="9"/>
    <x v="30"/>
    <s v="HERRERA GIRALDO DAVINSON"/>
    <x v="6"/>
    <x v="3"/>
    <n v="159"/>
    <n v="19.875"/>
    <n v="183.100729927007"/>
    <m/>
    <n v="102433.927"/>
    <x v="1"/>
    <n v="13555.263199999999"/>
    <x v="1505"/>
    <x v="0"/>
    <m/>
  </r>
  <r>
    <d v="2025-09-18T03:02:46"/>
    <x v="1"/>
    <x v="31"/>
    <s v="MARTINEZ CHAVERRA LUIS NORBERTO"/>
    <x v="3"/>
    <x v="0"/>
    <n v="231"/>
    <n v="23.1"/>
    <n v="228.87591240875901"/>
    <s v="1 Descuento (Despachador) "/>
    <n v="128042.4088"/>
    <x v="0"/>
    <n v="13555.263199999999"/>
    <x v="1505"/>
    <x v="0"/>
    <m/>
  </r>
  <r>
    <d v="2025-09-18T03:02:46"/>
    <x v="9"/>
    <x v="32"/>
    <s v="PALMAR PANA EDIXON JOSUE"/>
    <x v="6"/>
    <x v="0"/>
    <n v="205"/>
    <n v="25.625"/>
    <n v="183.100729927007"/>
    <s v="DIEGO TABORDA Realiz 5 viajes donde moviliz 71 Usuarios "/>
    <n v="102433.927"/>
    <x v="1"/>
    <n v="13555.263199999999"/>
    <x v="1505"/>
    <x v="0"/>
    <m/>
  </r>
  <r>
    <d v="2025-09-18T03:02:46"/>
    <x v="1"/>
    <x v="33"/>
    <s v="CALLE BOTERO JUAN RICARDO"/>
    <x v="0"/>
    <x v="3"/>
    <n v="180"/>
    <n v="20"/>
    <n v="205.98832116788299"/>
    <m/>
    <n v="115238.1679"/>
    <x v="0"/>
    <n v="13555.263199999999"/>
    <x v="1505"/>
    <x v="0"/>
    <m/>
  </r>
  <r>
    <d v="2025-09-18T03:02:47"/>
    <x v="9"/>
    <x v="34"/>
    <s v="PALMAR PANA EDIXON JOSUE"/>
    <x v="5"/>
    <x v="0"/>
    <n v="30"/>
    <n v="30"/>
    <n v="22.887591240875899"/>
    <m/>
    <n v="12804.240900000001"/>
    <x v="0"/>
    <n v="13555.263199999999"/>
    <x v="1505"/>
    <x v="0"/>
    <m/>
  </r>
  <r>
    <d v="2025-09-18T03:02:47"/>
    <x v="1"/>
    <x v="35"/>
    <s v="OCAMPO OCAMPO ANTONIO JOSE"/>
    <x v="1"/>
    <x v="0"/>
    <n v="243"/>
    <n v="22.090909090909101"/>
    <n v="251.763503649635"/>
    <m/>
    <n v="140846.6496"/>
    <x v="0"/>
    <n v="13555.263199999999"/>
    <x v="1505"/>
    <x v="0"/>
    <m/>
  </r>
  <r>
    <d v="2025-09-18T03:02:47"/>
    <x v="9"/>
    <x v="41"/>
    <s v="HERNANDEZ MACIAS GILBERTO"/>
    <x v="10"/>
    <x v="0"/>
    <n v="110"/>
    <n v="24.4444444444444"/>
    <n v="102.994160583942"/>
    <s v="2 Descuentos (Usuarios desubicados) "/>
    <n v="57619.083899999998"/>
    <x v="1"/>
    <n v="13555.263199999999"/>
    <x v="1505"/>
    <x v="0"/>
    <m/>
  </r>
  <r>
    <d v="2025-09-18T03:02:47"/>
    <x v="1"/>
    <x v="40"/>
    <s v="AGUDELO GARCIA DENIN ANGELO"/>
    <x v="1"/>
    <x v="0"/>
    <n v="190"/>
    <n v="17.272727272727298"/>
    <n v="251.763503649635"/>
    <m/>
    <n v="140846.6496"/>
    <x v="1"/>
    <n v="13555.263199999999"/>
    <x v="1505"/>
    <x v="0"/>
    <m/>
  </r>
  <r>
    <d v="2025-09-18T03:02:48"/>
    <x v="9"/>
    <x v="42"/>
    <s v="CALLE BOTERO ANDRES CAMILO "/>
    <x v="10"/>
    <x v="0"/>
    <n v="93"/>
    <n v="23.25"/>
    <n v="91.550364963503696"/>
    <m/>
    <n v="51216.963499999998"/>
    <x v="1"/>
    <n v="13555.263199999999"/>
    <x v="1505"/>
    <x v="0"/>
    <m/>
  </r>
  <r>
    <d v="2025-09-19T02:05:00"/>
    <x v="9"/>
    <x v="1"/>
    <s v="ESPINOZA CHAVARRIA GUILLERMO LEON"/>
    <x v="4"/>
    <x v="0"/>
    <n v="179"/>
    <n v="25.571428571428601"/>
    <n v="159.34"/>
    <m/>
    <n v="89118.9"/>
    <x v="0"/>
    <n v="14697.368399999999"/>
    <x v="1506"/>
    <x v="0"/>
    <m/>
  </r>
  <r>
    <d v="2025-09-19T02:05:00"/>
    <x v="1"/>
    <x v="37"/>
    <s v="SANCHEZ BETANCOURT FRANSCISCO"/>
    <x v="0"/>
    <x v="0"/>
    <n v="197"/>
    <n v="21.8888888888889"/>
    <n v="204.86571428571401"/>
    <m/>
    <n v="114581.44289999999"/>
    <x v="0"/>
    <n v="14697.368399999999"/>
    <x v="1506"/>
    <x v="0"/>
    <m/>
  </r>
  <r>
    <d v="2025-09-19T02:05:01"/>
    <x v="9"/>
    <x v="2"/>
    <s v="LONDOO LOPERA DUVAN ANDRES"/>
    <x v="0"/>
    <x v="0"/>
    <n v="231"/>
    <n v="25.6666666666667"/>
    <n v="204.86571428571401"/>
    <m/>
    <n v="114581.44289999999"/>
    <x v="1"/>
    <n v="14697.368399999999"/>
    <x v="1506"/>
    <x v="0"/>
    <m/>
  </r>
  <r>
    <d v="2025-09-19T02:05:01"/>
    <x v="1"/>
    <x v="3"/>
    <s v="LOPEZ PINEDA DANIEL ESTIVEN"/>
    <x v="3"/>
    <x v="0"/>
    <n v="254"/>
    <n v="25.4"/>
    <n v="227.62857142857101"/>
    <m/>
    <n v="127312.71430000001"/>
    <x v="0"/>
    <n v="14697.368399999999"/>
    <x v="1506"/>
    <x v="0"/>
    <m/>
  </r>
  <r>
    <d v="2025-09-19T02:05:02"/>
    <x v="9"/>
    <x v="4"/>
    <s v="JIMENEZ HERNANDEZ ESTEBAN CAMILO"/>
    <x v="0"/>
    <x v="0"/>
    <n v="198"/>
    <n v="22"/>
    <n v="204.86571428571401"/>
    <s v="2 Descuentos (Despachador y conduct) "/>
    <n v="114581.44289999999"/>
    <x v="1"/>
    <n v="14697.368399999999"/>
    <x v="1506"/>
    <x v="0"/>
    <m/>
  </r>
  <r>
    <d v="2025-09-19T02:05:02"/>
    <x v="1"/>
    <x v="5"/>
    <s v="GONZALEZ PEREZ RAFAEL JOSE"/>
    <x v="3"/>
    <x v="0"/>
    <n v="218"/>
    <n v="21.8"/>
    <n v="227.62857142857101"/>
    <s v="4 Descuentos (Despachador y transbordo) "/>
    <n v="127312.71430000001"/>
    <x v="1"/>
    <n v="14697.368399999999"/>
    <x v="1506"/>
    <x v="0"/>
    <m/>
  </r>
  <r>
    <d v="2025-09-19T02:05:02"/>
    <x v="9"/>
    <x v="6"/>
    <s v="CARTAGENA RAMIREZ FREDY ALONSO"/>
    <x v="0"/>
    <x v="0"/>
    <n v="229"/>
    <n v="25.4444444444444"/>
    <n v="204.86571428571401"/>
    <m/>
    <n v="114581.44289999999"/>
    <x v="0"/>
    <n v="14697.368399999999"/>
    <x v="1506"/>
    <x v="0"/>
    <m/>
  </r>
  <r>
    <d v="2025-09-19T02:05:03"/>
    <x v="1"/>
    <x v="7"/>
    <s v="MARIN ALZATE KEVIN ANDRES "/>
    <x v="3"/>
    <x v="0"/>
    <n v="182"/>
    <n v="18.2"/>
    <n v="227.62857142857101"/>
    <m/>
    <n v="127312.71430000001"/>
    <x v="0"/>
    <n v="14697.368399999999"/>
    <x v="1506"/>
    <x v="0"/>
    <m/>
  </r>
  <r>
    <d v="2025-09-19T02:05:03"/>
    <x v="9"/>
    <x v="8"/>
    <s v="YEPES TORRES JHON ALEXANDER"/>
    <x v="0"/>
    <x v="0"/>
    <n v="197"/>
    <n v="21.8888888888889"/>
    <n v="204.86571428571401"/>
    <m/>
    <n v="114581.44289999999"/>
    <x v="0"/>
    <n v="14697.368399999999"/>
    <x v="1506"/>
    <x v="0"/>
    <m/>
  </r>
  <r>
    <d v="2025-09-19T02:05:03"/>
    <x v="1"/>
    <x v="9"/>
    <s v="DAVID  HENRY GIOVANNY"/>
    <x v="0"/>
    <x v="0"/>
    <n v="183"/>
    <n v="20.3333333333333"/>
    <n v="204.86571428571401"/>
    <m/>
    <n v="114581.44289999999"/>
    <x v="0"/>
    <n v="14697.368399999999"/>
    <x v="1506"/>
    <x v="0"/>
    <m/>
  </r>
  <r>
    <d v="2025-09-19T02:05:04"/>
    <x v="9"/>
    <x v="10"/>
    <s v="CUADROS PRESIGA JOSE GABRIEL"/>
    <x v="0"/>
    <x v="0"/>
    <n v="237"/>
    <n v="26.3333333333333"/>
    <n v="204.86571428571401"/>
    <m/>
    <n v="114581.44289999999"/>
    <x v="0"/>
    <n v="14697.368399999999"/>
    <x v="1506"/>
    <x v="0"/>
    <m/>
  </r>
  <r>
    <d v="2025-09-19T02:05:04"/>
    <x v="1"/>
    <x v="11"/>
    <s v="DURANGO PAEZ GILDARDO"/>
    <x v="3"/>
    <x v="0"/>
    <n v="243"/>
    <n v="24.3"/>
    <n v="227.62857142857101"/>
    <s v="2 Descuentos (Conducts) "/>
    <n v="127312.71430000001"/>
    <x v="1"/>
    <n v="14697.368399999999"/>
    <x v="1506"/>
    <x v="0"/>
    <m/>
  </r>
  <r>
    <d v="2025-09-19T02:05:04"/>
    <x v="9"/>
    <x v="12"/>
    <s v="VERENZUELA MARTINEZ ALEXANDER"/>
    <x v="3"/>
    <x v="0"/>
    <n v="265"/>
    <n v="26.5"/>
    <n v="227.62857142857101"/>
    <s v="1 Descuento (Despachador) "/>
    <n v="127312.71430000001"/>
    <x v="1"/>
    <n v="14697.368399999999"/>
    <x v="1506"/>
    <x v="0"/>
    <m/>
  </r>
  <r>
    <d v="2025-09-19T02:05:05"/>
    <x v="1"/>
    <x v="13"/>
    <s v="PEREZ GARCIA JUAN ESTEBAN"/>
    <x v="0"/>
    <x v="0"/>
    <n v="171"/>
    <n v="19"/>
    <n v="204.86571428571401"/>
    <m/>
    <n v="114581.44289999999"/>
    <x v="0"/>
    <n v="14697.368399999999"/>
    <x v="1506"/>
    <x v="0"/>
    <m/>
  </r>
  <r>
    <d v="2025-09-19T02:05:05"/>
    <x v="9"/>
    <x v="14"/>
    <s v="PARRA VILLA YUBER ALONSO"/>
    <x v="0"/>
    <x v="0"/>
    <n v="175"/>
    <n v="19.4444444444444"/>
    <n v="204.86571428571401"/>
    <m/>
    <n v="114581.44289999999"/>
    <x v="0"/>
    <n v="14697.368399999999"/>
    <x v="1506"/>
    <x v="0"/>
    <m/>
  </r>
  <r>
    <d v="2025-09-19T02:05:05"/>
    <x v="1"/>
    <x v="15"/>
    <s v="ALBERTO ARISTIZABAL RAFAEL"/>
    <x v="6"/>
    <x v="0"/>
    <n v="220"/>
    <n v="27.5"/>
    <n v="182.102857142857"/>
    <m/>
    <n v="101850.17140000001"/>
    <x v="0"/>
    <n v="14697.368399999999"/>
    <x v="1506"/>
    <x v="0"/>
    <m/>
  </r>
  <r>
    <d v="2025-09-19T02:05:06"/>
    <x v="9"/>
    <x v="16"/>
    <s v="MACEA ARBELAEZ MATEO"/>
    <x v="13"/>
    <x v="0"/>
    <n v="271"/>
    <n v="19.3571428571429"/>
    <n v="318.68"/>
    <m/>
    <n v="178237.8"/>
    <x v="0"/>
    <n v="14697.368399999999"/>
    <x v="1506"/>
    <x v="0"/>
    <m/>
  </r>
  <r>
    <d v="2025-09-19T02:05:06"/>
    <x v="1"/>
    <x v="17"/>
    <s v="VALENCIA MENDOZA JHON"/>
    <x v="0"/>
    <x v="0"/>
    <n v="228"/>
    <n v="25.3333333333333"/>
    <n v="204.86571428571401"/>
    <s v="1 Descuento (Monitoreo)"/>
    <n v="114581.44289999999"/>
    <x v="0"/>
    <n v="14697.368399999999"/>
    <x v="1506"/>
    <x v="0"/>
    <m/>
  </r>
  <r>
    <d v="2025-09-19T02:05:06"/>
    <x v="9"/>
    <x v="18"/>
    <s v="DURANGO DAVID JOSE"/>
    <x v="8"/>
    <x v="0"/>
    <n v="94"/>
    <n v="18.8"/>
    <n v="113.814285714286"/>
    <m/>
    <n v="63656.357100000001"/>
    <x v="0"/>
    <n v="14697.368399999999"/>
    <x v="1506"/>
    <x v="0"/>
    <m/>
  </r>
  <r>
    <d v="2025-09-19T02:05:06"/>
    <x v="1"/>
    <x v="19"/>
    <s v="QUIRAMA CASTAEDA JHON JADER"/>
    <x v="0"/>
    <x v="0"/>
    <n v="196"/>
    <n v="21.7777777777778"/>
    <n v="204.86571428571401"/>
    <m/>
    <n v="114581.44289999999"/>
    <x v="1"/>
    <n v="14697.368399999999"/>
    <x v="1506"/>
    <x v="0"/>
    <m/>
  </r>
  <r>
    <d v="2025-09-19T02:05:07"/>
    <x v="9"/>
    <x v="20"/>
    <s v="SALDARRIAGA PARRA LUIS ALBERTO"/>
    <x v="4"/>
    <x v="0"/>
    <n v="115"/>
    <n v="16.428571428571399"/>
    <n v="159.34"/>
    <m/>
    <n v="89118.9"/>
    <x v="2"/>
    <n v="14697.368399999999"/>
    <x v="1506"/>
    <x v="0"/>
    <m/>
  </r>
  <r>
    <d v="2025-09-19T02:05:07"/>
    <x v="1"/>
    <x v="21"/>
    <s v="MURILLO  YORMAN ANDRES"/>
    <x v="3"/>
    <x v="0"/>
    <n v="222"/>
    <n v="22.2"/>
    <n v="227.62857142857101"/>
    <m/>
    <n v="127312.71430000001"/>
    <x v="0"/>
    <n v="14697.368399999999"/>
    <x v="1506"/>
    <x v="0"/>
    <m/>
  </r>
  <r>
    <d v="2025-09-19T02:05:07"/>
    <x v="9"/>
    <x v="38"/>
    <s v="JIMENEZ HURTADO CARLOS ESTIVEN"/>
    <x v="0"/>
    <x v="0"/>
    <n v="195"/>
    <n v="21.6666666666667"/>
    <n v="204.86571428571401"/>
    <m/>
    <n v="114581.44289999999"/>
    <x v="1"/>
    <n v="14697.368399999999"/>
    <x v="1506"/>
    <x v="0"/>
    <m/>
  </r>
  <r>
    <d v="2025-09-19T02:05:08"/>
    <x v="1"/>
    <x v="22"/>
    <s v="CIRO MARIN RODRIGO ALBERTO"/>
    <x v="0"/>
    <x v="0"/>
    <n v="197"/>
    <n v="21.8888888888889"/>
    <n v="204.86571428571401"/>
    <s v="1 Descuento (conduct) "/>
    <n v="114581.44289999999"/>
    <x v="0"/>
    <n v="14697.368399999999"/>
    <x v="1506"/>
    <x v="0"/>
    <m/>
  </r>
  <r>
    <d v="2025-09-19T02:05:08"/>
    <x v="9"/>
    <x v="23"/>
    <s v="FLORES RINCON JORGE ALBERTO"/>
    <x v="1"/>
    <x v="0"/>
    <n v="231"/>
    <n v="21"/>
    <n v="250.391428571429"/>
    <s v="SANTIAGO HENAO Realiz 5 viajes donde moviliz 119 Usuarios "/>
    <n v="140043.98569999999"/>
    <x v="0"/>
    <n v="14697.368399999999"/>
    <x v="1506"/>
    <x v="0"/>
    <m/>
  </r>
  <r>
    <d v="2025-09-19T02:05:08"/>
    <x v="1"/>
    <x v="24"/>
    <s v="AGUDELO GARCIA LLORDIN ELIAS"/>
    <x v="6"/>
    <x v="0"/>
    <n v="175"/>
    <n v="21.875"/>
    <n v="182.102857142857"/>
    <m/>
    <n v="101850.17140000001"/>
    <x v="0"/>
    <n v="14697.368399999999"/>
    <x v="1506"/>
    <x v="0"/>
    <m/>
  </r>
  <r>
    <d v="2025-09-19T02:05:09"/>
    <x v="9"/>
    <x v="25"/>
    <s v="LEON PEREZ RAUL ENRIQUE"/>
    <x v="0"/>
    <x v="0"/>
    <n v="192"/>
    <n v="21.3333333333333"/>
    <n v="204.86571428571401"/>
    <s v="1 Descuento (Usuario desubicado) "/>
    <n v="114581.44289999999"/>
    <x v="0"/>
    <n v="14697.368399999999"/>
    <x v="1506"/>
    <x v="0"/>
    <m/>
  </r>
  <r>
    <d v="2025-09-19T02:05:09"/>
    <x v="1"/>
    <x v="26"/>
    <s v="PULGARIN GARCIA YONATHAN ANDRES"/>
    <x v="0"/>
    <x v="0"/>
    <n v="183"/>
    <n v="20.3333333333333"/>
    <n v="204.86571428571401"/>
    <m/>
    <n v="114581.44289999999"/>
    <x v="0"/>
    <n v="14697.368399999999"/>
    <x v="1506"/>
    <x v="0"/>
    <m/>
  </r>
  <r>
    <d v="2025-09-19T02:05:09"/>
    <x v="9"/>
    <x v="39"/>
    <s v="HERNANDEZ MORALES JHON DAYRON"/>
    <x v="4"/>
    <x v="0"/>
    <n v="193"/>
    <n v="27.571428571428601"/>
    <n v="159.34"/>
    <m/>
    <n v="89118.9"/>
    <x v="0"/>
    <n v="14697.368399999999"/>
    <x v="1506"/>
    <x v="0"/>
    <m/>
  </r>
  <r>
    <d v="2025-09-19T02:05:09"/>
    <x v="1"/>
    <x v="28"/>
    <s v="OSORIO URREGO SANTIAGO"/>
    <x v="0"/>
    <x v="0"/>
    <n v="220"/>
    <n v="24.4444444444444"/>
    <n v="204.86571428571401"/>
    <m/>
    <n v="114581.44289999999"/>
    <x v="0"/>
    <n v="14697.368399999999"/>
    <x v="1506"/>
    <x v="0"/>
    <m/>
  </r>
  <r>
    <d v="2025-09-19T02:05:10"/>
    <x v="9"/>
    <x v="29"/>
    <s v="MONTOYA OSPINA GILBERTO ANTONIO"/>
    <x v="3"/>
    <x v="0"/>
    <n v="249"/>
    <n v="24.9"/>
    <n v="227.62857142857101"/>
    <m/>
    <n v="127312.71430000001"/>
    <x v="0"/>
    <n v="14697.368399999999"/>
    <x v="1506"/>
    <x v="0"/>
    <m/>
  </r>
  <r>
    <d v="2025-09-19T02:05:10"/>
    <x v="1"/>
    <x v="31"/>
    <s v="MARTINEZ CHAVERRA LUIS NORBERTO"/>
    <x v="3"/>
    <x v="0"/>
    <n v="234"/>
    <n v="23.4"/>
    <n v="227.62857142857101"/>
    <m/>
    <n v="127312.71430000001"/>
    <x v="0"/>
    <n v="14697.368399999999"/>
    <x v="1506"/>
    <x v="0"/>
    <m/>
  </r>
  <r>
    <d v="2025-09-19T02:05:10"/>
    <x v="9"/>
    <x v="33"/>
    <s v="CALLE BOTERO JUAN RICARDO"/>
    <x v="0"/>
    <x v="0"/>
    <n v="175"/>
    <n v="19.4444444444444"/>
    <n v="204.86571428571401"/>
    <s v="2 Descuentos (Usuarios desubicados) "/>
    <n v="114581.44289999999"/>
    <x v="0"/>
    <n v="14697.368399999999"/>
    <x v="1506"/>
    <x v="0"/>
    <m/>
  </r>
  <r>
    <d v="2025-09-19T02:05:11"/>
    <x v="1"/>
    <x v="34"/>
    <s v="PALMAR PANA EDIXON JOSUE"/>
    <x v="12"/>
    <x v="0"/>
    <n v="260"/>
    <n v="20"/>
    <n v="295.91714285714301"/>
    <s v="1 Descuento (Usuario desubicado) "/>
    <n v="165506.52859999999"/>
    <x v="0"/>
    <n v="14697.368399999999"/>
    <x v="1506"/>
    <x v="0"/>
    <m/>
  </r>
  <r>
    <d v="2025-09-19T02:05:11"/>
    <x v="9"/>
    <x v="35"/>
    <s v="OCAMPO OCAMPO ANTONIO JOSE"/>
    <x v="0"/>
    <x v="0"/>
    <n v="237"/>
    <n v="26.3333333333333"/>
    <n v="204.86571428571401"/>
    <m/>
    <n v="114581.44289999999"/>
    <x v="0"/>
    <n v="14697.368399999999"/>
    <x v="1506"/>
    <x v="0"/>
    <m/>
  </r>
  <r>
    <d v="2025-09-19T02:05:11"/>
    <x v="1"/>
    <x v="41"/>
    <s v="HERNANDEZ MACIAS GILBERTO"/>
    <x v="0"/>
    <x v="0"/>
    <n v="221"/>
    <n v="24.5555555555556"/>
    <n v="204.86571428571401"/>
    <m/>
    <n v="114581.44289999999"/>
    <x v="1"/>
    <n v="14697.368399999999"/>
    <x v="1506"/>
    <x v="0"/>
    <m/>
  </r>
  <r>
    <d v="2025-09-19T02:05:12"/>
    <x v="9"/>
    <x v="40"/>
    <s v="AGUDELO GARCIA DENIN ANGELO"/>
    <x v="3"/>
    <x v="0"/>
    <n v="270"/>
    <n v="27"/>
    <n v="227.62857142857101"/>
    <m/>
    <n v="127312.71430000001"/>
    <x v="1"/>
    <n v="14697.368399999999"/>
    <x v="1506"/>
    <x v="0"/>
    <m/>
  </r>
  <r>
    <d v="2025-09-19T02:05:12"/>
    <x v="1"/>
    <x v="42"/>
    <s v="CALLE BOTERO ANDRES CAMILO "/>
    <x v="0"/>
    <x v="0"/>
    <n v="230"/>
    <n v="25.5555555555556"/>
    <n v="204.86571428571401"/>
    <m/>
    <n v="114581.44289999999"/>
    <x v="1"/>
    <n v="14697.368399999999"/>
    <x v="1506"/>
    <x v="0"/>
    <m/>
  </r>
  <r>
    <d v="2025-09-20T03:12:42"/>
    <x v="1"/>
    <x v="6"/>
    <s v="CARTAGENA RAMIREZ FREDY ALONSO"/>
    <x v="1"/>
    <x v="0"/>
    <n v="294"/>
    <n v="26.727272727272702"/>
    <n v="245.27988748241901"/>
    <m/>
    <n v="137053.73420000001"/>
    <x v="0"/>
    <n v="13075.6098"/>
    <x v="1507"/>
    <x v="0"/>
    <m/>
  </r>
  <r>
    <d v="2025-09-20T03:12:40"/>
    <x v="9"/>
    <x v="0"/>
    <s v="HINCAPIE JUAN ESTIVEN "/>
    <x v="8"/>
    <x v="0"/>
    <n v="94"/>
    <n v="18.8"/>
    <n v="111.490857946554"/>
    <m/>
    <n v="62297.151899999997"/>
    <x v="0"/>
    <n v="13075.6098"/>
    <x v="1507"/>
    <x v="0"/>
    <m/>
  </r>
  <r>
    <d v="2025-09-20T03:12:41"/>
    <x v="1"/>
    <x v="1"/>
    <s v="GONZALEZ IPUANA RENE"/>
    <x v="0"/>
    <x v="0"/>
    <n v="204"/>
    <n v="22.6666666666667"/>
    <n v="200.68354430379699"/>
    <m/>
    <n v="112134.8734"/>
    <x v="0"/>
    <n v="13075.6098"/>
    <x v="1507"/>
    <x v="0"/>
    <m/>
  </r>
  <r>
    <d v="2025-09-20T03:12:41"/>
    <x v="9"/>
    <x v="37"/>
    <s v="SANCHEZ BETANCOURT FRANSCISCO"/>
    <x v="4"/>
    <x v="0"/>
    <n v="176"/>
    <n v="25.1428571428571"/>
    <n v="156.08720112517599"/>
    <m/>
    <n v="87216.012700000007"/>
    <x v="0"/>
    <n v="13075.6098"/>
    <x v="1507"/>
    <x v="0"/>
    <m/>
  </r>
  <r>
    <d v="2025-09-20T03:12:41"/>
    <x v="1"/>
    <x v="2"/>
    <s v="LONDOO LOPERA DUVAN ANDRES"/>
    <x v="0"/>
    <x v="0"/>
    <n v="188"/>
    <n v="20.8888888888889"/>
    <n v="200.68354430379699"/>
    <s v="2 Descuentos (Usuarios desubicados) "/>
    <n v="112134.8734"/>
    <x v="1"/>
    <n v="13075.6098"/>
    <x v="1507"/>
    <x v="0"/>
    <m/>
  </r>
  <r>
    <d v="2025-09-20T03:12:41"/>
    <x v="9"/>
    <x v="3"/>
    <s v="LOPEZ PINEDA DANIEL ESTIVEN"/>
    <x v="6"/>
    <x v="0"/>
    <n v="167"/>
    <n v="20.875"/>
    <n v="178.385372714487"/>
    <m/>
    <n v="99675.442999999999"/>
    <x v="0"/>
    <n v="13075.6098"/>
    <x v="1507"/>
    <x v="0"/>
    <m/>
  </r>
  <r>
    <d v="2025-09-20T03:12:42"/>
    <x v="1"/>
    <x v="4"/>
    <s v="GIRALDO GIRALDO YOVIN ANDRES"/>
    <x v="0"/>
    <x v="0"/>
    <n v="201"/>
    <n v="22.3333333333333"/>
    <n v="200.68354430379699"/>
    <m/>
    <n v="112134.8734"/>
    <x v="1"/>
    <n v="13075.6098"/>
    <x v="1507"/>
    <x v="0"/>
    <m/>
  </r>
  <r>
    <d v="2025-09-20T03:12:42"/>
    <x v="9"/>
    <x v="5"/>
    <s v="GONZALEZ PEREZ RAFAEL JOSE"/>
    <x v="3"/>
    <x v="0"/>
    <n v="220"/>
    <n v="22"/>
    <n v="222.981715893108"/>
    <m/>
    <n v="124594.30379999999"/>
    <x v="1"/>
    <n v="13075.6098"/>
    <x v="1507"/>
    <x v="0"/>
    <m/>
  </r>
  <r>
    <d v="2025-09-20T03:12:43"/>
    <x v="9"/>
    <x v="7"/>
    <s v="GUTIERREZ ARICAPA DANIEL HUMBERTO"/>
    <x v="0"/>
    <x v="0"/>
    <n v="178"/>
    <n v="19.7777777777778"/>
    <n v="200.68354430379699"/>
    <m/>
    <n v="112134.8734"/>
    <x v="0"/>
    <n v="13075.6098"/>
    <x v="1507"/>
    <x v="0"/>
    <m/>
  </r>
  <r>
    <d v="2025-09-20T03:12:43"/>
    <x v="1"/>
    <x v="8"/>
    <s v="YEPES TORRES JHON ALEXANDER"/>
    <x v="6"/>
    <x v="0"/>
    <n v="154"/>
    <n v="20.533333333333299"/>
    <n v="167.236286919831"/>
    <m/>
    <n v="93445.727799999993"/>
    <x v="0"/>
    <n v="13075.6098"/>
    <x v="1507"/>
    <x v="0"/>
    <m/>
  </r>
  <r>
    <d v="2025-09-20T03:12:43"/>
    <x v="1"/>
    <x v="10"/>
    <s v="OSORIO URREGO SANTIAGO"/>
    <x v="9"/>
    <x v="0"/>
    <n v="312"/>
    <n v="26"/>
    <n v="267.57805907173002"/>
    <s v="2 Descuentos (Usuarios desubicados) "/>
    <n v="149513.16459999999"/>
    <x v="0"/>
    <n v="13075.6098"/>
    <x v="1507"/>
    <x v="0"/>
    <m/>
  </r>
  <r>
    <d v="2025-09-20T03:12:44"/>
    <x v="9"/>
    <x v="11"/>
    <s v="DURANGO PAEZ GILDARDO"/>
    <x v="7"/>
    <x v="0"/>
    <n v="87"/>
    <n v="29"/>
    <n v="66.894514767932506"/>
    <m/>
    <n v="37378.291100000002"/>
    <x v="1"/>
    <n v="13075.6098"/>
    <x v="1507"/>
    <x v="0"/>
    <m/>
  </r>
  <r>
    <d v="2025-09-20T03:12:44"/>
    <x v="1"/>
    <x v="12"/>
    <s v="VERENZUELA MARTINEZ ALEXANDER"/>
    <x v="0"/>
    <x v="0"/>
    <n v="255"/>
    <n v="28.3333333333333"/>
    <n v="200.68354430379699"/>
    <s v="3 Descuentos (Conducts y monitoreo) "/>
    <n v="112134.8734"/>
    <x v="1"/>
    <n v="13075.6098"/>
    <x v="1507"/>
    <x v="0"/>
    <m/>
  </r>
  <r>
    <d v="2025-09-20T03:12:43"/>
    <x v="9"/>
    <x v="9"/>
    <s v="DAVID  HENRY GIOVANNY"/>
    <x v="3"/>
    <x v="0"/>
    <n v="235"/>
    <n v="23.5"/>
    <n v="222.981715893108"/>
    <s v="1 Descuento (Conduct) "/>
    <n v="124594.30379999999"/>
    <x v="0"/>
    <n v="13075.6098"/>
    <x v="1507"/>
    <x v="0"/>
    <m/>
  </r>
  <r>
    <d v="2025-09-20T03:12:44"/>
    <x v="9"/>
    <x v="13"/>
    <s v="PEREZ GARCIA JUAN ESTEBAN"/>
    <x v="0"/>
    <x v="0"/>
    <n v="213"/>
    <n v="23.6666666666667"/>
    <n v="200.68354430379699"/>
    <s v="1 Descuento (Despachador) "/>
    <n v="112134.8734"/>
    <x v="0"/>
    <n v="13075.6098"/>
    <x v="1507"/>
    <x v="0"/>
    <m/>
  </r>
  <r>
    <d v="2025-09-20T03:12:44"/>
    <x v="1"/>
    <x v="14"/>
    <s v="PARRA VILLA YUBER ALONSO"/>
    <x v="10"/>
    <x v="0"/>
    <n v="116"/>
    <n v="25.7777777777778"/>
    <n v="100.34177215189899"/>
    <m/>
    <n v="56067.436699999998"/>
    <x v="0"/>
    <n v="13075.6098"/>
    <x v="1507"/>
    <x v="0"/>
    <m/>
  </r>
  <r>
    <d v="2025-09-20T03:12:45"/>
    <x v="9"/>
    <x v="15"/>
    <s v="ALBERTO ARISTIZABAL RAFAEL"/>
    <x v="0"/>
    <x v="0"/>
    <n v="204"/>
    <n v="22.6666666666667"/>
    <n v="200.68354430379699"/>
    <s v="2 Descuentos (Usuarios desubicados) "/>
    <n v="112134.8734"/>
    <x v="0"/>
    <n v="13075.6098"/>
    <x v="1507"/>
    <x v="0"/>
    <m/>
  </r>
  <r>
    <d v="2025-09-20T03:12:45"/>
    <x v="1"/>
    <x v="16"/>
    <s v="MACEA ARBELAEZ MATEO"/>
    <x v="0"/>
    <x v="0"/>
    <n v="184"/>
    <n v="20.4444444444444"/>
    <n v="200.68354430379699"/>
    <s v="2 Descuentos (Usuarios desubicados) "/>
    <n v="112134.8734"/>
    <x v="0"/>
    <n v="13075.6098"/>
    <x v="1507"/>
    <x v="0"/>
    <m/>
  </r>
  <r>
    <d v="2025-09-20T03:12:45"/>
    <x v="9"/>
    <x v="17"/>
    <s v="MURILLO  YORMAN ANDRES"/>
    <x v="3"/>
    <x v="0"/>
    <n v="183"/>
    <n v="18.3"/>
    <n v="222.981715893108"/>
    <m/>
    <n v="124594.30379999999"/>
    <x v="0"/>
    <n v="13075.6098"/>
    <x v="1507"/>
    <x v="0"/>
    <m/>
  </r>
  <r>
    <d v="2025-09-20T03:12:45"/>
    <x v="1"/>
    <x v="18"/>
    <s v="DURANGO DAVID JOSE"/>
    <x v="8"/>
    <x v="0"/>
    <n v="115"/>
    <n v="23"/>
    <n v="111.490857946554"/>
    <m/>
    <n v="62297.151899999997"/>
    <x v="0"/>
    <n v="13075.6098"/>
    <x v="1507"/>
    <x v="0"/>
    <m/>
  </r>
  <r>
    <d v="2025-09-20T03:12:46"/>
    <x v="9"/>
    <x v="19"/>
    <s v="QUIRAMA CASTAEDA JHON JADER"/>
    <x v="0"/>
    <x v="0"/>
    <n v="227"/>
    <n v="25.2222222222222"/>
    <n v="200.68354430379699"/>
    <s v="1 Descuento (Despachador) "/>
    <n v="112134.8734"/>
    <x v="1"/>
    <n v="13075.6098"/>
    <x v="1507"/>
    <x v="0"/>
    <m/>
  </r>
  <r>
    <d v="2025-09-20T03:12:46"/>
    <x v="1"/>
    <x v="20"/>
    <s v="SALDARRIAGA PARRA LUIS ALBERTO"/>
    <x v="0"/>
    <x v="0"/>
    <n v="208"/>
    <n v="23.1111111111111"/>
    <n v="200.68354430379699"/>
    <m/>
    <n v="112134.8734"/>
    <x v="2"/>
    <n v="13075.6098"/>
    <x v="1507"/>
    <x v="0"/>
    <m/>
  </r>
  <r>
    <d v="2025-09-20T03:12:46"/>
    <x v="9"/>
    <x v="21"/>
    <s v="MARULANDA JARAMILLO DAWER ANDRES"/>
    <x v="4"/>
    <x v="0"/>
    <n v="177"/>
    <n v="25.285714285714299"/>
    <n v="156.08720112517599"/>
    <m/>
    <n v="87216.012700000007"/>
    <x v="0"/>
    <n v="13075.6098"/>
    <x v="1507"/>
    <x v="0"/>
    <m/>
  </r>
  <r>
    <d v="2025-09-20T03:12:46"/>
    <x v="1"/>
    <x v="38"/>
    <s v="JIMENEZ HURTADO CARLOS ESTIVEN"/>
    <x v="0"/>
    <x v="0"/>
    <n v="162"/>
    <n v="18"/>
    <n v="200.68354430379699"/>
    <m/>
    <n v="112134.8734"/>
    <x v="1"/>
    <n v="13075.6098"/>
    <x v="1507"/>
    <x v="0"/>
    <m/>
  </r>
  <r>
    <d v="2025-09-20T03:12:47"/>
    <x v="9"/>
    <x v="22"/>
    <s v="CIRO MARIN RODRIGO ALBERTO"/>
    <x v="0"/>
    <x v="0"/>
    <n v="184"/>
    <n v="20.4444444444444"/>
    <n v="200.68354430379699"/>
    <m/>
    <n v="112134.8734"/>
    <x v="0"/>
    <n v="13075.6098"/>
    <x v="1507"/>
    <x v="0"/>
    <m/>
  </r>
  <r>
    <d v="2025-09-20T03:12:47"/>
    <x v="1"/>
    <x v="23"/>
    <s v="HENAO HOYOS SANTIAGO"/>
    <x v="0"/>
    <x v="0"/>
    <n v="179"/>
    <n v="19.8888888888889"/>
    <n v="200.68354430379699"/>
    <m/>
    <n v="112134.8734"/>
    <x v="0"/>
    <n v="13075.6098"/>
    <x v="1507"/>
    <x v="0"/>
    <m/>
  </r>
  <r>
    <d v="2025-09-20T03:12:47"/>
    <x v="9"/>
    <x v="24"/>
    <s v="AGUDELO GARCIA LLORDIN ELIAS"/>
    <x v="6"/>
    <x v="0"/>
    <n v="132"/>
    <n v="16.5"/>
    <n v="178.385372714487"/>
    <m/>
    <n v="99675.442999999999"/>
    <x v="0"/>
    <n v="13075.6098"/>
    <x v="1507"/>
    <x v="0"/>
    <m/>
  </r>
  <r>
    <d v="2025-09-20T03:12:47"/>
    <x v="1"/>
    <x v="25"/>
    <s v="LEON PEREZ RAUL ENRIQUE"/>
    <x v="2"/>
    <x v="0"/>
    <n v="170"/>
    <n v="26.153846153846199"/>
    <n v="144.93811533051999"/>
    <s v="2 Descuentos (Conducts) "/>
    <n v="80986.297500000001"/>
    <x v="0"/>
    <n v="13075.6098"/>
    <x v="1507"/>
    <x v="0"/>
    <m/>
  </r>
  <r>
    <d v="2025-09-20T03:12:48"/>
    <x v="9"/>
    <x v="26"/>
    <s v="LAYOS JIMENEZ JOHAN CAMILO"/>
    <x v="0"/>
    <x v="0"/>
    <n v="162"/>
    <n v="18"/>
    <n v="200.68354430379699"/>
    <m/>
    <n v="112134.8734"/>
    <x v="0"/>
    <n v="13075.6098"/>
    <x v="1507"/>
    <x v="0"/>
    <m/>
  </r>
  <r>
    <d v="2025-09-20T03:12:48"/>
    <x v="1"/>
    <x v="39"/>
    <s v="PARIAS MURIEL JHON FREDY"/>
    <x v="0"/>
    <x v="0"/>
    <n v="241"/>
    <n v="26.7777777777778"/>
    <n v="200.68354430379699"/>
    <s v="2 Descuentos (Conducts) "/>
    <n v="112134.8734"/>
    <x v="0"/>
    <n v="13075.6098"/>
    <x v="1507"/>
    <x v="0"/>
    <m/>
  </r>
  <r>
    <d v="2025-09-20T03:12:48"/>
    <x v="9"/>
    <x v="28"/>
    <s v="GOMEZ MARIN ALVARO"/>
    <x v="0"/>
    <x v="0"/>
    <n v="216"/>
    <n v="24"/>
    <n v="200.68354430379699"/>
    <m/>
    <n v="112134.8734"/>
    <x v="0"/>
    <n v="13075.6098"/>
    <x v="1507"/>
    <x v="0"/>
    <m/>
  </r>
  <r>
    <d v="2025-09-20T03:12:49"/>
    <x v="1"/>
    <x v="29"/>
    <s v="MONTOYA OSPINA GILBERTO ANTONIO"/>
    <x v="3"/>
    <x v="0"/>
    <n v="236"/>
    <n v="23.6"/>
    <n v="222.981715893108"/>
    <m/>
    <n v="124594.30379999999"/>
    <x v="0"/>
    <n v="13075.6098"/>
    <x v="1507"/>
    <x v="0"/>
    <m/>
  </r>
  <r>
    <d v="2025-09-20T03:12:49"/>
    <x v="9"/>
    <x v="30"/>
    <s v="HERNANDEZ MORALES JHON DAYRON"/>
    <x v="0"/>
    <x v="0"/>
    <n v="203"/>
    <n v="22.5555555555556"/>
    <n v="200.68354430379699"/>
    <m/>
    <n v="112134.8734"/>
    <x v="1"/>
    <n v="13075.6098"/>
    <x v="1507"/>
    <x v="0"/>
    <m/>
  </r>
  <r>
    <d v="2025-09-20T03:12:49"/>
    <x v="1"/>
    <x v="31"/>
    <s v="JARAMILLO JARAMILLO FRANCISCO WBEIMAR"/>
    <x v="0"/>
    <x v="0"/>
    <n v="163"/>
    <n v="18.1111111111111"/>
    <n v="200.68354430379699"/>
    <m/>
    <n v="112134.8734"/>
    <x v="0"/>
    <n v="13075.6098"/>
    <x v="1507"/>
    <x v="0"/>
    <m/>
  </r>
  <r>
    <d v="2025-09-20T03:12:49"/>
    <x v="9"/>
    <x v="32"/>
    <s v="TABORDA ROJAS DIEGO ALEJANDRO"/>
    <x v="9"/>
    <x v="0"/>
    <n v="276"/>
    <n v="23"/>
    <n v="267.57805907173002"/>
    <s v="1 Descuento (Conduct) "/>
    <n v="149513.16459999999"/>
    <x v="1"/>
    <n v="13075.6098"/>
    <x v="1507"/>
    <x v="0"/>
    <m/>
  </r>
  <r>
    <d v="2025-09-20T03:12:50"/>
    <x v="1"/>
    <x v="33"/>
    <s v="CALLE BOTERO JUAN RICARDO"/>
    <x v="6"/>
    <x v="0"/>
    <n v="154"/>
    <n v="19.25"/>
    <n v="178.385372714487"/>
    <m/>
    <n v="99675.442999999999"/>
    <x v="0"/>
    <n v="13075.6098"/>
    <x v="1507"/>
    <x v="0"/>
    <m/>
  </r>
  <r>
    <d v="2025-09-20T03:12:50"/>
    <x v="1"/>
    <x v="35"/>
    <s v="OCAMPO OCAMPO ANTONIO JOSE"/>
    <x v="1"/>
    <x v="0"/>
    <n v="289"/>
    <n v="26.272727272727298"/>
    <n v="245.27988748241901"/>
    <m/>
    <n v="137053.73420000001"/>
    <x v="0"/>
    <n v="13075.6098"/>
    <x v="1507"/>
    <x v="0"/>
    <m/>
  </r>
  <r>
    <d v="2025-09-20T03:12:50"/>
    <x v="9"/>
    <x v="34"/>
    <s v="PALMAR PANA EDIXON JOSUE"/>
    <x v="1"/>
    <x v="0"/>
    <n v="229"/>
    <n v="20.818181818181799"/>
    <n v="245.27988748241901"/>
    <s v="3 Descuentos (Conducts y despachador) "/>
    <n v="137053.73420000001"/>
    <x v="0"/>
    <n v="13075.6098"/>
    <x v="1507"/>
    <x v="0"/>
    <m/>
  </r>
  <r>
    <d v="2025-09-20T03:12:51"/>
    <x v="1"/>
    <x v="40"/>
    <s v="LOPERA ALVAREZ ESTIVEN"/>
    <x v="0"/>
    <x v="0"/>
    <n v="220"/>
    <n v="24.4444444444444"/>
    <n v="200.68354430379699"/>
    <m/>
    <n v="112134.8734"/>
    <x v="1"/>
    <n v="13075.6098"/>
    <x v="1507"/>
    <x v="0"/>
    <m/>
  </r>
  <r>
    <d v="2025-09-20T03:12:50"/>
    <x v="9"/>
    <x v="41"/>
    <s v="HERNANDEZ MACIAS GILBERTO"/>
    <x v="0"/>
    <x v="0"/>
    <n v="182"/>
    <n v="20.2222222222222"/>
    <n v="200.68354430379699"/>
    <m/>
    <n v="112134.8734"/>
    <x v="1"/>
    <n v="13075.6098"/>
    <x v="1507"/>
    <x v="0"/>
    <m/>
  </r>
  <r>
    <d v="2025-09-20T03:12:51"/>
    <x v="9"/>
    <x v="42"/>
    <s v="CALLE BOTERO ANDRES CAMILO "/>
    <x v="0"/>
    <x v="0"/>
    <n v="137"/>
    <n v="15.2222222222222"/>
    <n v="200.68354430379699"/>
    <m/>
    <n v="112134.8734"/>
    <x v="1"/>
    <n v="13075.6098"/>
    <x v="1507"/>
    <x v="0"/>
    <m/>
  </r>
  <r>
    <d v="2025-09-21T02:38:55"/>
    <x v="9"/>
    <x v="0"/>
    <s v="HINCAPIE VILLA JUAN ESTIVEN"/>
    <x v="3"/>
    <x v="0"/>
    <n v="210"/>
    <n v="21"/>
    <n v="212.14501510573999"/>
    <m/>
    <n v="118254.83379999999"/>
    <x v="0"/>
    <n v="12315.384599999999"/>
    <x v="1508"/>
    <x v="0"/>
    <m/>
  </r>
  <r>
    <d v="2025-09-21T02:38:55"/>
    <x v="1"/>
    <x v="36"/>
    <s v="HERNANDEZ MORALES JHON DAYRON"/>
    <x v="8"/>
    <x v="0"/>
    <n v="127"/>
    <n v="25.4"/>
    <n v="106.07250755286999"/>
    <s v="2 Descuentos (Conducts) "/>
    <n v="59127.416899999997"/>
    <x v="1"/>
    <n v="12315.384599999999"/>
    <x v="1508"/>
    <x v="0"/>
    <m/>
  </r>
  <r>
    <d v="2025-09-21T02:38:55"/>
    <x v="9"/>
    <x v="1"/>
    <s v="GONZALEZ IPUANA RENE"/>
    <x v="0"/>
    <x v="0"/>
    <n v="177"/>
    <n v="19.6666666666667"/>
    <n v="190.93051359516599"/>
    <m/>
    <n v="106429.3505"/>
    <x v="0"/>
    <n v="12315.384599999999"/>
    <x v="1508"/>
    <x v="0"/>
    <m/>
  </r>
  <r>
    <d v="2025-09-21T02:38:55"/>
    <x v="1"/>
    <x v="37"/>
    <s v="SANCHEZ BETANCOURT FRANSCISCO"/>
    <x v="0"/>
    <x v="0"/>
    <n v="189"/>
    <n v="21"/>
    <n v="190.93051359516599"/>
    <m/>
    <n v="106429.3505"/>
    <x v="0"/>
    <n v="12315.384599999999"/>
    <x v="1508"/>
    <x v="0"/>
    <m/>
  </r>
  <r>
    <d v="2025-09-21T02:38:56"/>
    <x v="9"/>
    <x v="2"/>
    <s v="HERNANDEZ MACIAS GILBERTO"/>
    <x v="0"/>
    <x v="0"/>
    <n v="220"/>
    <n v="24.4444444444444"/>
    <n v="190.93051359516599"/>
    <m/>
    <n v="106429.3505"/>
    <x v="1"/>
    <n v="12315.384599999999"/>
    <x v="1508"/>
    <x v="0"/>
    <m/>
  </r>
  <r>
    <d v="2025-09-21T02:38:56"/>
    <x v="9"/>
    <x v="4"/>
    <s v="GIRALDO GIRALDO YOVIN ANDRES"/>
    <x v="3"/>
    <x v="0"/>
    <n v="201"/>
    <n v="20.100000000000001"/>
    <n v="212.14501510573999"/>
    <s v="2 Descuentos (Usuarios desubicados) "/>
    <n v="118254.83379999999"/>
    <x v="1"/>
    <n v="12315.384599999999"/>
    <x v="1508"/>
    <x v="0"/>
    <m/>
  </r>
  <r>
    <d v="2025-09-21T02:38:56"/>
    <x v="1"/>
    <x v="5"/>
    <s v="GONZALEZ PEREZ RAFAEL JOSE"/>
    <x v="6"/>
    <x v="0"/>
    <n v="183"/>
    <n v="22.875"/>
    <n v="169.71601208459199"/>
    <s v="7 Descuentos (Transbordo y usuarios desubicados) "/>
    <n v="94603.867100000003"/>
    <x v="1"/>
    <n v="12315.384599999999"/>
    <x v="1508"/>
    <x v="0"/>
    <m/>
  </r>
  <r>
    <d v="2025-09-21T02:38:56"/>
    <x v="9"/>
    <x v="6"/>
    <s v="CARTAGENA RAMIREZ FREDY ALONSO"/>
    <x v="0"/>
    <x v="0"/>
    <n v="217"/>
    <n v="24.1111111111111"/>
    <n v="190.93051359516599"/>
    <m/>
    <n v="106429.3505"/>
    <x v="0"/>
    <n v="12315.384599999999"/>
    <x v="1508"/>
    <x v="0"/>
    <m/>
  </r>
  <r>
    <d v="2025-09-21T02:38:56"/>
    <x v="1"/>
    <x v="3"/>
    <s v="LOPEZ PINEDA DANIEL ESTIVEN "/>
    <x v="0"/>
    <x v="0"/>
    <n v="165"/>
    <n v="18.3333333333333"/>
    <n v="190.93051359516599"/>
    <m/>
    <n v="106429.3505"/>
    <x v="0"/>
    <n v="12315.384599999999"/>
    <x v="1508"/>
    <x v="0"/>
    <m/>
  </r>
  <r>
    <d v="2025-09-21T02:38:57"/>
    <x v="1"/>
    <x v="7"/>
    <s v="MARIN ALZATE KEVIN ANDRES"/>
    <x v="3"/>
    <x v="0"/>
    <n v="203"/>
    <n v="20.3"/>
    <n v="212.14501510573999"/>
    <s v="2 Descuentos (Usuario desubicado y jefe de ruta) "/>
    <n v="118254.83379999999"/>
    <x v="0"/>
    <n v="12315.384599999999"/>
    <x v="1508"/>
    <x v="0"/>
    <m/>
  </r>
  <r>
    <d v="2025-09-21T02:38:57"/>
    <x v="9"/>
    <x v="8"/>
    <s v="YEPES TORRES JHON ALEXANDER"/>
    <x v="0"/>
    <x v="0"/>
    <n v="215"/>
    <n v="23.8888888888889"/>
    <n v="190.93051359516599"/>
    <m/>
    <n v="106429.3505"/>
    <x v="0"/>
    <n v="12315.384599999999"/>
    <x v="1508"/>
    <x v="0"/>
    <m/>
  </r>
  <r>
    <d v="2025-09-21T02:38:57"/>
    <x v="1"/>
    <x v="9"/>
    <s v="DAVID  HENRY GIOVANNY"/>
    <x v="3"/>
    <x v="0"/>
    <n v="244"/>
    <n v="24.4"/>
    <n v="212.14501510573999"/>
    <s v="2 Descuentos (Conducts) "/>
    <n v="118254.83379999999"/>
    <x v="0"/>
    <n v="12315.384599999999"/>
    <x v="1508"/>
    <x v="0"/>
    <m/>
  </r>
  <r>
    <d v="2025-09-21T02:38:57"/>
    <x v="9"/>
    <x v="10"/>
    <s v="CUADROS PRESIGA JOSE GABRIEL"/>
    <x v="0"/>
    <x v="0"/>
    <n v="194"/>
    <n v="21.5555555555556"/>
    <n v="190.93051359516599"/>
    <s v="Se descuenta 0.5 viaje de 7 15 am ya que NO ingresa a san juan "/>
    <n v="100516.463"/>
    <x v="0"/>
    <n v="12315.384599999999"/>
    <x v="1508"/>
    <x v="2"/>
    <n v="10.6075"/>
  </r>
  <r>
    <d v="2025-09-21T02:38:58"/>
    <x v="1"/>
    <x v="12"/>
    <s v="VERENZUELA MARTINEZ ALEXANDER"/>
    <x v="0"/>
    <x v="0"/>
    <n v="185"/>
    <n v="20.5555555555556"/>
    <n v="190.93051359516599"/>
    <s v="1 Descuento (Usuario desubicado) "/>
    <n v="106429.3505"/>
    <x v="1"/>
    <n v="12315.384599999999"/>
    <x v="1508"/>
    <x v="0"/>
    <m/>
  </r>
  <r>
    <d v="2025-09-21T02:38:58"/>
    <x v="9"/>
    <x v="13"/>
    <s v="PEREZ GARCIA JUAN ESTEBAN"/>
    <x v="0"/>
    <x v="0"/>
    <n v="172"/>
    <n v="19.1111111111111"/>
    <n v="190.93051359516599"/>
    <m/>
    <n v="106429.3505"/>
    <x v="0"/>
    <n v="12315.384599999999"/>
    <x v="1508"/>
    <x v="0"/>
    <m/>
  </r>
  <r>
    <d v="2025-09-21T02:38:58"/>
    <x v="1"/>
    <x v="14"/>
    <s v="PARRA VILLA YUBER ALONSO"/>
    <x v="2"/>
    <x v="0"/>
    <n v="142"/>
    <n v="25.818181818181799"/>
    <n v="116.67975830815701"/>
    <m/>
    <n v="65040.158600000002"/>
    <x v="0"/>
    <n v="12315.384599999999"/>
    <x v="1508"/>
    <x v="0"/>
    <m/>
  </r>
  <r>
    <d v="2025-09-21T02:38:58"/>
    <x v="9"/>
    <x v="15"/>
    <s v="ALBERTO ARISTIZABAL RAFAEL"/>
    <x v="0"/>
    <x v="0"/>
    <n v="208"/>
    <n v="23.1111111111111"/>
    <n v="190.93051359516599"/>
    <m/>
    <n v="106429.3505"/>
    <x v="0"/>
    <n v="12315.384599999999"/>
    <x v="1508"/>
    <x v="0"/>
    <m/>
  </r>
  <r>
    <d v="2025-09-21T02:38:58"/>
    <x v="1"/>
    <x v="16"/>
    <s v="MACEA ARBELAEZ MATEO"/>
    <x v="2"/>
    <x v="0"/>
    <n v="95"/>
    <n v="15.8333333333333"/>
    <n v="127.287009063444"/>
    <m/>
    <n v="70952.900299999994"/>
    <x v="0"/>
    <n v="12315.384599999999"/>
    <x v="1508"/>
    <x v="0"/>
    <m/>
  </r>
  <r>
    <d v="2025-09-21T02:38:59"/>
    <x v="9"/>
    <x v="17"/>
    <s v="VALENCIA MENDOZA JHON"/>
    <x v="12"/>
    <x v="0"/>
    <n v="255"/>
    <n v="19.615384615384599"/>
    <n v="275.788519637462"/>
    <m/>
    <n v="153731.28400000001"/>
    <x v="0"/>
    <n v="12315.384599999999"/>
    <x v="1508"/>
    <x v="0"/>
    <m/>
  </r>
  <r>
    <d v="2025-09-21T02:38:59"/>
    <x v="1"/>
    <x v="18"/>
    <s v="DURANGO DAVID JOSE"/>
    <x v="8"/>
    <x v="0"/>
    <n v="111"/>
    <n v="22.2"/>
    <n v="106.07250755286999"/>
    <m/>
    <n v="59127.416899999997"/>
    <x v="0"/>
    <n v="12315.384599999999"/>
    <x v="1508"/>
    <x v="0"/>
    <m/>
  </r>
  <r>
    <d v="2025-09-21T02:38:59"/>
    <x v="9"/>
    <x v="19"/>
    <s v="QUIRAMA CASTAEDA JHON JADER"/>
    <x v="0"/>
    <x v="0"/>
    <n v="199"/>
    <n v="22.1111111111111"/>
    <n v="190.93051359516599"/>
    <m/>
    <n v="106429.3505"/>
    <x v="1"/>
    <n v="12315.384599999999"/>
    <x v="1508"/>
    <x v="0"/>
    <m/>
  </r>
  <r>
    <d v="2025-09-21T02:38:59"/>
    <x v="1"/>
    <x v="20"/>
    <s v="SALDARRIAGA PARRA LUIS ALBERTO"/>
    <x v="4"/>
    <x v="0"/>
    <n v="107"/>
    <n v="15.285714285714301"/>
    <n v="148.501510574018"/>
    <m/>
    <n v="82778.383700000006"/>
    <x v="2"/>
    <n v="12315.384599999999"/>
    <x v="1508"/>
    <x v="0"/>
    <m/>
  </r>
  <r>
    <d v="2025-09-21T02:38:59"/>
    <x v="9"/>
    <x v="21"/>
    <s v="MARULANDA JARAMILLO DAWER ANDRES"/>
    <x v="6"/>
    <x v="0"/>
    <n v="164"/>
    <n v="20.5"/>
    <n v="169.71601208459199"/>
    <m/>
    <n v="94603.867100000003"/>
    <x v="0"/>
    <n v="12315.384599999999"/>
    <x v="1508"/>
    <x v="0"/>
    <m/>
  </r>
  <r>
    <d v="2025-09-21T02:39:00"/>
    <x v="1"/>
    <x v="38"/>
    <s v="PULGARIN GARCIA YONATHAN ANDRES"/>
    <x v="0"/>
    <x v="0"/>
    <n v="134"/>
    <n v="14.8888888888889"/>
    <n v="190.93051359516599"/>
    <m/>
    <n v="106429.3505"/>
    <x v="1"/>
    <n v="12315.384599999999"/>
    <x v="1508"/>
    <x v="0"/>
    <m/>
  </r>
  <r>
    <d v="2025-09-21T02:39:00"/>
    <x v="9"/>
    <x v="22"/>
    <s v="CIRO MARIN RODRIGO ALBERTO"/>
    <x v="4"/>
    <x v="0"/>
    <n v="134"/>
    <n v="19.1428571428571"/>
    <n v="148.501510574018"/>
    <m/>
    <n v="82778.383700000006"/>
    <x v="0"/>
    <n v="12315.384599999999"/>
    <x v="1508"/>
    <x v="0"/>
    <m/>
  </r>
  <r>
    <d v="2025-09-21T02:39:00"/>
    <x v="1"/>
    <x v="23"/>
    <s v="HENAO HOYOS SANTIAGO"/>
    <x v="6"/>
    <x v="0"/>
    <n v="154"/>
    <n v="19.25"/>
    <n v="169.71601208459199"/>
    <m/>
    <n v="94603.867100000003"/>
    <x v="0"/>
    <n v="12315.384599999999"/>
    <x v="1508"/>
    <x v="0"/>
    <m/>
  </r>
  <r>
    <d v="2025-09-21T02:39:00"/>
    <x v="9"/>
    <x v="24"/>
    <s v="AGUDELO GARCIA LLORDIN ELIAS"/>
    <x v="0"/>
    <x v="0"/>
    <n v="166"/>
    <n v="18.4444444444444"/>
    <n v="190.93051359516599"/>
    <m/>
    <n v="106429.3505"/>
    <x v="0"/>
    <n v="12315.384599999999"/>
    <x v="1508"/>
    <x v="0"/>
    <m/>
  </r>
  <r>
    <d v="2025-09-21T02:39:00"/>
    <x v="1"/>
    <x v="25"/>
    <s v="LEON PEREZ RAUL ENRIQUE"/>
    <x v="0"/>
    <x v="0"/>
    <n v="163"/>
    <n v="18.1111111111111"/>
    <n v="190.93051359516599"/>
    <m/>
    <n v="106429.3505"/>
    <x v="0"/>
    <n v="12315.384599999999"/>
    <x v="1508"/>
    <x v="0"/>
    <m/>
  </r>
  <r>
    <d v="2025-09-21T02:39:01"/>
    <x v="9"/>
    <x v="39"/>
    <s v="PARIAS MURIEL JHON FREDY"/>
    <x v="0"/>
    <x v="0"/>
    <n v="218"/>
    <n v="24.2222222222222"/>
    <n v="190.93051359516599"/>
    <m/>
    <n v="106429.3505"/>
    <x v="0"/>
    <n v="12315.384599999999"/>
    <x v="1508"/>
    <x v="0"/>
    <m/>
  </r>
  <r>
    <d v="2025-09-21T02:39:01"/>
    <x v="1"/>
    <x v="29"/>
    <s v="MONTOYA OSPINA GILBERTO ANTONIO"/>
    <x v="3"/>
    <x v="0"/>
    <n v="238"/>
    <n v="23.8"/>
    <n v="212.14501510573999"/>
    <s v="5 Descuentos (Conduct, asociado, usuario desubicado y movilidad reducida "/>
    <n v="118254.83379999999"/>
    <x v="0"/>
    <n v="12315.384599999999"/>
    <x v="1508"/>
    <x v="0"/>
    <m/>
  </r>
  <r>
    <d v="2025-09-21T02:39:01"/>
    <x v="9"/>
    <x v="30"/>
    <s v="ARAQUE ARROYAVE JOSE ALBEIRO"/>
    <x v="6"/>
    <x v="0"/>
    <n v="163"/>
    <n v="20.375"/>
    <n v="169.71601208459199"/>
    <m/>
    <n v="94603.867100000003"/>
    <x v="1"/>
    <n v="12315.384599999999"/>
    <x v="1508"/>
    <x v="0"/>
    <m/>
  </r>
  <r>
    <d v="2025-09-21T02:39:01"/>
    <x v="1"/>
    <x v="31"/>
    <s v="JARAMILLO JARAMILLO FRANCISCO WBEIMAR"/>
    <x v="0"/>
    <x v="0"/>
    <n v="162"/>
    <n v="18"/>
    <n v="190.93051359516599"/>
    <s v="1 Descuento (Usuario desubicado) "/>
    <n v="106429.3505"/>
    <x v="0"/>
    <n v="12315.384599999999"/>
    <x v="1508"/>
    <x v="0"/>
    <m/>
  </r>
  <r>
    <d v="2025-09-21T02:39:01"/>
    <x v="9"/>
    <x v="32"/>
    <s v="TABORDA ROJAS DIEGO ALEJANDRO"/>
    <x v="11"/>
    <x v="0"/>
    <n v="23"/>
    <n v="11.5"/>
    <n v="42.429003021147999"/>
    <m/>
    <n v="23650.966799999998"/>
    <x v="1"/>
    <n v="12315.384599999999"/>
    <x v="1508"/>
    <x v="0"/>
    <m/>
  </r>
  <r>
    <d v="2025-09-21T02:39:02"/>
    <x v="1"/>
    <x v="33"/>
    <s v="CALLE BOTERO JUAN RICARDO"/>
    <x v="0"/>
    <x v="0"/>
    <n v="220"/>
    <n v="24.4444444444444"/>
    <n v="190.93051359516599"/>
    <s v="Se descuenta 0.5 viaje de 8 am ya que NO ingresa a san juan "/>
    <n v="100516.463"/>
    <x v="0"/>
    <n v="12315.384599999999"/>
    <x v="1508"/>
    <x v="2"/>
    <n v="10.6075"/>
  </r>
  <r>
    <d v="2025-09-21T02:39:02"/>
    <x v="9"/>
    <x v="34"/>
    <s v="PALMAR PANA EDIXON JOSUE"/>
    <x v="1"/>
    <x v="0"/>
    <n v="273"/>
    <n v="24.818181818181799"/>
    <n v="233.35951661631401"/>
    <s v="3 Descuentos (conducts) "/>
    <n v="130080.3172"/>
    <x v="0"/>
    <n v="12315.384599999999"/>
    <x v="1508"/>
    <x v="0"/>
    <m/>
  </r>
  <r>
    <d v="2025-09-21T02:39:02"/>
    <x v="1"/>
    <x v="35"/>
    <s v="OCAMPO OCAMPO ANTONIO JOSE"/>
    <x v="2"/>
    <x v="0"/>
    <n v="114"/>
    <n v="20.727272727272702"/>
    <n v="116.67975830815701"/>
    <s v="1 Descuento (Despachador) "/>
    <n v="65040.158600000002"/>
    <x v="0"/>
    <n v="12315.384599999999"/>
    <x v="1508"/>
    <x v="0"/>
    <m/>
  </r>
  <r>
    <d v="2025-09-21T02:39:02"/>
    <x v="9"/>
    <x v="41"/>
    <s v="GARCIA DAVID WILSON ALBERTO"/>
    <x v="0"/>
    <x v="0"/>
    <n v="215"/>
    <n v="23.8888888888889"/>
    <n v="190.93051359516599"/>
    <m/>
    <n v="106429.3505"/>
    <x v="1"/>
    <n v="12315.384599999999"/>
    <x v="1508"/>
    <x v="0"/>
    <m/>
  </r>
  <r>
    <d v="2025-09-21T02:39:02"/>
    <x v="1"/>
    <x v="40"/>
    <s v="AGUDELO GARCIA DENIN ANGELO"/>
    <x v="1"/>
    <x v="0"/>
    <n v="274"/>
    <n v="24.909090909090899"/>
    <n v="233.35951661631401"/>
    <s v="1 Descuento (Despachador) "/>
    <n v="130080.3172"/>
    <x v="1"/>
    <n v="12315.384599999999"/>
    <x v="1508"/>
    <x v="0"/>
    <m/>
  </r>
  <r>
    <d v="2025-09-21T02:39:03"/>
    <x v="9"/>
    <x v="42"/>
    <s v="OSORIO URREGO SANTIAGO "/>
    <x v="0"/>
    <x v="0"/>
    <n v="188"/>
    <n v="20.8888888888889"/>
    <n v="190.93051359516599"/>
    <m/>
    <n v="106429.3505"/>
    <x v="1"/>
    <n v="12315.384599999999"/>
    <x v="1508"/>
    <x v="0"/>
    <m/>
  </r>
  <r>
    <d v="2025-09-22T01:39:28"/>
    <x v="12"/>
    <x v="36"/>
    <s v="HERNANDEZ MORALES JHON DAYRON"/>
    <x v="0"/>
    <x v="0"/>
    <n v="147"/>
    <n v="16.3333333333333"/>
    <n v="161.579220779221"/>
    <s v="Se descuenta 0.5 viaje de 5 40 am ya que NO ingresa a la minorista luego del recaudo. "/>
    <n v="84299.506699999998"/>
    <x v="1"/>
    <n v="12409.523800000001"/>
    <x v="1509"/>
    <x v="2"/>
    <n v="8.9774999999999991"/>
  </r>
  <r>
    <d v="2025-09-22T01:39:28"/>
    <x v="12"/>
    <x v="37"/>
    <s v="SANCHEZ BETACOURT FRANCISCO "/>
    <x v="10"/>
    <x v="0"/>
    <n v="77"/>
    <n v="17.1111111111111"/>
    <n v="80.789610389610402"/>
    <m/>
    <n v="44629.422100000003"/>
    <x v="0"/>
    <n v="12409.523800000001"/>
    <x v="1509"/>
    <x v="0"/>
    <m/>
  </r>
  <r>
    <d v="2025-09-22T01:39:28"/>
    <x v="12"/>
    <x v="3"/>
    <s v="LOPEZ PINEDA DANIEL ESTIVEN"/>
    <x v="9"/>
    <x v="0"/>
    <n v="158"/>
    <n v="13.1666666666667"/>
    <n v="215.438961038961"/>
    <s v="1 Descuento (Usuario desubicado) "/>
    <n v="119011.7922"/>
    <x v="0"/>
    <n v="12409.523800000001"/>
    <x v="1509"/>
    <x v="0"/>
    <m/>
  </r>
  <r>
    <d v="2025-09-22T01:39:29"/>
    <x v="12"/>
    <x v="5"/>
    <s v="GONZALEZ PEREZ RAFAEL JOSE"/>
    <x v="1"/>
    <x v="0"/>
    <n v="217"/>
    <n v="19.727272727272702"/>
    <n v="197.48571428571401"/>
    <m/>
    <n v="109094.14290000001"/>
    <x v="1"/>
    <n v="12409.523800000001"/>
    <x v="1509"/>
    <x v="0"/>
    <m/>
  </r>
  <r>
    <d v="2025-09-22T01:39:29"/>
    <x v="12"/>
    <x v="7"/>
    <s v="MARIN ALZATE KEVIN ANDRES"/>
    <x v="3"/>
    <x v="0"/>
    <n v="167"/>
    <n v="16.7"/>
    <n v="179.53246753246799"/>
    <m/>
    <n v="99176.493499999997"/>
    <x v="0"/>
    <n v="12409.523800000001"/>
    <x v="1509"/>
    <x v="0"/>
    <m/>
  </r>
  <r>
    <d v="2025-09-22T01:39:29"/>
    <x v="12"/>
    <x v="9"/>
    <s v="DAVID  HENRY GIOVANNY"/>
    <x v="1"/>
    <x v="0"/>
    <n v="243"/>
    <n v="22.090909090909101"/>
    <n v="197.48571428571401"/>
    <m/>
    <n v="109094.14290000001"/>
    <x v="0"/>
    <n v="12409.523800000001"/>
    <x v="1509"/>
    <x v="0"/>
    <m/>
  </r>
  <r>
    <d v="2025-09-22T01:39:29"/>
    <x v="12"/>
    <x v="11"/>
    <s v="DURANGO PAEZ GILDARDO"/>
    <x v="11"/>
    <x v="3"/>
    <n v="29"/>
    <n v="14.5"/>
    <n v="35.906493506493497"/>
    <m/>
    <n v="19835.298699999999"/>
    <x v="1"/>
    <n v="12409.523800000001"/>
    <x v="1509"/>
    <x v="0"/>
    <m/>
  </r>
  <r>
    <d v="2025-09-22T01:39:29"/>
    <x v="12"/>
    <x v="13"/>
    <s v="PEREZ GARCIA JUAN ESTEBAN"/>
    <x v="3"/>
    <x v="0"/>
    <n v="199"/>
    <n v="19.899999999999999"/>
    <n v="179.53246753246799"/>
    <m/>
    <n v="99176.493499999997"/>
    <x v="0"/>
    <n v="12409.523800000001"/>
    <x v="1509"/>
    <x v="0"/>
    <m/>
  </r>
  <r>
    <d v="2025-09-22T01:39:30"/>
    <x v="12"/>
    <x v="15"/>
    <s v="ALBERTO ARISTIZABAL RAFAEL"/>
    <x v="1"/>
    <x v="0"/>
    <n v="202"/>
    <n v="18.363636363636399"/>
    <n v="197.48571428571401"/>
    <m/>
    <n v="109094.14290000001"/>
    <x v="0"/>
    <n v="12409.523800000001"/>
    <x v="1509"/>
    <x v="0"/>
    <m/>
  </r>
  <r>
    <d v="2025-09-22T01:39:30"/>
    <x v="12"/>
    <x v="17"/>
    <s v="VALENCIA MENDOZA JHON"/>
    <x v="0"/>
    <x v="3"/>
    <n v="153"/>
    <n v="17"/>
    <n v="161.579220779221"/>
    <m/>
    <n v="89258.844200000007"/>
    <x v="0"/>
    <n v="12409.523800000001"/>
    <x v="1509"/>
    <x v="0"/>
    <m/>
  </r>
  <r>
    <d v="2025-09-22T01:39:30"/>
    <x v="12"/>
    <x v="19"/>
    <s v="QUIRAMA CASTAEDA JHON JADER"/>
    <x v="6"/>
    <x v="0"/>
    <n v="186"/>
    <n v="23.25"/>
    <n v="143.62597402597399"/>
    <s v="Se descuenta 0.5 viaje de 8 20 am ya que NO ingresa a la minorista luego del recaudo. 2 Descuentos (Usuarios desubicados) "/>
    <n v="74381.857300000003"/>
    <x v="1"/>
    <n v="12409.523800000001"/>
    <x v="1509"/>
    <x v="2"/>
    <n v="8.9774999999999991"/>
  </r>
  <r>
    <d v="2025-09-22T01:39:30"/>
    <x v="12"/>
    <x v="21"/>
    <s v="MARULANDA JARAMILLO DAWER ANDRES"/>
    <x v="0"/>
    <x v="3"/>
    <n v="119"/>
    <n v="13.2222222222222"/>
    <n v="161.579220779221"/>
    <m/>
    <n v="89258.844200000007"/>
    <x v="0"/>
    <n v="12409.523800000001"/>
    <x v="1509"/>
    <x v="0"/>
    <m/>
  </r>
  <r>
    <d v="2025-09-22T01:39:31"/>
    <x v="12"/>
    <x v="38"/>
    <s v="PULGARIN GARCIA YONATHAN ANDRES"/>
    <x v="3"/>
    <x v="0"/>
    <n v="166"/>
    <n v="16.600000000000001"/>
    <n v="179.53246753246799"/>
    <s v="Se descuenta 0.5 viaje ya que NO cumple con la indicaciones de ruta, y mal servicio al usuario"/>
    <n v="94217.156000000003"/>
    <x v="1"/>
    <n v="12409.523800000001"/>
    <x v="1509"/>
    <x v="2"/>
    <n v="8.9774999999999991"/>
  </r>
  <r>
    <d v="2025-09-22T01:39:31"/>
    <x v="12"/>
    <x v="22"/>
    <s v="CIRO MARIN RODRIGO ALBERTO"/>
    <x v="3"/>
    <x v="0"/>
    <n v="173"/>
    <n v="17.3"/>
    <n v="179.53246753246799"/>
    <s v="2 Descuentos (Asociados) "/>
    <n v="99176.493499999997"/>
    <x v="0"/>
    <n v="12409.523800000001"/>
    <x v="1509"/>
    <x v="0"/>
    <m/>
  </r>
  <r>
    <d v="2025-09-22T01:39:31"/>
    <x v="12"/>
    <x v="24"/>
    <s v="AGUDELO GARCIA LLORDIN ELIAS"/>
    <x v="0"/>
    <x v="0"/>
    <n v="160"/>
    <n v="17.7777777777778"/>
    <n v="161.579220779221"/>
    <s v="3 Descuentos (Conducts) "/>
    <n v="89258.844200000007"/>
    <x v="0"/>
    <n v="12409.523800000001"/>
    <x v="1509"/>
    <x v="0"/>
    <m/>
  </r>
  <r>
    <d v="2025-09-22T01:39:31"/>
    <x v="12"/>
    <x v="29"/>
    <s v="MONTOYA OSPINA GILBERTO ANTONIO"/>
    <x v="9"/>
    <x v="0"/>
    <n v="274"/>
    <n v="22.8333333333333"/>
    <n v="215.438961038961"/>
    <s v="2 Descuentos (Conducts)  "/>
    <n v="119011.7922"/>
    <x v="0"/>
    <n v="12409.523800000001"/>
    <x v="1509"/>
    <x v="0"/>
    <m/>
  </r>
  <r>
    <d v="2025-09-22T01:39:32"/>
    <x v="12"/>
    <x v="31"/>
    <s v="MURILLO  YORMAN ANDRES"/>
    <x v="0"/>
    <x v="0"/>
    <n v="175"/>
    <n v="19.4444444444444"/>
    <n v="161.579220779221"/>
    <m/>
    <n v="89258.844200000007"/>
    <x v="0"/>
    <n v="12409.523800000001"/>
    <x v="1509"/>
    <x v="0"/>
    <m/>
  </r>
  <r>
    <d v="2025-09-22T01:39:32"/>
    <x v="12"/>
    <x v="32"/>
    <s v="GUTIERREZ ARICAPA DANIEL HUMBERTO"/>
    <x v="2"/>
    <x v="3"/>
    <n v="105"/>
    <n v="17.5"/>
    <n v="107.719480519481"/>
    <m/>
    <n v="59505.896099999998"/>
    <x v="1"/>
    <n v="12409.523800000001"/>
    <x v="1509"/>
    <x v="0"/>
    <m/>
  </r>
  <r>
    <d v="2025-09-22T01:39:32"/>
    <x v="12"/>
    <x v="33"/>
    <s v="CALLE BOTERO JUAN RICARDO"/>
    <x v="0"/>
    <x v="0"/>
    <n v="157"/>
    <n v="17.4444444444444"/>
    <n v="161.579220779221"/>
    <s v="1 Descuento (Conduct) "/>
    <n v="89258.844200000007"/>
    <x v="0"/>
    <n v="12409.523800000001"/>
    <x v="1509"/>
    <x v="0"/>
    <m/>
  </r>
  <r>
    <d v="2025-09-22T01:39:32"/>
    <x v="12"/>
    <x v="34"/>
    <s v="PALMAR PANA EDIXON JOSUE"/>
    <x v="0"/>
    <x v="0"/>
    <n v="149"/>
    <n v="16.5555555555556"/>
    <n v="161.579220779221"/>
    <m/>
    <n v="89258.844200000007"/>
    <x v="0"/>
    <n v="12409.523800000001"/>
    <x v="1509"/>
    <x v="0"/>
    <m/>
  </r>
  <r>
    <d v="2025-09-22T01:39:32"/>
    <x v="12"/>
    <x v="35"/>
    <s v="OCAMPO OCAMPO ANTONIO JOSE"/>
    <x v="9"/>
    <x v="0"/>
    <n v="200"/>
    <n v="16.6666666666667"/>
    <n v="215.438961038961"/>
    <m/>
    <n v="119011.7922"/>
    <x v="0"/>
    <n v="12409.523800000001"/>
    <x v="1509"/>
    <x v="0"/>
    <m/>
  </r>
  <r>
    <d v="2025-09-23T02:57:04"/>
    <x v="1"/>
    <x v="5"/>
    <s v="JARAMILLO JARAMILLO FRANCISCO WBEIMAR"/>
    <x v="0"/>
    <x v="0"/>
    <n v="142"/>
    <n v="15.7777777777778"/>
    <n v="192.48467966573801"/>
    <m/>
    <n v="107338.5376"/>
    <x v="1"/>
    <n v="12295"/>
    <x v="1510"/>
    <x v="0"/>
    <m/>
  </r>
  <r>
    <d v="2025-09-23T02:57:02"/>
    <x v="9"/>
    <x v="0"/>
    <s v="HINCAPIE VILLA JUAN ESTIVEN"/>
    <x v="3"/>
    <x v="0"/>
    <n v="228"/>
    <n v="22.8"/>
    <n v="213.87186629526499"/>
    <m/>
    <n v="119265.04180000001"/>
    <x v="0"/>
    <n v="12295"/>
    <x v="1510"/>
    <x v="0"/>
    <m/>
  </r>
  <r>
    <d v="2025-09-23T02:57:02"/>
    <x v="1"/>
    <x v="36"/>
    <s v="HERNANDEZ MORALES JHON DAYRON"/>
    <x v="3"/>
    <x v="0"/>
    <n v="202"/>
    <n v="20.2"/>
    <n v="213.87186629526499"/>
    <m/>
    <n v="119265.04180000001"/>
    <x v="1"/>
    <n v="12295"/>
    <x v="1510"/>
    <x v="0"/>
    <m/>
  </r>
  <r>
    <d v="2025-09-23T02:57:03"/>
    <x v="9"/>
    <x v="1"/>
    <s v="GONZALEZ IPUANA RENE"/>
    <x v="3"/>
    <x v="0"/>
    <n v="206"/>
    <n v="20.6"/>
    <n v="213.87186629526499"/>
    <m/>
    <n v="119265.04180000001"/>
    <x v="0"/>
    <n v="12295"/>
    <x v="1510"/>
    <x v="0"/>
    <m/>
  </r>
  <r>
    <d v="2025-09-23T02:57:03"/>
    <x v="1"/>
    <x v="37"/>
    <s v="SANCHEZ BETANCOURT FRANSCISCO"/>
    <x v="2"/>
    <x v="0"/>
    <n v="128"/>
    <n v="21.3333333333333"/>
    <n v="128.32311977715901"/>
    <m/>
    <n v="71559.025099999999"/>
    <x v="0"/>
    <n v="12295"/>
    <x v="1510"/>
    <x v="0"/>
    <m/>
  </r>
  <r>
    <d v="2025-09-23T02:57:03"/>
    <x v="9"/>
    <x v="2"/>
    <s v="LONDOO LOPERA DUVAN ANDRES"/>
    <x v="8"/>
    <x v="0"/>
    <n v="86"/>
    <n v="17.2"/>
    <n v="106.935933147632"/>
    <m/>
    <n v="59632.520900000003"/>
    <x v="1"/>
    <n v="12295"/>
    <x v="1510"/>
    <x v="0"/>
    <m/>
  </r>
  <r>
    <d v="2025-09-23T02:57:03"/>
    <x v="1"/>
    <x v="3"/>
    <s v="LAYOS JIMENEZ JOHAN CAMILO"/>
    <x v="0"/>
    <x v="0"/>
    <n v="157"/>
    <n v="17.4444444444444"/>
    <n v="192.48467966573801"/>
    <s v="2 Descuentos (Conduct y usuario desubicado) "/>
    <n v="107338.5376"/>
    <x v="0"/>
    <n v="12295"/>
    <x v="1510"/>
    <x v="0"/>
    <m/>
  </r>
  <r>
    <d v="2025-09-23T02:57:04"/>
    <x v="9"/>
    <x v="4"/>
    <s v="GIRALDO GIRALDO YOVIN ANDRES"/>
    <x v="1"/>
    <x v="0"/>
    <n v="312"/>
    <n v="28.363636363636399"/>
    <n v="235.25905292479101"/>
    <s v="1 Descuento (Usuario desubicado) "/>
    <n v="131191.546"/>
    <x v="1"/>
    <n v="12295"/>
    <x v="1510"/>
    <x v="0"/>
    <m/>
  </r>
  <r>
    <d v="2025-09-23T02:57:04"/>
    <x v="9"/>
    <x v="6"/>
    <s v="CARTAGENA RAMIREZ FREDY ALONSO"/>
    <x v="0"/>
    <x v="0"/>
    <n v="217"/>
    <n v="24.1111111111111"/>
    <n v="192.48467966573801"/>
    <s v="2 Descuentos (Despachador) "/>
    <n v="107338.5376"/>
    <x v="0"/>
    <n v="12295"/>
    <x v="1510"/>
    <x v="0"/>
    <m/>
  </r>
  <r>
    <d v="2025-09-23T02:57:05"/>
    <x v="1"/>
    <x v="7"/>
    <s v="MARIN ALZATE KEVIN ANDRES"/>
    <x v="3"/>
    <x v="0"/>
    <n v="233"/>
    <n v="23.3"/>
    <n v="213.87186629526499"/>
    <m/>
    <n v="119265.04180000001"/>
    <x v="0"/>
    <n v="12295"/>
    <x v="1510"/>
    <x v="0"/>
    <m/>
  </r>
  <r>
    <d v="2025-09-23T02:57:05"/>
    <x v="9"/>
    <x v="8"/>
    <s v="YEPES TORRES JHON ALEXANDER"/>
    <x v="0"/>
    <x v="0"/>
    <n v="198"/>
    <n v="22"/>
    <n v="192.48467966573801"/>
    <m/>
    <n v="107338.5376"/>
    <x v="0"/>
    <n v="12295"/>
    <x v="1510"/>
    <x v="0"/>
    <m/>
  </r>
  <r>
    <d v="2025-09-23T02:57:05"/>
    <x v="1"/>
    <x v="9"/>
    <s v="DAVID  HENRY GIOVANNY"/>
    <x v="0"/>
    <x v="0"/>
    <n v="191"/>
    <n v="21.2222222222222"/>
    <n v="192.48467966573801"/>
    <m/>
    <n v="107338.5376"/>
    <x v="0"/>
    <n v="12295"/>
    <x v="1510"/>
    <x v="0"/>
    <m/>
  </r>
  <r>
    <d v="2025-09-23T02:57:05"/>
    <x v="9"/>
    <x v="10"/>
    <s v="CUADROS PRESIGA JOSE GABRIEL"/>
    <x v="0"/>
    <x v="0"/>
    <n v="221"/>
    <n v="24.5555555555556"/>
    <n v="192.48467966573801"/>
    <s v="1 Descuento (Despachador) "/>
    <n v="107338.5376"/>
    <x v="0"/>
    <n v="12295"/>
    <x v="1510"/>
    <x v="0"/>
    <m/>
  </r>
  <r>
    <d v="2025-09-23T02:57:06"/>
    <x v="1"/>
    <x v="11"/>
    <s v="HERNANDEZ MACIAS GILBERTO"/>
    <x v="0"/>
    <x v="0"/>
    <n v="189"/>
    <n v="21"/>
    <n v="192.48467966573801"/>
    <m/>
    <n v="107338.5376"/>
    <x v="1"/>
    <n v="12295"/>
    <x v="1510"/>
    <x v="0"/>
    <m/>
  </r>
  <r>
    <d v="2025-09-23T02:57:06"/>
    <x v="9"/>
    <x v="12"/>
    <s v="GONZALEZ PEREZ RAFAEL JOSE"/>
    <x v="3"/>
    <x v="0"/>
    <n v="209"/>
    <n v="20.9"/>
    <n v="213.87186629526499"/>
    <s v="1 Descuento (Despachador) "/>
    <n v="119265.04180000001"/>
    <x v="1"/>
    <n v="12295"/>
    <x v="1510"/>
    <x v="0"/>
    <m/>
  </r>
  <r>
    <d v="2025-09-23T02:57:06"/>
    <x v="1"/>
    <x v="13"/>
    <s v="PEREZ GARCIA JUAN ESTEBAN"/>
    <x v="3"/>
    <x v="0"/>
    <n v="249"/>
    <n v="24.9"/>
    <n v="213.87186629526499"/>
    <m/>
    <n v="119265.04180000001"/>
    <x v="0"/>
    <n v="12295"/>
    <x v="1510"/>
    <x v="0"/>
    <m/>
  </r>
  <r>
    <d v="2025-09-23T02:57:06"/>
    <x v="9"/>
    <x v="14"/>
    <s v="PARRA VILLA YUBER ALONSO"/>
    <x v="3"/>
    <x v="0"/>
    <n v="201"/>
    <n v="20.100000000000001"/>
    <n v="213.87186629526499"/>
    <m/>
    <n v="119265.04180000001"/>
    <x v="0"/>
    <n v="12295"/>
    <x v="1510"/>
    <x v="0"/>
    <m/>
  </r>
  <r>
    <d v="2025-09-23T02:57:07"/>
    <x v="1"/>
    <x v="15"/>
    <s v="ALBERTO ARISTIZABAL RAFAEL"/>
    <x v="3"/>
    <x v="0"/>
    <n v="205"/>
    <n v="20.5"/>
    <n v="213.87186629526499"/>
    <m/>
    <n v="119265.04180000001"/>
    <x v="0"/>
    <n v="12295"/>
    <x v="1510"/>
    <x v="0"/>
    <m/>
  </r>
  <r>
    <d v="2025-09-23T02:57:07"/>
    <x v="9"/>
    <x v="16"/>
    <s v="MACEA ARBELAEZ MATEO"/>
    <x v="8"/>
    <x v="0"/>
    <n v="87"/>
    <n v="17.399999999999999"/>
    <n v="106.935933147632"/>
    <m/>
    <n v="59632.520900000003"/>
    <x v="0"/>
    <n v="12295"/>
    <x v="1510"/>
    <x v="0"/>
    <m/>
  </r>
  <r>
    <d v="2025-09-23T02:57:07"/>
    <x v="1"/>
    <x v="17"/>
    <s v="OSORIO URREGO SANTIAGO"/>
    <x v="0"/>
    <x v="0"/>
    <n v="206"/>
    <n v="22.8888888888889"/>
    <n v="192.48467966573801"/>
    <s v="2 Descuentos (Conducts) "/>
    <n v="107338.5376"/>
    <x v="0"/>
    <n v="12295"/>
    <x v="1510"/>
    <x v="0"/>
    <m/>
  </r>
  <r>
    <d v="2025-09-23T02:57:07"/>
    <x v="9"/>
    <x v="18"/>
    <s v="MACIAS HERNANDEZ JULIAN DAVID"/>
    <x v="1"/>
    <x v="0"/>
    <n v="210"/>
    <n v="19.090909090909101"/>
    <n v="235.25905292479101"/>
    <m/>
    <n v="131191.546"/>
    <x v="0"/>
    <n v="12295"/>
    <x v="1510"/>
    <x v="0"/>
    <m/>
  </r>
  <r>
    <d v="2025-09-23T02:57:08"/>
    <x v="1"/>
    <x v="19"/>
    <s v="QUIRAMA CASTAEDA JHON JADER"/>
    <x v="0"/>
    <x v="0"/>
    <n v="229"/>
    <n v="25.4444444444444"/>
    <n v="192.48467966573801"/>
    <m/>
    <n v="107338.5376"/>
    <x v="1"/>
    <n v="12295"/>
    <x v="1510"/>
    <x v="0"/>
    <m/>
  </r>
  <r>
    <d v="2025-09-23T02:57:08"/>
    <x v="9"/>
    <x v="20"/>
    <s v="SALDARRIAGA PARRA LUIS ALBERTO"/>
    <x v="0"/>
    <x v="0"/>
    <n v="156"/>
    <n v="17.3333333333333"/>
    <n v="192.48467966573801"/>
    <s v="6 Descuentos (Transbordo, conduct, usuarios desubicados y asociado) "/>
    <n v="107338.5376"/>
    <x v="2"/>
    <n v="12295"/>
    <x v="1510"/>
    <x v="0"/>
    <m/>
  </r>
  <r>
    <d v="2025-09-23T02:57:08"/>
    <x v="1"/>
    <x v="21"/>
    <s v="MARULANDA JARAMILLO DAWER ANDRES"/>
    <x v="6"/>
    <x v="0"/>
    <n v="143"/>
    <n v="17.875"/>
    <n v="171.097493036212"/>
    <m/>
    <n v="95412.0334"/>
    <x v="0"/>
    <n v="12295"/>
    <x v="1510"/>
    <x v="0"/>
    <m/>
  </r>
  <r>
    <d v="2025-09-23T02:57:08"/>
    <x v="9"/>
    <x v="38"/>
    <s v="JIMENEZ HURTADO CARLOS ESTIVEN"/>
    <x v="3"/>
    <x v="0"/>
    <n v="240"/>
    <n v="24"/>
    <n v="213.87186629526499"/>
    <s v="2 Descuentos (Conduct y usuario desubicado) "/>
    <n v="119265.04180000001"/>
    <x v="1"/>
    <n v="12295"/>
    <x v="1510"/>
    <x v="0"/>
    <m/>
  </r>
  <r>
    <d v="2025-09-23T02:57:09"/>
    <x v="1"/>
    <x v="22"/>
    <s v="CIRO MARIN RODRIGO ALBERTO"/>
    <x v="0"/>
    <x v="0"/>
    <n v="171"/>
    <n v="19"/>
    <n v="192.48467966573801"/>
    <m/>
    <n v="107338.5376"/>
    <x v="0"/>
    <n v="12295"/>
    <x v="1510"/>
    <x v="0"/>
    <m/>
  </r>
  <r>
    <d v="2025-09-23T02:57:09"/>
    <x v="9"/>
    <x v="23"/>
    <s v="HENAO HOYOS SANTIAGO"/>
    <x v="6"/>
    <x v="0"/>
    <n v="191"/>
    <n v="23.875"/>
    <n v="171.097493036212"/>
    <s v="1 Descuento (Usuario desubicado) "/>
    <n v="95412.0334"/>
    <x v="0"/>
    <n v="12295"/>
    <x v="1510"/>
    <x v="0"/>
    <m/>
  </r>
  <r>
    <d v="2025-09-23T02:57:09"/>
    <x v="1"/>
    <x v="24"/>
    <s v="AGUDELO GARCIA LLORDIN ELIAS"/>
    <x v="0"/>
    <x v="0"/>
    <n v="181"/>
    <n v="20.1111111111111"/>
    <n v="192.48467966573801"/>
    <s v="2 Descuentos (Jefe de ruta) "/>
    <n v="107338.5376"/>
    <x v="0"/>
    <n v="12295"/>
    <x v="1510"/>
    <x v="0"/>
    <m/>
  </r>
  <r>
    <d v="2025-09-23T02:57:09"/>
    <x v="9"/>
    <x v="25"/>
    <s v="LEON PEREZ RAUL ENRIQUE"/>
    <x v="3"/>
    <x v="0"/>
    <n v="229"/>
    <n v="22.9"/>
    <n v="213.87186629526499"/>
    <s v="1 Descuento (Usuario desubicado) "/>
    <n v="119265.04180000001"/>
    <x v="0"/>
    <n v="12295"/>
    <x v="1510"/>
    <x v="0"/>
    <m/>
  </r>
  <r>
    <d v="2025-09-23T02:57:10"/>
    <x v="1"/>
    <x v="39"/>
    <s v="PARIAS MURIEL JHON FREDY"/>
    <x v="0"/>
    <x v="0"/>
    <n v="207"/>
    <n v="23"/>
    <n v="192.48467966573801"/>
    <m/>
    <n v="107338.5376"/>
    <x v="0"/>
    <n v="12295"/>
    <x v="1510"/>
    <x v="0"/>
    <m/>
  </r>
  <r>
    <d v="2025-09-23T02:57:10"/>
    <x v="9"/>
    <x v="29"/>
    <s v="LOPERA ALVAREZ ESTIVEN"/>
    <x v="3"/>
    <x v="0"/>
    <n v="198"/>
    <n v="19.8"/>
    <n v="213.87186629526499"/>
    <m/>
    <n v="119265.04180000001"/>
    <x v="0"/>
    <n v="12295"/>
    <x v="1510"/>
    <x v="0"/>
    <m/>
  </r>
  <r>
    <d v="2025-09-23T02:57:10"/>
    <x v="1"/>
    <x v="30"/>
    <s v="ARAQUE ARROYAVE JOSE ALBEIRO"/>
    <x v="0"/>
    <x v="0"/>
    <n v="174"/>
    <n v="19.3333333333333"/>
    <n v="192.48467966573801"/>
    <m/>
    <n v="107338.5376"/>
    <x v="1"/>
    <n v="12295"/>
    <x v="1510"/>
    <x v="0"/>
    <m/>
  </r>
  <r>
    <d v="2025-09-23T02:57:11"/>
    <x v="9"/>
    <x v="31"/>
    <s v="MARTINEZ CHAVERRA LUIS NORBERTO"/>
    <x v="3"/>
    <x v="0"/>
    <n v="200"/>
    <n v="20"/>
    <n v="213.87186629526499"/>
    <s v="1 Descuento (Despachador) "/>
    <n v="119265.04180000001"/>
    <x v="0"/>
    <n v="12295"/>
    <x v="1510"/>
    <x v="0"/>
    <m/>
  </r>
  <r>
    <d v="2025-09-23T02:57:11"/>
    <x v="1"/>
    <x v="32"/>
    <s v="TABORDA ROJAS DIEGO ALEJANDRO"/>
    <x v="6"/>
    <x v="0"/>
    <n v="208"/>
    <n v="26"/>
    <n v="171.097493036212"/>
    <m/>
    <n v="95412.0334"/>
    <x v="1"/>
    <n v="12295"/>
    <x v="1510"/>
    <x v="0"/>
    <m/>
  </r>
  <r>
    <d v="2025-09-23T02:57:11"/>
    <x v="9"/>
    <x v="33"/>
    <s v="CALLE BOTERO JUAN RICARDO"/>
    <x v="3"/>
    <x v="0"/>
    <n v="185"/>
    <n v="18.5"/>
    <n v="213.87186629526499"/>
    <m/>
    <n v="119265.04180000001"/>
    <x v="0"/>
    <n v="12295"/>
    <x v="1510"/>
    <x v="0"/>
    <m/>
  </r>
  <r>
    <d v="2025-09-23T02:57:11"/>
    <x v="1"/>
    <x v="34"/>
    <s v="PALMAR PANA EDIXON JOSUE"/>
    <x v="2"/>
    <x v="0"/>
    <n v="118"/>
    <n v="19.6666666666667"/>
    <n v="128.32311977715901"/>
    <m/>
    <n v="71559.025099999999"/>
    <x v="0"/>
    <n v="12295"/>
    <x v="1510"/>
    <x v="0"/>
    <m/>
  </r>
  <r>
    <d v="2025-09-23T02:57:12"/>
    <x v="9"/>
    <x v="35"/>
    <s v="OCAMPO OCAMPO ANTONIO JOSE"/>
    <x v="6"/>
    <x v="0"/>
    <n v="158"/>
    <n v="19.75"/>
    <n v="171.097493036212"/>
    <m/>
    <n v="95412.0334"/>
    <x v="0"/>
    <n v="12295"/>
    <x v="1510"/>
    <x v="0"/>
    <m/>
  </r>
  <r>
    <d v="2025-09-23T02:57:12"/>
    <x v="1"/>
    <x v="41"/>
    <s v="GARCIA DAVID WILSON ALBERTO"/>
    <x v="0"/>
    <x v="0"/>
    <n v="185"/>
    <n v="20.5555555555556"/>
    <n v="192.48467966573801"/>
    <m/>
    <n v="107338.5376"/>
    <x v="1"/>
    <n v="12295"/>
    <x v="1510"/>
    <x v="0"/>
    <m/>
  </r>
  <r>
    <d v="2025-09-23T02:57:12"/>
    <x v="9"/>
    <x v="40"/>
    <s v="AGUDELO GARCIA DENIN ANGELO"/>
    <x v="0"/>
    <x v="0"/>
    <n v="201"/>
    <n v="22.3333333333333"/>
    <n v="192.48467966573801"/>
    <m/>
    <n v="107338.5376"/>
    <x v="1"/>
    <n v="12295"/>
    <x v="1510"/>
    <x v="0"/>
    <m/>
  </r>
  <r>
    <d v="2025-09-23T02:57:12"/>
    <x v="1"/>
    <x v="42"/>
    <s v="CALLE BOTERO ANDRES CAMILO "/>
    <x v="0"/>
    <x v="0"/>
    <n v="227"/>
    <n v="25.2222222222222"/>
    <n v="192.48467966573801"/>
    <m/>
    <n v="107338.5376"/>
    <x v="1"/>
    <n v="12295"/>
    <x v="1510"/>
    <x v="0"/>
    <m/>
  </r>
  <r>
    <d v="2025-09-24T02:53:43"/>
    <x v="1"/>
    <x v="0"/>
    <s v="HINCAPIE VILLA JUAN ESTIVEN"/>
    <x v="1"/>
    <x v="0"/>
    <n v="213"/>
    <n v="19.363636363636399"/>
    <n v="230.87912087912099"/>
    <s v="2 Descuentos (Despachador y conduct) "/>
    <n v="128629.28569999999"/>
    <x v="0"/>
    <n v="11960.9756"/>
    <x v="1511"/>
    <x v="0"/>
    <m/>
  </r>
  <r>
    <d v="2025-09-24T02:53:43"/>
    <x v="9"/>
    <x v="36"/>
    <s v="HERNANDEZ MORALES JHON DAYRON"/>
    <x v="4"/>
    <x v="0"/>
    <n v="158"/>
    <n v="22.571428571428601"/>
    <n v="146.92307692307699"/>
    <m/>
    <n v="81855"/>
    <x v="1"/>
    <n v="11960.9756"/>
    <x v="1511"/>
    <x v="0"/>
    <m/>
  </r>
  <r>
    <d v="2025-09-24T02:53:44"/>
    <x v="1"/>
    <x v="1"/>
    <s v="ESPINOZA CHAVARRIA GUILLERMO LEON"/>
    <x v="0"/>
    <x v="0"/>
    <n v="180"/>
    <n v="20"/>
    <n v="188.901098901099"/>
    <s v="1 Descuento (Conduct) "/>
    <n v="105242.14290000001"/>
    <x v="0"/>
    <n v="11960.9756"/>
    <x v="1511"/>
    <x v="0"/>
    <m/>
  </r>
  <r>
    <d v="2025-09-24T02:53:44"/>
    <x v="9"/>
    <x v="37"/>
    <s v="LAYOS JIMENEZ JOHAN CAMILO"/>
    <x v="4"/>
    <x v="0"/>
    <n v="141"/>
    <n v="20.1428571428571"/>
    <n v="146.92307692307699"/>
    <m/>
    <n v="81855"/>
    <x v="0"/>
    <n v="11960.9756"/>
    <x v="1511"/>
    <x v="0"/>
    <m/>
  </r>
  <r>
    <d v="2025-09-24T02:53:44"/>
    <x v="1"/>
    <x v="2"/>
    <s v="LONDOO LOPERA DUVAN ANDRES"/>
    <x v="4"/>
    <x v="3"/>
    <n v="142"/>
    <n v="20.285714285714299"/>
    <n v="146.92307692307699"/>
    <s v="1 Descuento (Conduct) "/>
    <n v="81855"/>
    <x v="1"/>
    <n v="11960.9756"/>
    <x v="1511"/>
    <x v="0"/>
    <m/>
  </r>
  <r>
    <d v="2025-09-24T02:53:44"/>
    <x v="9"/>
    <x v="3"/>
    <s v="LOPEZ PINEDA DANIEL ESTIVEN"/>
    <x v="3"/>
    <x v="0"/>
    <n v="172"/>
    <n v="17.2"/>
    <n v="209.89010989011001"/>
    <m/>
    <n v="116935.71430000001"/>
    <x v="0"/>
    <n v="11960.9756"/>
    <x v="1511"/>
    <x v="0"/>
    <m/>
  </r>
  <r>
    <d v="2025-09-24T02:53:45"/>
    <x v="1"/>
    <x v="4"/>
    <s v="GIRALDO GIRALDO YOVIN ANDRES"/>
    <x v="6"/>
    <x v="0"/>
    <n v="159"/>
    <n v="19.875"/>
    <n v="167.912087912088"/>
    <m/>
    <n v="93548.571400000001"/>
    <x v="1"/>
    <n v="11960.9756"/>
    <x v="1511"/>
    <x v="0"/>
    <m/>
  </r>
  <r>
    <d v="2025-09-24T02:53:45"/>
    <x v="1"/>
    <x v="6"/>
    <s v="CARTAGENA RAMIREZ FREDY ALONSO"/>
    <x v="0"/>
    <x v="0"/>
    <n v="197"/>
    <n v="21.8888888888889"/>
    <n v="188.901098901099"/>
    <m/>
    <n v="105242.14290000001"/>
    <x v="0"/>
    <n v="11960.9756"/>
    <x v="1511"/>
    <x v="0"/>
    <m/>
  </r>
  <r>
    <d v="2025-09-24T02:53:45"/>
    <x v="9"/>
    <x v="7"/>
    <s v="MARIN ALZATE KEVIN ANDRES"/>
    <x v="10"/>
    <x v="0"/>
    <n v="85"/>
    <n v="21.25"/>
    <n v="83.956043956043999"/>
    <m/>
    <n v="46774.2857"/>
    <x v="0"/>
    <n v="11960.9756"/>
    <x v="1511"/>
    <x v="0"/>
    <m/>
  </r>
  <r>
    <d v="2025-09-24T02:53:45"/>
    <x v="9"/>
    <x v="5"/>
    <s v="JARAMILLO JARAMILLO FRANCISCO WBEIMAR"/>
    <x v="0"/>
    <x v="0"/>
    <n v="188"/>
    <n v="20.8888888888889"/>
    <n v="188.901098901099"/>
    <s v="1 Descuento (Conduct) "/>
    <n v="105242.14290000001"/>
    <x v="1"/>
    <n v="11960.9756"/>
    <x v="1511"/>
    <x v="0"/>
    <m/>
  </r>
  <r>
    <d v="2025-09-24T02:53:46"/>
    <x v="1"/>
    <x v="8"/>
    <s v="YEPES TORRES JHON ALEXANDER"/>
    <x v="6"/>
    <x v="0"/>
    <n v="165"/>
    <n v="20.625"/>
    <n v="167.912087912088"/>
    <s v="Se descuenta 0.5 viaje de 4 10 pm ya que abandona ruta sin autorizacin. 1 Descuento (Despachador) "/>
    <n v="87701.7889"/>
    <x v="0"/>
    <n v="11960.9756"/>
    <x v="1511"/>
    <x v="2"/>
    <n v="10.4945"/>
  </r>
  <r>
    <d v="2025-09-24T02:53:46"/>
    <x v="9"/>
    <x v="9"/>
    <s v="DAVID  HENRY GIOVANNY"/>
    <x v="10"/>
    <x v="0"/>
    <n v="107"/>
    <n v="26.75"/>
    <n v="83.956043956043999"/>
    <m/>
    <n v="46774.2857"/>
    <x v="0"/>
    <n v="11960.9756"/>
    <x v="1511"/>
    <x v="0"/>
    <m/>
  </r>
  <r>
    <d v="2025-09-24T02:53:46"/>
    <x v="1"/>
    <x v="10"/>
    <s v="CUADROS PRESIGA JOSE GABRIEL"/>
    <x v="0"/>
    <x v="0"/>
    <n v="178"/>
    <n v="19.7777777777778"/>
    <n v="188.901098901099"/>
    <m/>
    <n v="105242.14290000001"/>
    <x v="0"/>
    <n v="11960.9756"/>
    <x v="1511"/>
    <x v="0"/>
    <m/>
  </r>
  <r>
    <d v="2025-09-24T02:53:47"/>
    <x v="9"/>
    <x v="11"/>
    <s v="HERNANDEZ MACIAS GILBERTO"/>
    <x v="0"/>
    <x v="3"/>
    <n v="253"/>
    <n v="28.1111111111111"/>
    <n v="188.901098901099"/>
    <m/>
    <n v="105242.14290000001"/>
    <x v="1"/>
    <n v="11960.9756"/>
    <x v="1511"/>
    <x v="0"/>
    <m/>
  </r>
  <r>
    <d v="2025-09-24T02:53:47"/>
    <x v="1"/>
    <x v="12"/>
    <s v="VERENZUELA MARTINEZ ALEXANDER"/>
    <x v="3"/>
    <x v="0"/>
    <n v="214"/>
    <n v="21.4"/>
    <n v="209.89010989011001"/>
    <m/>
    <n v="116935.71430000001"/>
    <x v="1"/>
    <n v="11960.9756"/>
    <x v="1511"/>
    <x v="0"/>
    <m/>
  </r>
  <r>
    <d v="2025-09-24T02:53:47"/>
    <x v="9"/>
    <x v="13"/>
    <s v="PEREZ GARCIA JUAN ESTEBAN"/>
    <x v="0"/>
    <x v="0"/>
    <n v="179"/>
    <n v="19.8888888888889"/>
    <n v="188.901098901099"/>
    <m/>
    <n v="105242.14290000001"/>
    <x v="0"/>
    <n v="11960.9756"/>
    <x v="1511"/>
    <x v="0"/>
    <m/>
  </r>
  <r>
    <d v="2025-09-24T02:53:47"/>
    <x v="1"/>
    <x v="14"/>
    <s v="PARRA VILLA YUBER ALONSO"/>
    <x v="3"/>
    <x v="0"/>
    <n v="182"/>
    <n v="18.2"/>
    <n v="209.89010989011001"/>
    <m/>
    <n v="116935.71430000001"/>
    <x v="0"/>
    <n v="11960.9756"/>
    <x v="1511"/>
    <x v="0"/>
    <m/>
  </r>
  <r>
    <d v="2025-09-24T02:53:48"/>
    <x v="9"/>
    <x v="15"/>
    <s v="ALBERTO ARISTIZABAL RAFAEL"/>
    <x v="0"/>
    <x v="0"/>
    <n v="204"/>
    <n v="22.6666666666667"/>
    <n v="188.901098901099"/>
    <s v="11 Descuentos (Incidente con Usuarios) "/>
    <n v="105242.14290000001"/>
    <x v="0"/>
    <n v="11960.9756"/>
    <x v="1511"/>
    <x v="0"/>
    <m/>
  </r>
  <r>
    <d v="2025-09-24T02:53:48"/>
    <x v="1"/>
    <x v="16"/>
    <s v="MACEA ARBELAEZ MATEO"/>
    <x v="1"/>
    <x v="0"/>
    <n v="188"/>
    <n v="17.090909090909101"/>
    <n v="230.87912087912099"/>
    <s v="2 Descuentos (Conducts)"/>
    <n v="128629.28569999999"/>
    <x v="0"/>
    <n v="11960.9756"/>
    <x v="1511"/>
    <x v="0"/>
    <m/>
  </r>
  <r>
    <d v="2025-09-24T02:53:48"/>
    <x v="9"/>
    <x v="17"/>
    <s v="VALENCIA MENDOZA JHON"/>
    <x v="4"/>
    <x v="0"/>
    <n v="182"/>
    <n v="26"/>
    <n v="146.92307692307699"/>
    <s v="1 Descuento (Despachador) "/>
    <n v="81855"/>
    <x v="0"/>
    <n v="11960.9756"/>
    <x v="1511"/>
    <x v="0"/>
    <m/>
  </r>
  <r>
    <d v="2025-09-24T02:53:48"/>
    <x v="1"/>
    <x v="18"/>
    <s v="DURANGO DAVID JOSE"/>
    <x v="1"/>
    <x v="0"/>
    <n v="247"/>
    <n v="22.454545454545499"/>
    <n v="230.87912087912099"/>
    <m/>
    <n v="128629.28569999999"/>
    <x v="0"/>
    <n v="11960.9756"/>
    <x v="1511"/>
    <x v="0"/>
    <m/>
  </r>
  <r>
    <d v="2025-09-24T02:53:49"/>
    <x v="9"/>
    <x v="19"/>
    <s v="QUIRAMA CASTAEDA JHON JADER"/>
    <x v="3"/>
    <x v="0"/>
    <n v="222"/>
    <n v="22.2"/>
    <n v="209.89010989011001"/>
    <m/>
    <n v="116935.71430000001"/>
    <x v="1"/>
    <n v="11960.9756"/>
    <x v="1511"/>
    <x v="0"/>
    <m/>
  </r>
  <r>
    <d v="2025-09-24T02:53:49"/>
    <x v="1"/>
    <x v="20"/>
    <s v="LOPERA ALVAREZ ESTIVEN"/>
    <x v="3"/>
    <x v="0"/>
    <n v="196"/>
    <n v="19.600000000000001"/>
    <n v="209.89010989011001"/>
    <m/>
    <n v="116935.71430000001"/>
    <x v="2"/>
    <n v="11960.9756"/>
    <x v="1511"/>
    <x v="0"/>
    <m/>
  </r>
  <r>
    <d v="2025-09-24T02:53:49"/>
    <x v="9"/>
    <x v="21"/>
    <s v="MARULANDA JARAMILLO DAWER ANDRES"/>
    <x v="3"/>
    <x v="0"/>
    <n v="167"/>
    <n v="16.7"/>
    <n v="209.89010989011001"/>
    <m/>
    <n v="116935.71430000001"/>
    <x v="0"/>
    <n v="11960.9756"/>
    <x v="1511"/>
    <x v="0"/>
    <m/>
  </r>
  <r>
    <d v="2025-09-24T02:53:49"/>
    <x v="1"/>
    <x v="38"/>
    <s v="PULGARIN GARCIA YONATHAN ANDRES"/>
    <x v="2"/>
    <x v="0"/>
    <n v="161"/>
    <n v="26.8333333333333"/>
    <n v="125.934065934066"/>
    <s v="1 Descuento (Usuario desubicado) "/>
    <n v="70161.428599999999"/>
    <x v="1"/>
    <n v="11960.9756"/>
    <x v="1511"/>
    <x v="0"/>
    <m/>
  </r>
  <r>
    <d v="2025-09-24T02:53:50"/>
    <x v="9"/>
    <x v="22"/>
    <s v="MACIAS HERNANDEZ JULIAN DAVID"/>
    <x v="3"/>
    <x v="0"/>
    <n v="146"/>
    <n v="14.6"/>
    <n v="209.89010989011001"/>
    <m/>
    <n v="116935.71430000001"/>
    <x v="0"/>
    <n v="11960.9756"/>
    <x v="1511"/>
    <x v="0"/>
    <m/>
  </r>
  <r>
    <d v="2025-09-24T02:53:50"/>
    <x v="1"/>
    <x v="23"/>
    <s v="FLORES RINCON JORGE ALBERTO"/>
    <x v="1"/>
    <x v="0"/>
    <n v="217"/>
    <n v="19.727272727272702"/>
    <n v="230.87912087912099"/>
    <s v="FERNEY HENAO Realiz 4 viajes donde moviliz 110 Usuarios "/>
    <n v="128629.28569999999"/>
    <x v="0"/>
    <n v="11960.9756"/>
    <x v="1511"/>
    <x v="0"/>
    <m/>
  </r>
  <r>
    <d v="2025-09-24T02:53:50"/>
    <x v="9"/>
    <x v="24"/>
    <s v="AGUDELO GARCIA LLORDIN ELIAS"/>
    <x v="6"/>
    <x v="0"/>
    <n v="132"/>
    <n v="16.5"/>
    <n v="167.912087912088"/>
    <m/>
    <n v="93548.571400000001"/>
    <x v="0"/>
    <n v="11960.9756"/>
    <x v="1511"/>
    <x v="0"/>
    <m/>
  </r>
  <r>
    <d v="2025-09-24T02:53:50"/>
    <x v="1"/>
    <x v="25"/>
    <s v="LEON PEREZ RAUL ENRIQUE"/>
    <x v="3"/>
    <x v="0"/>
    <n v="215"/>
    <n v="21.5"/>
    <n v="209.89010989011001"/>
    <m/>
    <n v="116935.71430000001"/>
    <x v="0"/>
    <n v="11960.9756"/>
    <x v="1511"/>
    <x v="0"/>
    <m/>
  </r>
  <r>
    <d v="2025-09-24T02:53:51"/>
    <x v="9"/>
    <x v="39"/>
    <s v="PARIAS MURIEL JHON FREDY"/>
    <x v="0"/>
    <x v="0"/>
    <n v="182"/>
    <n v="20.2222222222222"/>
    <n v="188.901098901099"/>
    <s v="2 Descuentos (Conducts)"/>
    <n v="105242.14290000001"/>
    <x v="0"/>
    <n v="11960.9756"/>
    <x v="1511"/>
    <x v="0"/>
    <m/>
  </r>
  <r>
    <d v="2025-09-24T02:53:51"/>
    <x v="1"/>
    <x v="28"/>
    <s v="GOMEZ MARIN ALVARO"/>
    <x v="0"/>
    <x v="0"/>
    <n v="192"/>
    <n v="21.3333333333333"/>
    <n v="188.901098901099"/>
    <s v="2 Descuentos (Usuario desubicado y conduct) "/>
    <n v="105242.14290000001"/>
    <x v="0"/>
    <n v="11960.9756"/>
    <x v="1511"/>
    <x v="0"/>
    <m/>
  </r>
  <r>
    <d v="2025-09-24T02:53:51"/>
    <x v="9"/>
    <x v="29"/>
    <s v="MONTOYA OSPINA GILBERTO ANTONIO"/>
    <x v="1"/>
    <x v="0"/>
    <n v="261"/>
    <n v="23.727272727272702"/>
    <n v="230.87912087912099"/>
    <m/>
    <n v="128629.28569999999"/>
    <x v="0"/>
    <n v="11960.9756"/>
    <x v="1511"/>
    <x v="0"/>
    <m/>
  </r>
  <r>
    <d v="2025-09-24T02:53:51"/>
    <x v="1"/>
    <x v="30"/>
    <s v="ARAQUE ARROYAVE JOSE ALBEIRO"/>
    <x v="0"/>
    <x v="0"/>
    <n v="204"/>
    <n v="22.6666666666667"/>
    <n v="188.901098901099"/>
    <m/>
    <n v="105242.14290000001"/>
    <x v="1"/>
    <n v="11960.9756"/>
    <x v="1511"/>
    <x v="0"/>
    <m/>
  </r>
  <r>
    <d v="2025-09-24T02:53:52"/>
    <x v="9"/>
    <x v="31"/>
    <s v="MARTINEZ CHAVERRA LUIS NORBERTO"/>
    <x v="3"/>
    <x v="0"/>
    <n v="223"/>
    <n v="22.3"/>
    <n v="209.89010989011001"/>
    <m/>
    <n v="116935.71430000001"/>
    <x v="0"/>
    <n v="11960.9756"/>
    <x v="1511"/>
    <x v="0"/>
    <m/>
  </r>
  <r>
    <d v="2025-09-24T02:53:52"/>
    <x v="1"/>
    <x v="32"/>
    <s v="OSORIO URREGO SANTIAGO"/>
    <x v="12"/>
    <x v="0"/>
    <n v="310"/>
    <n v="23.846153846153801"/>
    <n v="272.857142857143"/>
    <s v="2 Descuentos (Despachador) "/>
    <n v="152016.42860000001"/>
    <x v="1"/>
    <n v="11960.9756"/>
    <x v="1511"/>
    <x v="0"/>
    <m/>
  </r>
  <r>
    <d v="2025-09-24T02:53:52"/>
    <x v="9"/>
    <x v="33"/>
    <s v="CALLE BOTERO JUAN RICARDO"/>
    <x v="0"/>
    <x v="0"/>
    <n v="203"/>
    <n v="22.5555555555556"/>
    <n v="188.901098901099"/>
    <m/>
    <n v="105242.14290000001"/>
    <x v="0"/>
    <n v="11960.9756"/>
    <x v="1511"/>
    <x v="0"/>
    <m/>
  </r>
  <r>
    <d v="2025-09-24T02:53:52"/>
    <x v="1"/>
    <x v="34"/>
    <s v="HENAO MUOZ FERNEY "/>
    <x v="2"/>
    <x v="0"/>
    <n v="126"/>
    <n v="21"/>
    <n v="125.934065934066"/>
    <s v="SANTIAGO HENAO Realiz 2 viajes donde moviliz 33 Usuarios "/>
    <n v="70161.428599999999"/>
    <x v="0"/>
    <n v="11960.9756"/>
    <x v="1511"/>
    <x v="0"/>
    <m/>
  </r>
  <r>
    <d v="2025-09-24T02:53:53"/>
    <x v="9"/>
    <x v="35"/>
    <s v="OCAMPO OCAMPO ANTONIO JOSE"/>
    <x v="1"/>
    <x v="0"/>
    <n v="220"/>
    <n v="20"/>
    <n v="230.87912087912099"/>
    <m/>
    <n v="128629.28569999999"/>
    <x v="0"/>
    <n v="11960.9756"/>
    <x v="1511"/>
    <x v="0"/>
    <m/>
  </r>
  <r>
    <d v="2025-09-24T02:53:53"/>
    <x v="1"/>
    <x v="41"/>
    <s v="GARCIA DAVID WILSON ALBERTO"/>
    <x v="4"/>
    <x v="0"/>
    <n v="155"/>
    <n v="22.1428571428571"/>
    <n v="146.92307692307699"/>
    <m/>
    <n v="81855"/>
    <x v="1"/>
    <n v="11960.9756"/>
    <x v="1511"/>
    <x v="0"/>
    <m/>
  </r>
  <r>
    <d v="2025-09-24T02:53:53"/>
    <x v="9"/>
    <x v="40"/>
    <s v="AGUDELO GARCIA DENIN ANGELO"/>
    <x v="1"/>
    <x v="0"/>
    <n v="249"/>
    <n v="22.636363636363601"/>
    <n v="230.87912087912099"/>
    <m/>
    <n v="128629.28569999999"/>
    <x v="1"/>
    <n v="11960.9756"/>
    <x v="1511"/>
    <x v="0"/>
    <m/>
  </r>
  <r>
    <d v="2025-09-24T02:53:53"/>
    <x v="1"/>
    <x v="42"/>
    <s v="CALLE BOTERO ANDRES CAMILO "/>
    <x v="2"/>
    <x v="0"/>
    <n v="125"/>
    <n v="20.8333333333333"/>
    <n v="125.934065934066"/>
    <m/>
    <n v="70161.428599999999"/>
    <x v="1"/>
    <n v="11960.9756"/>
    <x v="1511"/>
    <x v="0"/>
    <m/>
  </r>
  <r>
    <d v="2025-09-25T02:47:25"/>
    <x v="9"/>
    <x v="6"/>
    <s v="CARTAGENA RAMIREZ FREDY ALONSO"/>
    <x v="0"/>
    <x v="0"/>
    <n v="165"/>
    <n v="18.3333333333333"/>
    <n v="186.33423913043501"/>
    <s v="1 Descuento (Conduct) "/>
    <n v="103740.52989999999"/>
    <x v="0"/>
    <n v="12247.619000000001"/>
    <x v="1512"/>
    <x v="0"/>
    <m/>
  </r>
  <r>
    <d v="2025-09-25T02:47:23"/>
    <x v="9"/>
    <x v="0"/>
    <s v="QUINTERO  ALVARO ANTONIO"/>
    <x v="4"/>
    <x v="0"/>
    <n v="134"/>
    <n v="19.1428571428571"/>
    <n v="144.92663043478299"/>
    <m/>
    <n v="80687.078800000003"/>
    <x v="0"/>
    <n v="12247.619000000001"/>
    <x v="1512"/>
    <x v="0"/>
    <m/>
  </r>
  <r>
    <d v="2025-09-25T02:47:23"/>
    <x v="1"/>
    <x v="36"/>
    <s v="HERNANDEZ MACIAS GILBERTO"/>
    <x v="0"/>
    <x v="0"/>
    <n v="183"/>
    <n v="20.3333333333333"/>
    <n v="186.33423913043501"/>
    <s v="1 Descuento (Conduct) "/>
    <n v="103740.52989999999"/>
    <x v="1"/>
    <n v="12247.619000000001"/>
    <x v="1512"/>
    <x v="0"/>
    <m/>
  </r>
  <r>
    <d v="2025-09-25T02:47:24"/>
    <x v="9"/>
    <x v="1"/>
    <s v="GONZALEZ IPUANA RENE"/>
    <x v="0"/>
    <x v="0"/>
    <n v="170"/>
    <n v="18.8888888888889"/>
    <n v="186.33423913043501"/>
    <m/>
    <n v="103740.52989999999"/>
    <x v="0"/>
    <n v="12247.619000000001"/>
    <x v="1512"/>
    <x v="0"/>
    <m/>
  </r>
  <r>
    <d v="2025-09-25T02:47:24"/>
    <x v="1"/>
    <x v="37"/>
    <s v="SANCHEZ BETANCOURT FRANSCISCO"/>
    <x v="0"/>
    <x v="0"/>
    <n v="148"/>
    <n v="16.4444444444444"/>
    <n v="186.33423913043501"/>
    <m/>
    <n v="103740.52989999999"/>
    <x v="0"/>
    <n v="12247.619000000001"/>
    <x v="1512"/>
    <x v="0"/>
    <m/>
  </r>
  <r>
    <d v="2025-09-25T02:47:24"/>
    <x v="9"/>
    <x v="2"/>
    <s v="LONDOO LOPERA DUVAN ANDRES"/>
    <x v="0"/>
    <x v="0"/>
    <n v="192"/>
    <n v="21.3333333333333"/>
    <n v="186.33423913043501"/>
    <m/>
    <n v="103740.52989999999"/>
    <x v="1"/>
    <n v="12247.619000000001"/>
    <x v="1512"/>
    <x v="0"/>
    <m/>
  </r>
  <r>
    <d v="2025-09-25T02:47:24"/>
    <x v="1"/>
    <x v="3"/>
    <s v="LOPEZ PINEDA DANIEL ESTIVEN"/>
    <x v="0"/>
    <x v="0"/>
    <n v="180"/>
    <n v="20"/>
    <n v="186.33423913043501"/>
    <s v="2 Descuentos (Usuarios desubicados) "/>
    <n v="103740.52989999999"/>
    <x v="0"/>
    <n v="12247.619000000001"/>
    <x v="1512"/>
    <x v="0"/>
    <m/>
  </r>
  <r>
    <d v="2025-09-25T02:47:25"/>
    <x v="9"/>
    <x v="4"/>
    <s v="JARAMILLO JARAMILLO FRANCISCO WBEIMAR"/>
    <x v="0"/>
    <x v="0"/>
    <n v="165"/>
    <n v="18.3333333333333"/>
    <n v="186.33423913043501"/>
    <m/>
    <n v="103740.52989999999"/>
    <x v="1"/>
    <n v="12247.619000000001"/>
    <x v="1512"/>
    <x v="0"/>
    <m/>
  </r>
  <r>
    <d v="2025-09-25T02:47:25"/>
    <x v="1"/>
    <x v="5"/>
    <s v="GONZALEZ PEREZ RAFAEL JOSE"/>
    <x v="0"/>
    <x v="0"/>
    <n v="185"/>
    <n v="20.5555555555556"/>
    <n v="186.33423913043501"/>
    <m/>
    <n v="103740.52989999999"/>
    <x v="1"/>
    <n v="12247.619000000001"/>
    <x v="1512"/>
    <x v="0"/>
    <m/>
  </r>
  <r>
    <d v="2025-09-25T02:47:25"/>
    <x v="1"/>
    <x v="7"/>
    <s v="MARIN ALZATE KEVIN ANDRES"/>
    <x v="1"/>
    <x v="0"/>
    <n v="232"/>
    <n v="21.090909090909101"/>
    <n v="227.741847826087"/>
    <m/>
    <n v="126793.981"/>
    <x v="0"/>
    <n v="12247.619000000001"/>
    <x v="1512"/>
    <x v="0"/>
    <m/>
  </r>
  <r>
    <d v="2025-09-25T02:47:26"/>
    <x v="9"/>
    <x v="8"/>
    <s v="YEPES TORRES JHON ALEXANDER"/>
    <x v="6"/>
    <x v="0"/>
    <n v="166"/>
    <n v="20.75"/>
    <n v="165.630434782609"/>
    <m/>
    <n v="92213.804300000003"/>
    <x v="0"/>
    <n v="12247.619000000001"/>
    <x v="1512"/>
    <x v="0"/>
    <m/>
  </r>
  <r>
    <d v="2025-09-25T02:47:26"/>
    <x v="1"/>
    <x v="9"/>
    <s v="DAVID  HENRY GIOVANNY"/>
    <x v="6"/>
    <x v="0"/>
    <n v="153"/>
    <n v="19.125"/>
    <n v="165.630434782609"/>
    <s v="1 Descuento (Conduct) "/>
    <n v="92213.804300000003"/>
    <x v="0"/>
    <n v="12247.619000000001"/>
    <x v="1512"/>
    <x v="0"/>
    <m/>
  </r>
  <r>
    <d v="2025-09-25T02:47:26"/>
    <x v="9"/>
    <x v="10"/>
    <s v="CUADROS PRESIGA JOSE GABRIEL "/>
    <x v="8"/>
    <x v="0"/>
    <n v="98"/>
    <n v="19.600000000000001"/>
    <n v="103.51902173913"/>
    <m/>
    <n v="57633.627699999997"/>
    <x v="0"/>
    <n v="12247.619000000001"/>
    <x v="1512"/>
    <x v="0"/>
    <m/>
  </r>
  <r>
    <d v="2025-09-25T02:47:26"/>
    <x v="1"/>
    <x v="11"/>
    <s v="DURANGO PAEZ GILDARDO"/>
    <x v="2"/>
    <x v="0"/>
    <n v="116"/>
    <n v="19.3333333333333"/>
    <n v="124.222826086957"/>
    <m/>
    <n v="69160.353300000002"/>
    <x v="1"/>
    <n v="12247.619000000001"/>
    <x v="1512"/>
    <x v="0"/>
    <m/>
  </r>
  <r>
    <d v="2025-09-25T02:47:27"/>
    <x v="9"/>
    <x v="12"/>
    <s v="VERENZUELA MARTINEZ ALEXANDER"/>
    <x v="0"/>
    <x v="0"/>
    <n v="217"/>
    <n v="24.1111111111111"/>
    <n v="186.33423913043501"/>
    <s v="1 Descuento (Despachador) "/>
    <n v="103740.52989999999"/>
    <x v="1"/>
    <n v="12247.619000000001"/>
    <x v="1512"/>
    <x v="0"/>
    <m/>
  </r>
  <r>
    <d v="2025-09-25T02:47:27"/>
    <x v="1"/>
    <x v="13"/>
    <s v="PEREZ GARCIA JUAN ESTEBAN"/>
    <x v="4"/>
    <x v="0"/>
    <n v="139"/>
    <n v="19.8571428571429"/>
    <n v="144.92663043478299"/>
    <m/>
    <n v="80687.078800000003"/>
    <x v="0"/>
    <n v="12247.619000000001"/>
    <x v="1512"/>
    <x v="0"/>
    <m/>
  </r>
  <r>
    <d v="2025-09-25T02:47:27"/>
    <x v="9"/>
    <x v="14"/>
    <s v="PARRA VILLA YUBER ALONSO"/>
    <x v="8"/>
    <x v="0"/>
    <n v="123"/>
    <n v="24.6"/>
    <n v="103.51902173913"/>
    <s v="1 Descuento (Conduct) "/>
    <n v="57633.627699999997"/>
    <x v="0"/>
    <n v="12247.619000000001"/>
    <x v="1512"/>
    <x v="0"/>
    <m/>
  </r>
  <r>
    <d v="2025-09-25T02:47:28"/>
    <x v="9"/>
    <x v="16"/>
    <s v="MACEA ARBELAEZ MATEO"/>
    <x v="1"/>
    <x v="0"/>
    <n v="193"/>
    <n v="17.545454545454501"/>
    <n v="227.741847826087"/>
    <m/>
    <n v="126793.981"/>
    <x v="0"/>
    <n v="12247.619000000001"/>
    <x v="1512"/>
    <x v="0"/>
    <m/>
  </r>
  <r>
    <d v="2025-09-25T02:47:28"/>
    <x v="1"/>
    <x v="15"/>
    <s v="ALBERTO ARISTIZABAL RAFAEL"/>
    <x v="0"/>
    <x v="3"/>
    <n v="181"/>
    <n v="20.1111111111111"/>
    <n v="186.33423913043501"/>
    <m/>
    <n v="103740.52989999999"/>
    <x v="0"/>
    <n v="12247.619000000001"/>
    <x v="1512"/>
    <x v="0"/>
    <m/>
  </r>
  <r>
    <d v="2025-09-25T02:47:28"/>
    <x v="1"/>
    <x v="17"/>
    <s v="VALENCIA MENDOZA JHON"/>
    <x v="0"/>
    <x v="0"/>
    <n v="196"/>
    <n v="21.7777777777778"/>
    <n v="186.33423913043501"/>
    <m/>
    <n v="103740.52989999999"/>
    <x v="0"/>
    <n v="12247.619000000001"/>
    <x v="1512"/>
    <x v="0"/>
    <m/>
  </r>
  <r>
    <d v="2025-09-25T02:47:28"/>
    <x v="9"/>
    <x v="18"/>
    <s v="DURANGO DAVID JOSE"/>
    <x v="3"/>
    <x v="0"/>
    <n v="190"/>
    <n v="19"/>
    <n v="207.03804347826099"/>
    <s v="2 Descuentos (Usuarios desubicados) "/>
    <n v="115267.25539999999"/>
    <x v="0"/>
    <n v="12247.619000000001"/>
    <x v="1512"/>
    <x v="0"/>
    <m/>
  </r>
  <r>
    <d v="2025-09-25T02:47:29"/>
    <x v="1"/>
    <x v="19"/>
    <s v="QUIRAMA CASTAEDA JHON JADER"/>
    <x v="6"/>
    <x v="0"/>
    <n v="178"/>
    <n v="22.25"/>
    <n v="165.630434782609"/>
    <m/>
    <n v="92213.804300000003"/>
    <x v="1"/>
    <n v="12247.619000000001"/>
    <x v="1512"/>
    <x v="0"/>
    <m/>
  </r>
  <r>
    <d v="2025-09-25T02:47:29"/>
    <x v="9"/>
    <x v="20"/>
    <s v="SALDARRIAGA PARRA LUIS ALBERTO"/>
    <x v="6"/>
    <x v="0"/>
    <n v="137"/>
    <n v="17.125"/>
    <n v="165.630434782609"/>
    <s v="1 Descuento (Usuario desubicado) "/>
    <n v="92213.804300000003"/>
    <x v="2"/>
    <n v="12247.619000000001"/>
    <x v="1512"/>
    <x v="0"/>
    <m/>
  </r>
  <r>
    <d v="2025-09-25T02:47:29"/>
    <x v="1"/>
    <x v="21"/>
    <s v="MACIAS HERNANDEZ JULIAN DAVID"/>
    <x v="0"/>
    <x v="0"/>
    <n v="182"/>
    <n v="20.2222222222222"/>
    <n v="186.33423913043501"/>
    <s v="1 Descuento (Conduct) "/>
    <n v="103740.52989999999"/>
    <x v="0"/>
    <n v="12247.619000000001"/>
    <x v="1512"/>
    <x v="0"/>
    <m/>
  </r>
  <r>
    <d v="2025-09-25T02:47:29"/>
    <x v="9"/>
    <x v="38"/>
    <s v="JIMENEZ HURTADO CARLOS ESTIVEN"/>
    <x v="0"/>
    <x v="0"/>
    <n v="180"/>
    <n v="20"/>
    <n v="186.33423913043501"/>
    <s v="1 Descuento (Despachador) "/>
    <n v="103740.52989999999"/>
    <x v="1"/>
    <n v="12247.619000000001"/>
    <x v="1512"/>
    <x v="0"/>
    <m/>
  </r>
  <r>
    <d v="2025-09-25T02:47:30"/>
    <x v="1"/>
    <x v="22"/>
    <s v="ESPINOZA CHAVARRIA GUILLERMO LEON"/>
    <x v="0"/>
    <x v="0"/>
    <n v="183"/>
    <n v="20.3333333333333"/>
    <n v="186.33423913043501"/>
    <m/>
    <n v="103740.52989999999"/>
    <x v="0"/>
    <n v="12247.619000000001"/>
    <x v="1512"/>
    <x v="0"/>
    <m/>
  </r>
  <r>
    <d v="2025-09-25T02:47:30"/>
    <x v="9"/>
    <x v="23"/>
    <s v="FLORES RINCON JORGE ALBERTO"/>
    <x v="12"/>
    <x v="0"/>
    <n v="263"/>
    <n v="20.230769230769202"/>
    <n v="269.14945652173901"/>
    <s v="1 Descuento (Conduct) "/>
    <n v="149847.43210000001"/>
    <x v="0"/>
    <n v="12247.619000000001"/>
    <x v="1512"/>
    <x v="0"/>
    <m/>
  </r>
  <r>
    <d v="2025-09-25T02:47:30"/>
    <x v="1"/>
    <x v="24"/>
    <s v="OSORIO URREGO SANTIAGO"/>
    <x v="6"/>
    <x v="0"/>
    <n v="179"/>
    <n v="22.375"/>
    <n v="165.630434782609"/>
    <m/>
    <n v="92213.804300000003"/>
    <x v="0"/>
    <n v="12247.619000000001"/>
    <x v="1512"/>
    <x v="0"/>
    <m/>
  </r>
  <r>
    <d v="2025-09-25T02:47:30"/>
    <x v="9"/>
    <x v="25"/>
    <s v="LEON PEREZ RAUL ENRIQUE"/>
    <x v="3"/>
    <x v="0"/>
    <n v="211"/>
    <n v="21.1"/>
    <n v="207.03804347826099"/>
    <s v="1 Descuento (Usuario movilidad reducida)"/>
    <n v="115267.25539999999"/>
    <x v="0"/>
    <n v="12247.619000000001"/>
    <x v="1512"/>
    <x v="0"/>
    <m/>
  </r>
  <r>
    <d v="2025-09-25T02:47:31"/>
    <x v="1"/>
    <x v="39"/>
    <s v="MURILLO  YORMAN ANDRES"/>
    <x v="3"/>
    <x v="0"/>
    <n v="228"/>
    <n v="22.8"/>
    <n v="207.03804347826099"/>
    <m/>
    <n v="115267.25539999999"/>
    <x v="0"/>
    <n v="12247.619000000001"/>
    <x v="1512"/>
    <x v="0"/>
    <m/>
  </r>
  <r>
    <d v="2025-09-25T02:47:31"/>
    <x v="9"/>
    <x v="27"/>
    <s v="LAYOS JIMENEZ JOHAN CAMILO"/>
    <x v="2"/>
    <x v="0"/>
    <n v="89"/>
    <n v="14.8333333333333"/>
    <n v="124.222826086957"/>
    <m/>
    <n v="69160.353300000002"/>
    <x v="0"/>
    <n v="12247.619000000001"/>
    <x v="1512"/>
    <x v="0"/>
    <m/>
  </r>
  <r>
    <d v="2025-09-25T02:47:31"/>
    <x v="1"/>
    <x v="28"/>
    <s v="FRANCO BRAVO JOHAN FERNANDO"/>
    <x v="0"/>
    <x v="0"/>
    <n v="208"/>
    <n v="23.1111111111111"/>
    <n v="186.33423913043501"/>
    <m/>
    <n v="103740.52989999999"/>
    <x v="0"/>
    <n v="12247.619000000001"/>
    <x v="1512"/>
    <x v="0"/>
    <m/>
  </r>
  <r>
    <d v="2025-09-25T02:47:32"/>
    <x v="9"/>
    <x v="29"/>
    <s v="MONTOYA OSPINA GILBERTO ANTONIO"/>
    <x v="1"/>
    <x v="0"/>
    <n v="278"/>
    <n v="25.272727272727298"/>
    <n v="227.741847826087"/>
    <s v="1 Descuento (Despachador) "/>
    <n v="126793.981"/>
    <x v="0"/>
    <n v="12247.619000000001"/>
    <x v="1512"/>
    <x v="0"/>
    <m/>
  </r>
  <r>
    <d v="2025-09-25T02:47:32"/>
    <x v="1"/>
    <x v="30"/>
    <s v="ARAQUE ARROYAVE JOSE ALBEIRO"/>
    <x v="0"/>
    <x v="0"/>
    <n v="205"/>
    <n v="22.7777777777778"/>
    <n v="186.33423913043501"/>
    <m/>
    <n v="103740.52989999999"/>
    <x v="1"/>
    <n v="12247.619000000001"/>
    <x v="1512"/>
    <x v="0"/>
    <m/>
  </r>
  <r>
    <d v="2025-09-25T02:47:32"/>
    <x v="9"/>
    <x v="31"/>
    <s v="MARTINEZ CHAVERRA LUIS NORBERTO"/>
    <x v="6"/>
    <x v="0"/>
    <n v="195"/>
    <n v="24.375"/>
    <n v="165.630434782609"/>
    <m/>
    <n v="92213.804300000003"/>
    <x v="0"/>
    <n v="12247.619000000001"/>
    <x v="1512"/>
    <x v="0"/>
    <m/>
  </r>
  <r>
    <d v="2025-09-25T02:47:32"/>
    <x v="1"/>
    <x v="32"/>
    <s v="TABORDA ROJAS DIEGO ALEJANDRO"/>
    <x v="4"/>
    <x v="0"/>
    <n v="131"/>
    <n v="18.714285714285701"/>
    <n v="144.92663043478299"/>
    <m/>
    <n v="80687.078800000003"/>
    <x v="1"/>
    <n v="12247.619000000001"/>
    <x v="1512"/>
    <x v="0"/>
    <m/>
  </r>
  <r>
    <d v="2025-09-25T02:47:33"/>
    <x v="9"/>
    <x v="33"/>
    <s v="CALLE BOTERO JUAN RICARDO "/>
    <x v="0"/>
    <x v="0"/>
    <n v="185"/>
    <n v="20.5555555555556"/>
    <n v="186.33423913043501"/>
    <s v="1 Descuento (Despachador) "/>
    <n v="103740.52989999999"/>
    <x v="0"/>
    <n v="12247.619000000001"/>
    <x v="1512"/>
    <x v="0"/>
    <m/>
  </r>
  <r>
    <d v="2025-09-25T02:47:33"/>
    <x v="1"/>
    <x v="34"/>
    <s v="PALMAR PANA EDIXON JOSUE"/>
    <x v="3"/>
    <x v="0"/>
    <n v="221"/>
    <n v="22.1"/>
    <n v="207.03804347826099"/>
    <s v="2 Descuentos (Despachador y asociado) "/>
    <n v="115267.25539999999"/>
    <x v="0"/>
    <n v="12247.619000000001"/>
    <x v="1512"/>
    <x v="0"/>
    <m/>
  </r>
  <r>
    <d v="2025-09-25T02:47:33"/>
    <x v="9"/>
    <x v="35"/>
    <s v="OCAMPO OCAMPO ANTONIO JOSE"/>
    <x v="3"/>
    <x v="0"/>
    <n v="254"/>
    <n v="25.4"/>
    <n v="207.03804347826099"/>
    <m/>
    <n v="115267.25539999999"/>
    <x v="0"/>
    <n v="12247.619000000001"/>
    <x v="1512"/>
    <x v="0"/>
    <m/>
  </r>
  <r>
    <d v="2025-09-25T02:47:33"/>
    <x v="1"/>
    <x v="41"/>
    <s v="GARCIA DAVID WILSON ALBERTO"/>
    <x v="0"/>
    <x v="0"/>
    <n v="167"/>
    <n v="18.5555555555556"/>
    <n v="186.33423913043501"/>
    <m/>
    <n v="103740.52989999999"/>
    <x v="1"/>
    <n v="12247.619000000001"/>
    <x v="1512"/>
    <x v="0"/>
    <m/>
  </r>
  <r>
    <d v="2025-09-25T02:47:34"/>
    <x v="9"/>
    <x v="40"/>
    <s v="AGUDELO GARCIA DENIN ANGELO"/>
    <x v="1"/>
    <x v="0"/>
    <n v="216"/>
    <n v="19.636363636363601"/>
    <n v="227.741847826087"/>
    <s v="1 Descuento (Conduct) "/>
    <n v="126793.981"/>
    <x v="1"/>
    <n v="12247.619000000001"/>
    <x v="1512"/>
    <x v="0"/>
    <m/>
  </r>
  <r>
    <d v="2025-09-25T02:47:34"/>
    <x v="1"/>
    <x v="42"/>
    <s v="CALLE BOTERO ANDRES CAMILO "/>
    <x v="6"/>
    <x v="0"/>
    <n v="203"/>
    <n v="25.375"/>
    <n v="165.630434782609"/>
    <m/>
    <n v="92213.804300000003"/>
    <x v="1"/>
    <n v="12247.619000000001"/>
    <x v="1512"/>
    <x v="0"/>
    <m/>
  </r>
  <r>
    <d v="2025-09-26T02:42:14"/>
    <x v="1"/>
    <x v="0"/>
    <s v="HINCAPIE VILLA JUAN ESTIVEN"/>
    <x v="3"/>
    <x v="0"/>
    <n v="208"/>
    <n v="20.8"/>
    <n v="214.20612813370499"/>
    <m/>
    <n v="119460.58500000001"/>
    <x v="0"/>
    <n v="11635.7143"/>
    <x v="1513"/>
    <x v="0"/>
    <m/>
  </r>
  <r>
    <d v="2025-09-26T02:42:14"/>
    <x v="9"/>
    <x v="36"/>
    <s v="HERNANDEZ MORALES JHON DAYRON"/>
    <x v="10"/>
    <x v="0"/>
    <n v="120"/>
    <n v="26.6666666666667"/>
    <n v="96.392757660167106"/>
    <m/>
    <n v="53757.263200000001"/>
    <x v="1"/>
    <n v="11635.7143"/>
    <x v="1513"/>
    <x v="0"/>
    <m/>
  </r>
  <r>
    <d v="2025-09-26T02:42:15"/>
    <x v="1"/>
    <x v="1"/>
    <s v="GONZALEZ IPUANA RENE"/>
    <x v="0"/>
    <x v="0"/>
    <n v="152"/>
    <n v="16.8888888888889"/>
    <n v="192.78551532033401"/>
    <m/>
    <n v="107514.52650000001"/>
    <x v="0"/>
    <n v="11635.7143"/>
    <x v="1513"/>
    <x v="0"/>
    <m/>
  </r>
  <r>
    <d v="2025-09-26T02:42:15"/>
    <x v="9"/>
    <x v="37"/>
    <s v="SANCHEZ BETANCOURT FRANSCISCO"/>
    <x v="3"/>
    <x v="0"/>
    <n v="196"/>
    <n v="20.6315789473684"/>
    <n v="203.49582172702"/>
    <m/>
    <n v="113487.5557"/>
    <x v="0"/>
    <n v="11635.7143"/>
    <x v="1513"/>
    <x v="0"/>
    <m/>
  </r>
  <r>
    <d v="2025-09-26T02:42:15"/>
    <x v="1"/>
    <x v="2"/>
    <s v="LONDOO LOPERA DUVAN ANDRES"/>
    <x v="0"/>
    <x v="0"/>
    <n v="233"/>
    <n v="25.8888888888889"/>
    <n v="192.78551532033401"/>
    <m/>
    <n v="107514.52650000001"/>
    <x v="1"/>
    <n v="11635.7143"/>
    <x v="1513"/>
    <x v="0"/>
    <m/>
  </r>
  <r>
    <d v="2025-09-26T02:42:15"/>
    <x v="9"/>
    <x v="3"/>
    <s v="LOPEZ PINEDA DANIEL ESTIVEN"/>
    <x v="4"/>
    <x v="0"/>
    <n v="125"/>
    <n v="17.8571428571429"/>
    <n v="149.94428969359299"/>
    <m/>
    <n v="83622.409499999994"/>
    <x v="0"/>
    <n v="11635.7143"/>
    <x v="1513"/>
    <x v="0"/>
    <m/>
  </r>
  <r>
    <d v="2025-09-26T02:42:16"/>
    <x v="1"/>
    <x v="4"/>
    <s v="GIRALDO GIRALDO YOVIN ANDRES"/>
    <x v="9"/>
    <x v="0"/>
    <n v="254"/>
    <n v="21.1666666666667"/>
    <n v="257.04735376044601"/>
    <m/>
    <n v="143352.70189999999"/>
    <x v="1"/>
    <n v="11635.7143"/>
    <x v="1513"/>
    <x v="0"/>
    <m/>
  </r>
  <r>
    <d v="2025-09-26T02:42:16"/>
    <x v="9"/>
    <x v="5"/>
    <s v="GONZALEZ PEREZ RAFAEL JOSE"/>
    <x v="3"/>
    <x v="0"/>
    <n v="212"/>
    <n v="21.2"/>
    <n v="214.20612813370499"/>
    <m/>
    <n v="119460.58500000001"/>
    <x v="1"/>
    <n v="11635.7143"/>
    <x v="1513"/>
    <x v="0"/>
    <m/>
  </r>
  <r>
    <d v="2025-09-26T02:42:16"/>
    <x v="1"/>
    <x v="6"/>
    <s v="CARTAGENA RAMIREZ FREDY ALONSO"/>
    <x v="3"/>
    <x v="0"/>
    <n v="227"/>
    <n v="22.7"/>
    <n v="214.20612813370499"/>
    <s v="1 Descuento (Conduct) "/>
    <n v="119460.58500000001"/>
    <x v="0"/>
    <n v="11635.7143"/>
    <x v="1513"/>
    <x v="0"/>
    <m/>
  </r>
  <r>
    <d v="2025-09-26T02:42:16"/>
    <x v="9"/>
    <x v="7"/>
    <s v="MARIN ALZATE KEVIN ANDRES"/>
    <x v="7"/>
    <x v="0"/>
    <n v="71"/>
    <n v="23.6666666666667"/>
    <n v="64.261838440111404"/>
    <s v="1 Descuento (Conduct) "/>
    <n v="35838.175499999998"/>
    <x v="0"/>
    <n v="11635.7143"/>
    <x v="1513"/>
    <x v="0"/>
    <m/>
  </r>
  <r>
    <d v="2025-09-26T02:42:17"/>
    <x v="1"/>
    <x v="8"/>
    <s v="YEPES TORRES JHON ALEXANDER"/>
    <x v="0"/>
    <x v="0"/>
    <n v="149"/>
    <n v="16.5555555555556"/>
    <n v="192.78551532033401"/>
    <m/>
    <n v="107514.52650000001"/>
    <x v="0"/>
    <n v="11635.7143"/>
    <x v="1513"/>
    <x v="0"/>
    <m/>
  </r>
  <r>
    <d v="2025-09-26T02:42:17"/>
    <x v="9"/>
    <x v="9"/>
    <s v="MACIAS HERNANDEZ JULIAN DAVID"/>
    <x v="3"/>
    <x v="0"/>
    <n v="216"/>
    <n v="21.6"/>
    <n v="214.20612813370499"/>
    <m/>
    <n v="119460.58500000001"/>
    <x v="0"/>
    <n v="11635.7143"/>
    <x v="1513"/>
    <x v="0"/>
    <m/>
  </r>
  <r>
    <d v="2025-09-26T02:42:17"/>
    <x v="1"/>
    <x v="10"/>
    <s v="OSORIO URREGO SANTIAGO "/>
    <x v="6"/>
    <x v="0"/>
    <n v="191"/>
    <n v="23.875"/>
    <n v="171.364902506964"/>
    <s v="1 Descuento (Conduct) "/>
    <n v="95568.467999999993"/>
    <x v="0"/>
    <n v="11635.7143"/>
    <x v="1513"/>
    <x v="0"/>
    <m/>
  </r>
  <r>
    <d v="2025-09-26T02:42:17"/>
    <x v="9"/>
    <x v="11"/>
    <s v="DURANGO PAEZ GILDARDO"/>
    <x v="0"/>
    <x v="0"/>
    <n v="200"/>
    <n v="22.2222222222222"/>
    <n v="192.78551532033401"/>
    <m/>
    <n v="107514.52650000001"/>
    <x v="1"/>
    <n v="11635.7143"/>
    <x v="1513"/>
    <x v="0"/>
    <m/>
  </r>
  <r>
    <d v="2025-09-26T02:42:18"/>
    <x v="1"/>
    <x v="12"/>
    <s v="VERENZUELA MARTINEZ ALEXANDER"/>
    <x v="0"/>
    <x v="0"/>
    <n v="186"/>
    <n v="20.6666666666667"/>
    <n v="192.78551532033401"/>
    <m/>
    <n v="107514.52650000001"/>
    <x v="1"/>
    <n v="11635.7143"/>
    <x v="1513"/>
    <x v="0"/>
    <m/>
  </r>
  <r>
    <d v="2025-09-26T02:42:18"/>
    <x v="9"/>
    <x v="13"/>
    <s v="PEREZ GARCIA JUAN ESTEBAN"/>
    <x v="0"/>
    <x v="0"/>
    <n v="221"/>
    <n v="24.5555555555556"/>
    <n v="192.78551532033401"/>
    <s v="2 Descuentos (Despachador) "/>
    <n v="107514.52650000001"/>
    <x v="0"/>
    <n v="11635.7143"/>
    <x v="1513"/>
    <x v="0"/>
    <m/>
  </r>
  <r>
    <d v="2025-09-26T02:42:18"/>
    <x v="1"/>
    <x v="14"/>
    <s v="PARRA VILLA YUBER ALONSO"/>
    <x v="6"/>
    <x v="0"/>
    <n v="165"/>
    <n v="20.625"/>
    <n v="171.364902506964"/>
    <s v="3 Descuentos (Transbordo) "/>
    <n v="95568.467999999993"/>
    <x v="0"/>
    <n v="11635.7143"/>
    <x v="1513"/>
    <x v="0"/>
    <m/>
  </r>
  <r>
    <d v="2025-09-26T02:42:18"/>
    <x v="9"/>
    <x v="15"/>
    <s v="ALBERTO ARISTIZABAL RAFAEL"/>
    <x v="0"/>
    <x v="0"/>
    <n v="173"/>
    <n v="19.2222222222222"/>
    <n v="192.78551532033401"/>
    <s v="2 Descuentos (Conducts) "/>
    <n v="107514.52650000001"/>
    <x v="0"/>
    <n v="11635.7143"/>
    <x v="1513"/>
    <x v="0"/>
    <m/>
  </r>
  <r>
    <d v="2025-09-26T02:42:19"/>
    <x v="1"/>
    <x v="16"/>
    <s v="LOPERA ALVAREZ ESTIVEN"/>
    <x v="7"/>
    <x v="0"/>
    <n v="82"/>
    <n v="27.3333333333333"/>
    <n v="64.261838440111404"/>
    <m/>
    <n v="35838.175499999998"/>
    <x v="0"/>
    <n v="11635.7143"/>
    <x v="1513"/>
    <x v="0"/>
    <m/>
  </r>
  <r>
    <d v="2025-09-26T02:42:19"/>
    <x v="9"/>
    <x v="17"/>
    <s v="VALENCIA MENDOZA JHON"/>
    <x v="2"/>
    <x v="3"/>
    <n v="165"/>
    <n v="27.5"/>
    <n v="128.52367688022301"/>
    <m/>
    <n v="71676.350999999995"/>
    <x v="0"/>
    <n v="11635.7143"/>
    <x v="1513"/>
    <x v="0"/>
    <m/>
  </r>
  <r>
    <d v="2025-09-26T02:42:19"/>
    <x v="1"/>
    <x v="18"/>
    <s v="DURANGO DAVID JOSE"/>
    <x v="0"/>
    <x v="0"/>
    <n v="209"/>
    <n v="23.2222222222222"/>
    <n v="192.78551532033401"/>
    <s v="1 Descuento (Despachador) "/>
    <n v="107514.52650000001"/>
    <x v="0"/>
    <n v="11635.7143"/>
    <x v="1513"/>
    <x v="0"/>
    <m/>
  </r>
  <r>
    <d v="2025-09-26T02:42:19"/>
    <x v="9"/>
    <x v="19"/>
    <s v="QUIRAMA CASTAEDA JHON JADER"/>
    <x v="3"/>
    <x v="0"/>
    <n v="181"/>
    <n v="18.100000000000001"/>
    <n v="214.20612813370499"/>
    <m/>
    <n v="119460.58500000001"/>
    <x v="1"/>
    <n v="11635.7143"/>
    <x v="1513"/>
    <x v="0"/>
    <m/>
  </r>
  <r>
    <d v="2025-09-26T02:42:19"/>
    <x v="1"/>
    <x v="20"/>
    <s v="SALDARRIAGA PARRA LUIS ALBERTO"/>
    <x v="0"/>
    <x v="0"/>
    <n v="186"/>
    <n v="20.6666666666667"/>
    <n v="192.78551532033401"/>
    <s v="1 Descuento (Despachador) "/>
    <n v="107514.52650000001"/>
    <x v="2"/>
    <n v="11635.7143"/>
    <x v="1513"/>
    <x v="0"/>
    <m/>
  </r>
  <r>
    <d v="2025-09-26T02:42:20"/>
    <x v="9"/>
    <x v="21"/>
    <s v="MARULANDA JARAMILLO DAWER ANDRES"/>
    <x v="0"/>
    <x v="0"/>
    <n v="189"/>
    <n v="21"/>
    <n v="192.78551532033401"/>
    <m/>
    <n v="107514.52650000001"/>
    <x v="0"/>
    <n v="11635.7143"/>
    <x v="1513"/>
    <x v="0"/>
    <m/>
  </r>
  <r>
    <d v="2025-09-26T02:42:20"/>
    <x v="1"/>
    <x v="38"/>
    <s v="JIMENEZ HURTADO CARLOS ESTIVEN"/>
    <x v="0"/>
    <x v="0"/>
    <n v="166"/>
    <n v="18.4444444444444"/>
    <n v="192.78551532033401"/>
    <m/>
    <n v="107514.52650000001"/>
    <x v="1"/>
    <n v="11635.7143"/>
    <x v="1513"/>
    <x v="0"/>
    <m/>
  </r>
  <r>
    <d v="2025-09-26T02:42:20"/>
    <x v="9"/>
    <x v="22"/>
    <s v="CIRO MARIN RODRIGO ALBERTO"/>
    <x v="1"/>
    <x v="0"/>
    <n v="209"/>
    <n v="19"/>
    <n v="235.62674094707501"/>
    <s v="1 Descuento (Despachador) "/>
    <n v="131406.64350000001"/>
    <x v="0"/>
    <n v="11635.7143"/>
    <x v="1513"/>
    <x v="0"/>
    <m/>
  </r>
  <r>
    <d v="2025-09-26T02:42:20"/>
    <x v="1"/>
    <x v="23"/>
    <s v="FLORES RINCON JORGE ALBERTO"/>
    <x v="9"/>
    <x v="0"/>
    <n v="272"/>
    <n v="22.6666666666667"/>
    <n v="257.04735376044601"/>
    <m/>
    <n v="143352.70189999999"/>
    <x v="0"/>
    <n v="11635.7143"/>
    <x v="1513"/>
    <x v="0"/>
    <m/>
  </r>
  <r>
    <d v="2025-09-26T02:42:21"/>
    <x v="9"/>
    <x v="24"/>
    <s v="AGUDELO GARCIA LLORDIN ELIAS"/>
    <x v="0"/>
    <x v="0"/>
    <n v="152"/>
    <n v="16.8888888888889"/>
    <n v="192.78551532033401"/>
    <s v="2 Descuentos (Jefe de ruta) "/>
    <n v="107514.52650000001"/>
    <x v="0"/>
    <n v="11635.7143"/>
    <x v="1513"/>
    <x v="0"/>
    <m/>
  </r>
  <r>
    <d v="2025-09-26T02:42:21"/>
    <x v="1"/>
    <x v="25"/>
    <s v="LEON PEREZ RAUL ENRIQUE"/>
    <x v="0"/>
    <x v="0"/>
    <n v="190"/>
    <n v="21.1111111111111"/>
    <n v="192.78551532033401"/>
    <s v="3 Descuentos (Jefe de ruta) "/>
    <n v="107514.52650000001"/>
    <x v="0"/>
    <n v="11635.7143"/>
    <x v="1513"/>
    <x v="0"/>
    <m/>
  </r>
  <r>
    <d v="2025-09-26T02:42:21"/>
    <x v="9"/>
    <x v="39"/>
    <s v="PARIAS MURIEL JHON FREDY"/>
    <x v="4"/>
    <x v="0"/>
    <n v="178"/>
    <n v="25.428571428571399"/>
    <n v="149.94428969359299"/>
    <m/>
    <n v="83622.409499999994"/>
    <x v="0"/>
    <n v="11635.7143"/>
    <x v="1513"/>
    <x v="0"/>
    <m/>
  </r>
  <r>
    <d v="2025-09-26T02:42:21"/>
    <x v="1"/>
    <x v="27"/>
    <s v="LAYOS JIMENEZ JOHAN CAMILO"/>
    <x v="0"/>
    <x v="0"/>
    <n v="149"/>
    <n v="16.5555555555556"/>
    <n v="192.78551532033401"/>
    <m/>
    <n v="107514.52650000001"/>
    <x v="0"/>
    <n v="11635.7143"/>
    <x v="1513"/>
    <x v="0"/>
    <m/>
  </r>
  <r>
    <d v="2025-09-26T02:42:21"/>
    <x v="9"/>
    <x v="28"/>
    <s v="FRANCO BRAVO JOHAN FERNANDO"/>
    <x v="6"/>
    <x v="0"/>
    <n v="170"/>
    <n v="21.25"/>
    <n v="171.364902506964"/>
    <m/>
    <n v="95568.467999999993"/>
    <x v="0"/>
    <n v="11635.7143"/>
    <x v="1513"/>
    <x v="0"/>
    <m/>
  </r>
  <r>
    <d v="2025-09-26T02:42:22"/>
    <x v="1"/>
    <x v="29"/>
    <s v="MONTOYA OSPINA GILBERTO ANTONIO"/>
    <x v="3"/>
    <x v="0"/>
    <n v="255"/>
    <n v="25.5"/>
    <n v="214.20612813370499"/>
    <m/>
    <n v="119460.58500000001"/>
    <x v="0"/>
    <n v="11635.7143"/>
    <x v="1513"/>
    <x v="0"/>
    <m/>
  </r>
  <r>
    <d v="2025-09-26T02:42:22"/>
    <x v="9"/>
    <x v="30"/>
    <s v="ARAQUE ARROYAVE JOSE ALBEIRO"/>
    <x v="0"/>
    <x v="0"/>
    <n v="216"/>
    <n v="24"/>
    <n v="192.78551532033401"/>
    <s v="1 Descuento (Despachador) "/>
    <n v="107514.52650000001"/>
    <x v="1"/>
    <n v="11635.7143"/>
    <x v="1513"/>
    <x v="0"/>
    <m/>
  </r>
  <r>
    <d v="2025-09-26T02:42:22"/>
    <x v="1"/>
    <x v="31"/>
    <s v="MARTINEZ CHAVERRA LUIS NORBERTO"/>
    <x v="1"/>
    <x v="0"/>
    <n v="225"/>
    <n v="20.454545454545499"/>
    <n v="235.62674094707501"/>
    <m/>
    <n v="131406.64350000001"/>
    <x v="0"/>
    <n v="11635.7143"/>
    <x v="1513"/>
    <x v="0"/>
    <m/>
  </r>
  <r>
    <d v="2025-09-26T02:42:22"/>
    <x v="9"/>
    <x v="32"/>
    <s v="TABORDA ROJAS DIEGO ALEJANDRO"/>
    <x v="3"/>
    <x v="0"/>
    <n v="173"/>
    <n v="17.3"/>
    <n v="214.20612813370499"/>
    <m/>
    <n v="119460.58500000001"/>
    <x v="1"/>
    <n v="11635.7143"/>
    <x v="1513"/>
    <x v="0"/>
    <m/>
  </r>
  <r>
    <d v="2025-09-26T02:42:23"/>
    <x v="1"/>
    <x v="33"/>
    <s v="MURILLO  YORMAN ANDRES"/>
    <x v="3"/>
    <x v="0"/>
    <n v="183"/>
    <n v="18.3"/>
    <n v="214.20612813370499"/>
    <s v="1 Descuento (Conduct) "/>
    <n v="119460.58500000001"/>
    <x v="0"/>
    <n v="11635.7143"/>
    <x v="1513"/>
    <x v="0"/>
    <m/>
  </r>
  <r>
    <d v="2025-09-26T02:42:23"/>
    <x v="9"/>
    <x v="34"/>
    <s v="PALMAR PANA EDIXON JOSUE"/>
    <x v="8"/>
    <x v="0"/>
    <n v="90"/>
    <n v="18"/>
    <n v="107.103064066852"/>
    <m/>
    <n v="59730.292500000003"/>
    <x v="0"/>
    <n v="11635.7143"/>
    <x v="1513"/>
    <x v="0"/>
    <m/>
  </r>
  <r>
    <d v="2025-09-26T02:42:23"/>
    <x v="9"/>
    <x v="35"/>
    <s v="JARAMILLO JARAMILLO FRANCISCO WBEIMAR"/>
    <x v="8"/>
    <x v="0"/>
    <n v="75"/>
    <n v="15"/>
    <n v="107.103064066852"/>
    <m/>
    <n v="59730.292500000003"/>
    <x v="0"/>
    <n v="11635.7143"/>
    <x v="1513"/>
    <x v="0"/>
    <m/>
  </r>
  <r>
    <d v="2025-09-26T02:42:23"/>
    <x v="1"/>
    <x v="41"/>
    <s v="GARCIA DAVID WILSON ALBERTO"/>
    <x v="4"/>
    <x v="0"/>
    <n v="221"/>
    <n v="31.571428571428601"/>
    <n v="149.94428969359299"/>
    <m/>
    <n v="83622.409499999994"/>
    <x v="1"/>
    <n v="11635.7143"/>
    <x v="1513"/>
    <x v="0"/>
    <m/>
  </r>
  <r>
    <d v="2025-09-26T02:42:24"/>
    <x v="9"/>
    <x v="40"/>
    <s v="AGUDELO GARCIA DENIN ANGELO"/>
    <x v="6"/>
    <x v="0"/>
    <n v="200"/>
    <n v="25"/>
    <n v="171.364902506964"/>
    <s v="1 Descuento (Usuario desubicado) "/>
    <n v="95568.467999999993"/>
    <x v="1"/>
    <n v="11635.7143"/>
    <x v="1513"/>
    <x v="0"/>
    <m/>
  </r>
  <r>
    <d v="2025-09-26T02:42:24"/>
    <x v="1"/>
    <x v="42"/>
    <s v="CALLE BOTERO ANDRES CAMILO "/>
    <x v="0"/>
    <x v="0"/>
    <n v="255"/>
    <n v="28.3333333333333"/>
    <n v="192.78551532033401"/>
    <m/>
    <n v="107514.52650000001"/>
    <x v="1"/>
    <n v="11635.7143"/>
    <x v="1513"/>
    <x v="0"/>
    <m/>
  </r>
  <r>
    <d v="2025-09-27T03:01:55"/>
    <x v="9"/>
    <x v="0"/>
    <s v="HINCAPIE VILLA JUAN ESTIVEN"/>
    <x v="8"/>
    <x v="0"/>
    <n v="139"/>
    <n v="27.8"/>
    <n v="104.29347826087"/>
    <m/>
    <n v="58086.684800000003"/>
    <x v="0"/>
    <n v="12302.439"/>
    <x v="1514"/>
    <x v="0"/>
    <m/>
  </r>
  <r>
    <d v="2025-09-27T03:01:56"/>
    <x v="1"/>
    <x v="36"/>
    <s v="HERNANDEZ MORALES JHON DAYRON"/>
    <x v="6"/>
    <x v="0"/>
    <n v="168"/>
    <n v="19.764705882352899"/>
    <n v="177.298913043478"/>
    <m/>
    <n v="98747.364100000006"/>
    <x v="1"/>
    <n v="12302.439"/>
    <x v="1514"/>
    <x v="0"/>
    <m/>
  </r>
  <r>
    <d v="2025-09-27T03:01:56"/>
    <x v="9"/>
    <x v="1"/>
    <s v="GONZALEZ IPUANA RENE"/>
    <x v="3"/>
    <x v="0"/>
    <n v="209"/>
    <n v="20.9"/>
    <n v="208.58695652173901"/>
    <s v="2 Ddescuentos (Usuarios desubicados) "/>
    <n v="116173.36960000001"/>
    <x v="0"/>
    <n v="12302.439"/>
    <x v="1514"/>
    <x v="0"/>
    <m/>
  </r>
  <r>
    <d v="2025-09-27T03:01:56"/>
    <x v="1"/>
    <x v="37"/>
    <s v="SANCHEZ BETANCOURT FRANSCISCO"/>
    <x v="4"/>
    <x v="0"/>
    <n v="138"/>
    <n v="19.714285714285701"/>
    <n v="146.01086956521701"/>
    <m/>
    <n v="81321.358699999997"/>
    <x v="0"/>
    <n v="12302.439"/>
    <x v="1514"/>
    <x v="0"/>
    <m/>
  </r>
  <r>
    <d v="2025-09-27T03:01:56"/>
    <x v="9"/>
    <x v="2"/>
    <s v="HERNANDEZ MACIAS GILBERTO"/>
    <x v="0"/>
    <x v="0"/>
    <n v="180"/>
    <n v="20"/>
    <n v="187.72826086956499"/>
    <m/>
    <n v="104556.03260000001"/>
    <x v="1"/>
    <n v="12302.439"/>
    <x v="1514"/>
    <x v="0"/>
    <m/>
  </r>
  <r>
    <d v="2025-09-27T03:01:56"/>
    <x v="1"/>
    <x v="3"/>
    <s v="LOPEZ PINEDA DANIEL ESTIVEN"/>
    <x v="0"/>
    <x v="0"/>
    <n v="182"/>
    <n v="20.2222222222222"/>
    <n v="187.72826086956499"/>
    <s v="1 Descuento (Usuarios movilidad reducida) "/>
    <n v="104556.03260000001"/>
    <x v="0"/>
    <n v="12302.439"/>
    <x v="1514"/>
    <x v="0"/>
    <m/>
  </r>
  <r>
    <d v="2025-09-27T03:01:57"/>
    <x v="9"/>
    <x v="4"/>
    <s v="GIRALDO GIRALDO YOVIN ANDRES"/>
    <x v="4"/>
    <x v="0"/>
    <n v="153"/>
    <n v="21.8571428571429"/>
    <n v="146.01086956521701"/>
    <m/>
    <n v="81321.358699999997"/>
    <x v="1"/>
    <n v="12302.439"/>
    <x v="1514"/>
    <x v="0"/>
    <m/>
  </r>
  <r>
    <d v="2025-09-27T03:01:57"/>
    <x v="1"/>
    <x v="5"/>
    <s v="GONZALEZ PEREZ RAFAEL JOSE"/>
    <x v="3"/>
    <x v="0"/>
    <n v="197"/>
    <n v="19.7"/>
    <n v="208.58695652173901"/>
    <m/>
    <n v="116173.36960000001"/>
    <x v="1"/>
    <n v="12302.439"/>
    <x v="1514"/>
    <x v="0"/>
    <m/>
  </r>
  <r>
    <d v="2025-09-27T03:01:57"/>
    <x v="9"/>
    <x v="6"/>
    <s v="CARTAGENA RAMIREZ FREDY ALONSO"/>
    <x v="9"/>
    <x v="0"/>
    <n v="254"/>
    <n v="21.1666666666667"/>
    <n v="250.304347826087"/>
    <m/>
    <n v="139408.0435"/>
    <x v="0"/>
    <n v="12302.439"/>
    <x v="1514"/>
    <x v="0"/>
    <m/>
  </r>
  <r>
    <d v="2025-09-27T03:01:57"/>
    <x v="1"/>
    <x v="7"/>
    <s v="MARIN ALZATE KEVIN ANDRES"/>
    <x v="3"/>
    <x v="0"/>
    <n v="190"/>
    <n v="19"/>
    <n v="208.58695652173901"/>
    <m/>
    <n v="116173.36960000001"/>
    <x v="0"/>
    <n v="12302.439"/>
    <x v="1514"/>
    <x v="0"/>
    <m/>
  </r>
  <r>
    <d v="2025-09-27T03:01:58"/>
    <x v="9"/>
    <x v="8"/>
    <s v="YEPES TORRES JHON ALEXANDER"/>
    <x v="4"/>
    <x v="0"/>
    <n v="144"/>
    <n v="20.571428571428601"/>
    <n v="146.01086956521701"/>
    <m/>
    <n v="81321.358699999997"/>
    <x v="0"/>
    <n v="12302.439"/>
    <x v="1514"/>
    <x v="0"/>
    <m/>
  </r>
  <r>
    <d v="2025-09-27T03:01:58"/>
    <x v="1"/>
    <x v="9"/>
    <s v="MACIAS HERNANDEZ JULIAN DAVID"/>
    <x v="3"/>
    <x v="0"/>
    <n v="151"/>
    <n v="15.1"/>
    <n v="208.58695652173901"/>
    <m/>
    <n v="116173.36960000001"/>
    <x v="0"/>
    <n v="12302.439"/>
    <x v="1514"/>
    <x v="0"/>
    <m/>
  </r>
  <r>
    <d v="2025-09-27T03:01:58"/>
    <x v="9"/>
    <x v="10"/>
    <s v="CUADROS PRESIGA JOSE GABRIEL"/>
    <x v="0"/>
    <x v="0"/>
    <n v="195"/>
    <n v="21.6666666666667"/>
    <n v="187.72826086956499"/>
    <m/>
    <n v="104556.03260000001"/>
    <x v="0"/>
    <n v="12302.439"/>
    <x v="1514"/>
    <x v="0"/>
    <m/>
  </r>
  <r>
    <d v="2025-09-27T03:01:58"/>
    <x v="1"/>
    <x v="11"/>
    <s v="DURANGO PAEZ GILDARDO"/>
    <x v="0"/>
    <x v="0"/>
    <n v="161"/>
    <n v="17.8888888888889"/>
    <n v="187.72826086956499"/>
    <m/>
    <n v="104556.03260000001"/>
    <x v="1"/>
    <n v="12302.439"/>
    <x v="1514"/>
    <x v="0"/>
    <m/>
  </r>
  <r>
    <d v="2025-09-27T03:01:58"/>
    <x v="9"/>
    <x v="12"/>
    <s v="VERENZUELA MARTINEZ ALEXANDER"/>
    <x v="3"/>
    <x v="0"/>
    <n v="200"/>
    <n v="20"/>
    <n v="208.58695652173901"/>
    <m/>
    <n v="116173.36960000001"/>
    <x v="1"/>
    <n v="12302.439"/>
    <x v="1514"/>
    <x v="0"/>
    <m/>
  </r>
  <r>
    <d v="2025-09-27T03:01:59"/>
    <x v="1"/>
    <x v="13"/>
    <s v="PEREZ GARCIA JUAN ESTEBAN"/>
    <x v="0"/>
    <x v="0"/>
    <n v="190"/>
    <n v="21.1111111111111"/>
    <n v="187.72826086956499"/>
    <m/>
    <n v="104556.03260000001"/>
    <x v="0"/>
    <n v="12302.439"/>
    <x v="1514"/>
    <x v="0"/>
    <m/>
  </r>
  <r>
    <d v="2025-09-27T03:01:59"/>
    <x v="9"/>
    <x v="14"/>
    <s v="ESPINOZA CHAVARRIA GUILLERMO LEON"/>
    <x v="0"/>
    <x v="0"/>
    <n v="192"/>
    <n v="21.3333333333333"/>
    <n v="187.72826086956499"/>
    <m/>
    <n v="104556.03260000001"/>
    <x v="0"/>
    <n v="12302.439"/>
    <x v="1514"/>
    <x v="0"/>
    <m/>
  </r>
  <r>
    <d v="2025-09-27T03:01:59"/>
    <x v="1"/>
    <x v="15"/>
    <s v="ALBERTO ARISTIZABAL RAFAEL"/>
    <x v="3"/>
    <x v="0"/>
    <n v="207"/>
    <n v="20.7"/>
    <n v="208.58695652173901"/>
    <m/>
    <n v="116173.36960000001"/>
    <x v="0"/>
    <n v="12302.439"/>
    <x v="1514"/>
    <x v="0"/>
    <m/>
  </r>
  <r>
    <d v="2025-09-27T03:01:59"/>
    <x v="9"/>
    <x v="16"/>
    <s v="MACEA ARBELAEZ MATEO"/>
    <x v="1"/>
    <x v="0"/>
    <n v="215"/>
    <n v="19.545454545454501"/>
    <n v="229.445652173913"/>
    <s v="1 Descuento (Usuario desubicado) "/>
    <n v="127790.7065"/>
    <x v="0"/>
    <n v="12302.439"/>
    <x v="1514"/>
    <x v="0"/>
    <m/>
  </r>
  <r>
    <d v="2025-09-27T03:02:00"/>
    <x v="1"/>
    <x v="17"/>
    <s v="VALENCIA MENDOZA JHON"/>
    <x v="0"/>
    <x v="0"/>
    <n v="240"/>
    <n v="26.6666666666667"/>
    <n v="187.72826086956499"/>
    <s v="2 Descuentos (Usuarios desubicados) "/>
    <n v="104556.03260000001"/>
    <x v="0"/>
    <n v="12302.439"/>
    <x v="1514"/>
    <x v="0"/>
    <m/>
  </r>
  <r>
    <d v="2025-09-27T03:02:00"/>
    <x v="9"/>
    <x v="18"/>
    <s v="DURANGO DAVID JOSE"/>
    <x v="2"/>
    <x v="0"/>
    <n v="106"/>
    <n v="17.6666666666667"/>
    <n v="125.152173913043"/>
    <s v="1 Descuento (Despachador) "/>
    <n v="69704.021699999998"/>
    <x v="0"/>
    <n v="12302.439"/>
    <x v="1514"/>
    <x v="0"/>
    <m/>
  </r>
  <r>
    <d v="2025-09-27T03:02:00"/>
    <x v="1"/>
    <x v="19"/>
    <s v="JARAMILLO JARAMILLO FRANCISCO WBEIMAR"/>
    <x v="3"/>
    <x v="0"/>
    <n v="170"/>
    <n v="17"/>
    <n v="208.58695652173901"/>
    <m/>
    <n v="116173.36960000001"/>
    <x v="1"/>
    <n v="12302.439"/>
    <x v="1514"/>
    <x v="0"/>
    <m/>
  </r>
  <r>
    <d v="2025-09-27T03:02:00"/>
    <x v="9"/>
    <x v="20"/>
    <s v="SALDARRIAGA PARRA LUIS ALBERTO"/>
    <x v="3"/>
    <x v="0"/>
    <n v="158"/>
    <n v="15.8"/>
    <n v="208.58695652173901"/>
    <s v="1 Descuento (Usuario desubicado) "/>
    <n v="116173.36960000001"/>
    <x v="2"/>
    <n v="12302.439"/>
    <x v="1514"/>
    <x v="0"/>
    <m/>
  </r>
  <r>
    <d v="2025-09-27T03:02:00"/>
    <x v="1"/>
    <x v="21"/>
    <s v="MARULANDA JARAMILLO DAWER ANDRES"/>
    <x v="0"/>
    <x v="0"/>
    <n v="166"/>
    <n v="18.4444444444444"/>
    <n v="187.72826086956499"/>
    <m/>
    <n v="104556.03260000001"/>
    <x v="0"/>
    <n v="12302.439"/>
    <x v="1514"/>
    <x v="0"/>
    <m/>
  </r>
  <r>
    <d v="2025-09-27T03:02:01"/>
    <x v="9"/>
    <x v="38"/>
    <s v="JIMENEZ HURTADO CARLOS ESTIVEN"/>
    <x v="6"/>
    <x v="0"/>
    <n v="173"/>
    <n v="21.625"/>
    <n v="166.869565217391"/>
    <m/>
    <n v="92938.695699999997"/>
    <x v="1"/>
    <n v="12302.439"/>
    <x v="1514"/>
    <x v="0"/>
    <m/>
  </r>
  <r>
    <d v="2025-09-27T03:02:01"/>
    <x v="1"/>
    <x v="22"/>
    <s v="CIRO MARIN RODRIGO ALBERTO"/>
    <x v="0"/>
    <x v="0"/>
    <n v="176"/>
    <n v="19.5555555555556"/>
    <n v="187.72826086956499"/>
    <s v="2 Descuentos (Despachador y conduct) "/>
    <n v="104556.03260000001"/>
    <x v="0"/>
    <n v="12302.439"/>
    <x v="1514"/>
    <x v="0"/>
    <m/>
  </r>
  <r>
    <d v="2025-09-27T03:02:01"/>
    <x v="9"/>
    <x v="23"/>
    <s v="FLORES RINCON JORGE ALBERTO"/>
    <x v="9"/>
    <x v="0"/>
    <n v="267"/>
    <n v="22.25"/>
    <n v="250.304347826087"/>
    <m/>
    <n v="139408.0435"/>
    <x v="0"/>
    <n v="12302.439"/>
    <x v="1514"/>
    <x v="0"/>
    <m/>
  </r>
  <r>
    <d v="2025-09-27T03:02:01"/>
    <x v="1"/>
    <x v="25"/>
    <s v="MURILLO  YORMAN ANDRES"/>
    <x v="0"/>
    <x v="0"/>
    <n v="182"/>
    <n v="20.2222222222222"/>
    <n v="187.72826086956499"/>
    <m/>
    <n v="104556.03260000001"/>
    <x v="0"/>
    <n v="12302.439"/>
    <x v="1514"/>
    <x v="0"/>
    <m/>
  </r>
  <r>
    <d v="2025-09-27T03:02:01"/>
    <x v="9"/>
    <x v="39"/>
    <s v="PARIAS MURIEL JHON FREDY"/>
    <x v="6"/>
    <x v="0"/>
    <n v="183"/>
    <n v="22.875"/>
    <n v="166.869565217391"/>
    <m/>
    <n v="92938.695699999997"/>
    <x v="0"/>
    <n v="12302.439"/>
    <x v="1514"/>
    <x v="0"/>
    <m/>
  </r>
  <r>
    <d v="2025-09-27T03:02:02"/>
    <x v="1"/>
    <x v="27"/>
    <s v="PULGARIN GARCIA YONATHAN ANDRES "/>
    <x v="0"/>
    <x v="0"/>
    <n v="188"/>
    <n v="20.8888888888889"/>
    <n v="187.72826086956499"/>
    <m/>
    <n v="104556.03260000001"/>
    <x v="0"/>
    <n v="12302.439"/>
    <x v="1514"/>
    <x v="0"/>
    <m/>
  </r>
  <r>
    <d v="2025-09-27T03:02:02"/>
    <x v="9"/>
    <x v="28"/>
    <s v="FRANCO BRAVO JOHAN FERNANDO"/>
    <x v="2"/>
    <x v="0"/>
    <n v="143"/>
    <n v="22"/>
    <n v="135.58152173913001"/>
    <m/>
    <n v="75512.690199999997"/>
    <x v="0"/>
    <n v="12302.439"/>
    <x v="1514"/>
    <x v="0"/>
    <m/>
  </r>
  <r>
    <d v="2025-09-27T03:02:02"/>
    <x v="1"/>
    <x v="29"/>
    <s v="MONTOYA OSPINA GILBERTO ANTONIO"/>
    <x v="1"/>
    <x v="0"/>
    <n v="256"/>
    <n v="23.272727272727298"/>
    <n v="229.445652173913"/>
    <s v="2 Descuentos (Conduct y despachador) "/>
    <n v="127790.7065"/>
    <x v="0"/>
    <n v="12302.439"/>
    <x v="1514"/>
    <x v="0"/>
    <m/>
  </r>
  <r>
    <d v="2025-09-27T03:02:02"/>
    <x v="9"/>
    <x v="30"/>
    <s v="OSORIO URREGO SANTIAGO"/>
    <x v="9"/>
    <x v="0"/>
    <n v="279"/>
    <n v="23.25"/>
    <n v="250.304347826087"/>
    <m/>
    <n v="139408.0435"/>
    <x v="1"/>
    <n v="12302.439"/>
    <x v="1514"/>
    <x v="0"/>
    <m/>
  </r>
  <r>
    <d v="2025-09-27T03:02:02"/>
    <x v="1"/>
    <x v="31"/>
    <s v="MARTINEZ CHAVERRA LUIS NORBERTO"/>
    <x v="3"/>
    <x v="0"/>
    <n v="223"/>
    <n v="22.3"/>
    <n v="208.58695652173901"/>
    <s v="2 Descuentos (Jefe de ruta) "/>
    <n v="116173.36960000001"/>
    <x v="0"/>
    <n v="12302.439"/>
    <x v="1514"/>
    <x v="0"/>
    <m/>
  </r>
  <r>
    <d v="2025-09-27T03:02:03"/>
    <x v="9"/>
    <x v="32"/>
    <s v="TABORDA ROJAS DIEGO ALEJANDRO"/>
    <x v="4"/>
    <x v="0"/>
    <n v="149"/>
    <n v="21.285714285714299"/>
    <n v="146.01086956521701"/>
    <s v="DENNIS AGUDELO Realiz 6 viajes donde moviliz 130 Usuarios "/>
    <n v="81321.358699999997"/>
    <x v="1"/>
    <n v="12302.439"/>
    <x v="1514"/>
    <x v="0"/>
    <m/>
  </r>
  <r>
    <d v="2025-09-27T03:02:03"/>
    <x v="1"/>
    <x v="33"/>
    <s v="CALLE BOTERO JUAN RICARDO"/>
    <x v="0"/>
    <x v="0"/>
    <n v="184"/>
    <n v="20.4444444444444"/>
    <n v="187.72826086956499"/>
    <s v="1 Descuento (Conduct)"/>
    <n v="104556.03260000001"/>
    <x v="0"/>
    <n v="12302.439"/>
    <x v="1514"/>
    <x v="0"/>
    <m/>
  </r>
  <r>
    <d v="2025-09-27T03:02:03"/>
    <x v="9"/>
    <x v="34"/>
    <s v="HENAO HOYOS SANTIAGO"/>
    <x v="8"/>
    <x v="0"/>
    <n v="109"/>
    <n v="21.8"/>
    <n v="104.29347826087"/>
    <s v="1 Descuento (Conduct)"/>
    <n v="58086.684800000003"/>
    <x v="0"/>
    <n v="12302.439"/>
    <x v="1514"/>
    <x v="0"/>
    <m/>
  </r>
  <r>
    <d v="2025-09-27T03:02:03"/>
    <x v="1"/>
    <x v="35"/>
    <s v="OCAMPO OCAMPO ANTONIO JOSE"/>
    <x v="3"/>
    <x v="0"/>
    <n v="215"/>
    <n v="21.5"/>
    <n v="208.58695652173901"/>
    <m/>
    <n v="116173.36960000001"/>
    <x v="0"/>
    <n v="12302.439"/>
    <x v="1514"/>
    <x v="0"/>
    <m/>
  </r>
  <r>
    <d v="2025-09-27T03:02:03"/>
    <x v="9"/>
    <x v="41"/>
    <s v="GARCIA DAVID WILSON ALBERTO"/>
    <x v="0"/>
    <x v="0"/>
    <n v="226"/>
    <n v="25.1111111111111"/>
    <n v="187.72826086956499"/>
    <m/>
    <n v="104556.03260000001"/>
    <x v="1"/>
    <n v="12302.439"/>
    <x v="1514"/>
    <x v="0"/>
    <m/>
  </r>
  <r>
    <d v="2025-09-27T03:02:04"/>
    <x v="1"/>
    <x v="40"/>
    <s v="LOPERA ALVAREZ ESTIVEN"/>
    <x v="0"/>
    <x v="0"/>
    <n v="206"/>
    <n v="22.8888888888889"/>
    <n v="187.72826086956499"/>
    <s v="2 Descuentos (Transbordo) "/>
    <n v="104556.03260000001"/>
    <x v="1"/>
    <n v="12302.439"/>
    <x v="1514"/>
    <x v="0"/>
    <m/>
  </r>
  <r>
    <d v="2025-09-27T03:02:04"/>
    <x v="9"/>
    <x v="42"/>
    <s v="CALLE BOTERO ANDRES CAMILO "/>
    <x v="0"/>
    <x v="0"/>
    <n v="212"/>
    <n v="23.5555555555556"/>
    <n v="187.72826086956499"/>
    <s v="2 Descuentos (Conducts) "/>
    <n v="104556.03260000001"/>
    <x v="1"/>
    <n v="12302.439"/>
    <x v="1514"/>
    <x v="0"/>
    <m/>
  </r>
  <r>
    <d v="2025-09-28T01:42:53"/>
    <x v="9"/>
    <x v="0"/>
    <s v="HINCAPIE VILLA JUAN ESTIVEN"/>
    <x v="0"/>
    <x v="0"/>
    <n v="157"/>
    <n v="17.4444444444444"/>
    <n v="178.823179791976"/>
    <m/>
    <n v="99346.560200000007"/>
    <x v="0"/>
    <n v="11835"/>
    <x v="1515"/>
    <x v="0"/>
    <m/>
  </r>
  <r>
    <d v="2025-09-28T01:42:53"/>
    <x v="1"/>
    <x v="1"/>
    <s v="GONZALEZ IPUANA RENE"/>
    <x v="10"/>
    <x v="0"/>
    <n v="106"/>
    <n v="23.5555555555556"/>
    <n v="89.411589895988101"/>
    <s v="1 Descuento (Asociado) "/>
    <n v="49673.280100000004"/>
    <x v="0"/>
    <n v="11835"/>
    <x v="1515"/>
    <x v="0"/>
    <m/>
  </r>
  <r>
    <d v="2025-09-28T01:42:53"/>
    <x v="9"/>
    <x v="37"/>
    <s v="LAYOS JIMENEZ JOHAN CAMILO"/>
    <x v="6"/>
    <x v="0"/>
    <n v="134"/>
    <n v="16.75"/>
    <n v="158.95393759286799"/>
    <s v="4 Descuentos (Incidente con Usuarios y conduct) "/>
    <n v="88308.053499999995"/>
    <x v="0"/>
    <n v="11835"/>
    <x v="1515"/>
    <x v="0"/>
    <m/>
  </r>
  <r>
    <d v="2025-09-28T01:42:54"/>
    <x v="1"/>
    <x v="2"/>
    <s v="HERNANDEZ MACIAS GILBERTO"/>
    <x v="0"/>
    <x v="0"/>
    <n v="204"/>
    <n v="22.6666666666667"/>
    <n v="178.823179791976"/>
    <m/>
    <n v="99346.560200000007"/>
    <x v="1"/>
    <n v="11835"/>
    <x v="1515"/>
    <x v="0"/>
    <m/>
  </r>
  <r>
    <d v="2025-09-28T01:42:54"/>
    <x v="9"/>
    <x v="3"/>
    <s v="LOPEZ PINEDA DANIEL ESTIVEN"/>
    <x v="0"/>
    <x v="0"/>
    <n v="202"/>
    <n v="22.4444444444444"/>
    <n v="178.823179791976"/>
    <s v="1 Descuento (Conduct) "/>
    <n v="99346.560200000007"/>
    <x v="0"/>
    <n v="11835"/>
    <x v="1515"/>
    <x v="0"/>
    <m/>
  </r>
  <r>
    <d v="2025-09-28T01:42:54"/>
    <x v="1"/>
    <x v="4"/>
    <s v="GIRALDO GIRALDO YOVIN ANDRES"/>
    <x v="0"/>
    <x v="0"/>
    <n v="153"/>
    <n v="17"/>
    <n v="178.823179791976"/>
    <s v="1 Descuento (Despachador) "/>
    <n v="99346.560200000007"/>
    <x v="1"/>
    <n v="11835"/>
    <x v="1515"/>
    <x v="0"/>
    <m/>
  </r>
  <r>
    <d v="2025-09-28T01:42:54"/>
    <x v="9"/>
    <x v="5"/>
    <s v="GONZALEZ PEREZ RAFAEL JOSE"/>
    <x v="6"/>
    <x v="0"/>
    <n v="147"/>
    <n v="18.375"/>
    <n v="158.95393759286799"/>
    <m/>
    <n v="88308.053499999995"/>
    <x v="1"/>
    <n v="11835"/>
    <x v="1515"/>
    <x v="0"/>
    <m/>
  </r>
  <r>
    <d v="2025-09-28T01:42:55"/>
    <x v="1"/>
    <x v="6"/>
    <s v="CARTAGENA RAMIREZ FREDY ALONSO"/>
    <x v="0"/>
    <x v="0"/>
    <n v="226"/>
    <n v="25.1111111111111"/>
    <n v="178.823179791976"/>
    <m/>
    <n v="99346.560200000007"/>
    <x v="0"/>
    <n v="11835"/>
    <x v="1515"/>
    <x v="0"/>
    <m/>
  </r>
  <r>
    <d v="2025-09-28T01:42:55"/>
    <x v="9"/>
    <x v="7"/>
    <s v="MARIN ALZATE KEVIN ANDRES"/>
    <x v="0"/>
    <x v="0"/>
    <n v="163"/>
    <n v="18.1111111111111"/>
    <n v="178.823179791976"/>
    <m/>
    <n v="99346.560200000007"/>
    <x v="0"/>
    <n v="11835"/>
    <x v="1515"/>
    <x v="0"/>
    <m/>
  </r>
  <r>
    <d v="2025-09-28T01:42:55"/>
    <x v="1"/>
    <x v="8"/>
    <s v="YEPES TORRES JHON ALEXANDER"/>
    <x v="0"/>
    <x v="0"/>
    <n v="193"/>
    <n v="21.4444444444444"/>
    <n v="178.823179791976"/>
    <m/>
    <n v="99346.560200000007"/>
    <x v="0"/>
    <n v="11835"/>
    <x v="1515"/>
    <x v="0"/>
    <m/>
  </r>
  <r>
    <d v="2025-09-28T01:42:56"/>
    <x v="1"/>
    <x v="10"/>
    <s v="CUADROS PRESIGA JOSE GABRIEL"/>
    <x v="0"/>
    <x v="0"/>
    <n v="195"/>
    <n v="21.6666666666667"/>
    <n v="178.823179791976"/>
    <m/>
    <n v="99346.560200000007"/>
    <x v="0"/>
    <n v="11835"/>
    <x v="1515"/>
    <x v="0"/>
    <m/>
  </r>
  <r>
    <d v="2025-09-28T01:42:56"/>
    <x v="9"/>
    <x v="9"/>
    <s v="DAVID  HENRY GIOVANNY"/>
    <x v="6"/>
    <x v="0"/>
    <n v="175"/>
    <n v="21.875"/>
    <n v="158.95393759286799"/>
    <m/>
    <n v="88308.053499999995"/>
    <x v="0"/>
    <n v="11835"/>
    <x v="1515"/>
    <x v="0"/>
    <m/>
  </r>
  <r>
    <d v="2025-09-28T01:42:56"/>
    <x v="9"/>
    <x v="11"/>
    <s v="DURANGO PAEZ GILDARDO"/>
    <x v="4"/>
    <x v="0"/>
    <n v="101"/>
    <n v="14.4285714285714"/>
    <n v="139.08469539375901"/>
    <s v="1 Descuento (Usuario desubicado) "/>
    <n v="77269.546799999996"/>
    <x v="1"/>
    <n v="11835"/>
    <x v="1515"/>
    <x v="0"/>
    <m/>
  </r>
  <r>
    <d v="2025-09-28T01:42:57"/>
    <x v="1"/>
    <x v="12"/>
    <s v="VERENZUELA MARTINEZ ALEXANDER"/>
    <x v="7"/>
    <x v="0"/>
    <n v="52"/>
    <n v="17.3333333333333"/>
    <n v="59.607726597325403"/>
    <m/>
    <n v="33115.520100000002"/>
    <x v="1"/>
    <n v="11835"/>
    <x v="1515"/>
    <x v="0"/>
    <m/>
  </r>
  <r>
    <d v="2025-09-28T01:42:57"/>
    <x v="9"/>
    <x v="13"/>
    <s v="PEREZ GARCIA JUAN ESTEBAN"/>
    <x v="0"/>
    <x v="0"/>
    <n v="175"/>
    <n v="19.4444444444444"/>
    <n v="178.823179791976"/>
    <s v="2 Descuentos (Jefe de ruta y usuario desubicado) "/>
    <n v="99346.560200000007"/>
    <x v="0"/>
    <n v="11835"/>
    <x v="1515"/>
    <x v="0"/>
    <m/>
  </r>
  <r>
    <d v="2025-09-28T01:42:57"/>
    <x v="1"/>
    <x v="14"/>
    <s v="PARRA VILLA YUBER ALONSO"/>
    <x v="0"/>
    <x v="0"/>
    <n v="152"/>
    <n v="16.8888888888889"/>
    <n v="178.823179791976"/>
    <m/>
    <n v="99346.560200000007"/>
    <x v="0"/>
    <n v="11835"/>
    <x v="1515"/>
    <x v="0"/>
    <m/>
  </r>
  <r>
    <d v="2025-09-28T01:42:57"/>
    <x v="9"/>
    <x v="15"/>
    <s v="ALBERTO ARISTIZABAL RAFAEL"/>
    <x v="3"/>
    <x v="0"/>
    <n v="224"/>
    <n v="22.4"/>
    <n v="198.69242199108501"/>
    <s v="1 Descuento (Usuario desubicado) "/>
    <n v="110385.06690000001"/>
    <x v="0"/>
    <n v="11835"/>
    <x v="1515"/>
    <x v="0"/>
    <m/>
  </r>
  <r>
    <d v="2025-09-28T01:42:58"/>
    <x v="1"/>
    <x v="16"/>
    <s v="MACEA ARBELAEZ MATEO"/>
    <x v="8"/>
    <x v="0"/>
    <n v="80"/>
    <n v="16"/>
    <n v="99.346210995542407"/>
    <m/>
    <n v="55192.5334"/>
    <x v="0"/>
    <n v="11835"/>
    <x v="1515"/>
    <x v="0"/>
    <m/>
  </r>
  <r>
    <d v="2025-09-28T01:42:58"/>
    <x v="9"/>
    <x v="17"/>
    <s v="VALENCIA MENDOZA JHON"/>
    <x v="0"/>
    <x v="0"/>
    <n v="181"/>
    <n v="20.1111111111111"/>
    <n v="178.823179791976"/>
    <s v="1 Descuento (Despachador) "/>
    <n v="99346.560200000007"/>
    <x v="0"/>
    <n v="11835"/>
    <x v="1515"/>
    <x v="0"/>
    <m/>
  </r>
  <r>
    <d v="2025-09-28T01:42:58"/>
    <x v="1"/>
    <x v="18"/>
    <s v="MACIAS HERNANDEZ JULIAN DAVID"/>
    <x v="3"/>
    <x v="0"/>
    <n v="179"/>
    <n v="17.899999999999999"/>
    <n v="198.69242199108501"/>
    <s v="2 Descuentos (Usuarios desubicados) "/>
    <n v="110385.06690000001"/>
    <x v="0"/>
    <n v="11835"/>
    <x v="1515"/>
    <x v="0"/>
    <m/>
  </r>
  <r>
    <d v="2025-09-28T01:42:58"/>
    <x v="9"/>
    <x v="19"/>
    <s v="QUIRAMA CASTAEDA JHON JADER"/>
    <x v="3"/>
    <x v="0"/>
    <n v="229"/>
    <n v="22.9"/>
    <n v="198.69242199108501"/>
    <m/>
    <n v="110385.06690000001"/>
    <x v="1"/>
    <n v="11835"/>
    <x v="1515"/>
    <x v="0"/>
    <m/>
  </r>
  <r>
    <d v="2025-09-28T01:42:59"/>
    <x v="1"/>
    <x v="20"/>
    <s v="SALDARRIAGA PARRA LUIS ALBERTO "/>
    <x v="6"/>
    <x v="0"/>
    <n v="165"/>
    <n v="20.625"/>
    <n v="158.95393759286799"/>
    <m/>
    <n v="88308.053499999995"/>
    <x v="2"/>
    <n v="11835"/>
    <x v="1515"/>
    <x v="0"/>
    <m/>
  </r>
  <r>
    <d v="2025-09-28T01:42:59"/>
    <x v="9"/>
    <x v="21"/>
    <s v="MARULANDA JARAMILLO DAWER ANDRES"/>
    <x v="0"/>
    <x v="0"/>
    <n v="167"/>
    <n v="18.5555555555556"/>
    <n v="178.823179791976"/>
    <m/>
    <n v="99346.560200000007"/>
    <x v="0"/>
    <n v="11835"/>
    <x v="1515"/>
    <x v="0"/>
    <m/>
  </r>
  <r>
    <d v="2025-09-28T01:42:59"/>
    <x v="1"/>
    <x v="38"/>
    <s v="OSORIO URREGO SANTIAGO"/>
    <x v="10"/>
    <x v="0"/>
    <n v="67"/>
    <n v="16.75"/>
    <n v="79.476968796433894"/>
    <m/>
    <n v="44154.026700000002"/>
    <x v="1"/>
    <n v="11835"/>
    <x v="1515"/>
    <x v="0"/>
    <m/>
  </r>
  <r>
    <d v="2025-09-28T01:43:00"/>
    <x v="9"/>
    <x v="22"/>
    <s v="CIRO MARIN RODRIGO ALBERTO"/>
    <x v="5"/>
    <x v="0"/>
    <n v="16"/>
    <n v="16"/>
    <n v="19.869242199108498"/>
    <m/>
    <n v="11038.5067"/>
    <x v="0"/>
    <n v="11835"/>
    <x v="1515"/>
    <x v="0"/>
    <m/>
  </r>
  <r>
    <d v="2025-09-28T01:43:00"/>
    <x v="1"/>
    <x v="23"/>
    <s v="HENAO MUOZ FERNEY"/>
    <x v="9"/>
    <x v="0"/>
    <n v="259"/>
    <n v="21.5833333333333"/>
    <n v="238.43090638930201"/>
    <s v="JORGE FLORES Realiz 8 viajes donde moviliz 193 Usuarios "/>
    <n v="132462.0802"/>
    <x v="0"/>
    <n v="11835"/>
    <x v="1515"/>
    <x v="0"/>
    <m/>
  </r>
  <r>
    <d v="2025-09-28T01:43:00"/>
    <x v="9"/>
    <x v="25"/>
    <s v="MURILLO  YORMAN ANDRES"/>
    <x v="3"/>
    <x v="0"/>
    <n v="200"/>
    <n v="20"/>
    <n v="198.69242199108501"/>
    <m/>
    <n v="110385.06690000001"/>
    <x v="0"/>
    <n v="11835"/>
    <x v="1515"/>
    <x v="0"/>
    <m/>
  </r>
  <r>
    <d v="2025-09-28T01:43:00"/>
    <x v="1"/>
    <x v="39"/>
    <s v="PALACIO ARIAS YORFAN ALEXIS"/>
    <x v="3"/>
    <x v="0"/>
    <n v="216"/>
    <n v="21.6"/>
    <n v="198.69242199108501"/>
    <m/>
    <n v="110385.06690000001"/>
    <x v="0"/>
    <n v="11835"/>
    <x v="1515"/>
    <x v="0"/>
    <m/>
  </r>
  <r>
    <d v="2025-09-28T01:43:01"/>
    <x v="9"/>
    <x v="27"/>
    <s v="PULGARIN GARCIA YONATHAN ANDRES"/>
    <x v="6"/>
    <x v="0"/>
    <n v="123"/>
    <n v="15.375"/>
    <n v="158.95393759286799"/>
    <s v="17 Descuentos (Incidente con Usuarios)"/>
    <n v="88308.053499999995"/>
    <x v="0"/>
    <n v="11835"/>
    <x v="1515"/>
    <x v="0"/>
    <m/>
  </r>
  <r>
    <d v="2025-09-28T01:43:03"/>
    <x v="1"/>
    <x v="28"/>
    <s v="FRANCO BRAVO JOHAN FERNANDO"/>
    <x v="1"/>
    <x v="0"/>
    <n v="202"/>
    <n v="18.363636363636399"/>
    <n v="218.561664190193"/>
    <m/>
    <n v="121423.5736"/>
    <x v="0"/>
    <n v="11835"/>
    <x v="1515"/>
    <x v="0"/>
    <m/>
  </r>
  <r>
    <d v="2025-09-28T01:43:03"/>
    <x v="9"/>
    <x v="29"/>
    <s v="MONTOYA OSPINA GILBERTO ANTONIO "/>
    <x v="3"/>
    <x v="0"/>
    <n v="221"/>
    <n v="22.1"/>
    <n v="198.69242199108501"/>
    <m/>
    <n v="110385.06690000001"/>
    <x v="0"/>
    <n v="11835"/>
    <x v="1515"/>
    <x v="0"/>
    <m/>
  </r>
  <r>
    <d v="2025-09-28T01:43:03"/>
    <x v="1"/>
    <x v="30"/>
    <s v="ARAQUE ARROYAVE JOSE ALBEIRO"/>
    <x v="4"/>
    <x v="0"/>
    <n v="117"/>
    <n v="16.714285714285701"/>
    <n v="139.08469539375901"/>
    <m/>
    <n v="77269.546799999996"/>
    <x v="1"/>
    <n v="11835"/>
    <x v="1515"/>
    <x v="0"/>
    <m/>
  </r>
  <r>
    <d v="2025-09-28T01:43:04"/>
    <x v="1"/>
    <x v="31"/>
    <s v="MARTINEZ CHAVERRA LUIS NORBERTO"/>
    <x v="3"/>
    <x v="0"/>
    <n v="209"/>
    <n v="20.9"/>
    <n v="198.69242199108501"/>
    <m/>
    <n v="110385.06690000001"/>
    <x v="0"/>
    <n v="11835"/>
    <x v="1515"/>
    <x v="0"/>
    <m/>
  </r>
  <r>
    <d v="2025-09-28T01:43:04"/>
    <x v="9"/>
    <x v="32"/>
    <s v="TABORDA ROJAS DIEGO ALEJANDRO"/>
    <x v="0"/>
    <x v="0"/>
    <n v="188"/>
    <n v="20.8888888888889"/>
    <n v="178.823179791976"/>
    <m/>
    <n v="99346.560200000007"/>
    <x v="1"/>
    <n v="11835"/>
    <x v="1515"/>
    <x v="0"/>
    <m/>
  </r>
  <r>
    <d v="2025-09-28T01:43:04"/>
    <x v="1"/>
    <x v="33"/>
    <s v="CALLE BOTERO JUAN RICARDO"/>
    <x v="3"/>
    <x v="0"/>
    <n v="197"/>
    <n v="19.7"/>
    <n v="198.69242199108501"/>
    <m/>
    <n v="110385.06690000001"/>
    <x v="0"/>
    <n v="11835"/>
    <x v="1515"/>
    <x v="0"/>
    <m/>
  </r>
  <r>
    <d v="2025-09-28T01:43:05"/>
    <x v="9"/>
    <x v="34"/>
    <s v="PALMAR PANA EDIXON JOSUE"/>
    <x v="6"/>
    <x v="0"/>
    <n v="169"/>
    <n v="21.125"/>
    <n v="158.95393759286799"/>
    <m/>
    <n v="88308.053499999995"/>
    <x v="0"/>
    <n v="11835"/>
    <x v="1515"/>
    <x v="0"/>
    <m/>
  </r>
  <r>
    <d v="2025-09-28T01:43:05"/>
    <x v="1"/>
    <x v="35"/>
    <s v="OCAMPO OCAMPO ANTONIO JOSE "/>
    <x v="0"/>
    <x v="0"/>
    <n v="213"/>
    <n v="23.6666666666667"/>
    <n v="178.823179791976"/>
    <m/>
    <n v="99346.560200000007"/>
    <x v="0"/>
    <n v="11835"/>
    <x v="1515"/>
    <x v="0"/>
    <m/>
  </r>
  <r>
    <d v="2025-09-28T01:43:05"/>
    <x v="9"/>
    <x v="41"/>
    <s v="GARCIA DAVID WILSON ALBERTO"/>
    <x v="6"/>
    <x v="0"/>
    <n v="133"/>
    <n v="16.625"/>
    <n v="158.95393759286799"/>
    <m/>
    <n v="88308.053499999995"/>
    <x v="1"/>
    <n v="11835"/>
    <x v="1515"/>
    <x v="0"/>
    <m/>
  </r>
  <r>
    <d v="2025-09-28T01:43:06"/>
    <x v="1"/>
    <x v="40"/>
    <s v="AGUDELO GARCIA DENIN ANGELO"/>
    <x v="1"/>
    <x v="0"/>
    <n v="206"/>
    <n v="18.727272727272702"/>
    <n v="218.561664190193"/>
    <s v="4 Descuentos (Despachador, usuario desubicado y asociado) "/>
    <n v="121423.5736"/>
    <x v="1"/>
    <n v="11835"/>
    <x v="1515"/>
    <x v="0"/>
    <m/>
  </r>
  <r>
    <d v="2025-09-28T01:43:06"/>
    <x v="9"/>
    <x v="42"/>
    <s v="PARIAS MURIEL JHON FREDY "/>
    <x v="0"/>
    <x v="0"/>
    <n v="190"/>
    <n v="21.1111111111111"/>
    <n v="178.823179791976"/>
    <m/>
    <n v="99346.560200000007"/>
    <x v="1"/>
    <n v="11835"/>
    <x v="1515"/>
    <x v="0"/>
    <m/>
  </r>
  <r>
    <d v="2025-09-29T01:13:08"/>
    <x v="12"/>
    <x v="13"/>
    <s v="MURILLO  YORMAN ANDRES"/>
    <x v="0"/>
    <x v="0"/>
    <n v="149"/>
    <n v="16.5555555555556"/>
    <n v="167.23728813559299"/>
    <m/>
    <n v="92568.813599999994"/>
    <x v="0"/>
    <n v="10423.809499999999"/>
    <x v="1516"/>
    <x v="0"/>
    <m/>
  </r>
  <r>
    <d v="2025-09-29T01:13:06"/>
    <x v="12"/>
    <x v="0"/>
    <s v="HINCAPIE VILLA JUAN ESTIVEN"/>
    <x v="0"/>
    <x v="0"/>
    <n v="175"/>
    <n v="19.4444444444444"/>
    <n v="167.23728813559299"/>
    <m/>
    <n v="92568.813599999994"/>
    <x v="0"/>
    <n v="10423.809499999999"/>
    <x v="1516"/>
    <x v="0"/>
    <m/>
  </r>
  <r>
    <d v="2025-09-29T01:13:06"/>
    <x v="12"/>
    <x v="1"/>
    <s v="GONZALEZ IPUANA RENE"/>
    <x v="6"/>
    <x v="0"/>
    <n v="187"/>
    <n v="23.375"/>
    <n v="148.655367231638"/>
    <s v="Se descuenta 0.5 viaje de 7 10 am ya que NO ingresa a la minorista luego del recaudo. 1 Descuento (Conduct) "/>
    <n v="77140.654800000004"/>
    <x v="0"/>
    <n v="10423.809499999999"/>
    <x v="1516"/>
    <x v="2"/>
    <n v="9.2910000000000004"/>
  </r>
  <r>
    <d v="2025-09-29T01:13:06"/>
    <x v="12"/>
    <x v="2"/>
    <s v="LONDOO LOPERA DUVAN ANDRES"/>
    <x v="5"/>
    <x v="0"/>
    <n v="22"/>
    <n v="22"/>
    <n v="18.581920903954799"/>
    <s v="Se descuenta 0.5 viaje de 6 50 am ya que NO ingresa a la minorista luego del recaudo."/>
    <n v="5142.6886999999997"/>
    <x v="1"/>
    <n v="10423.809499999999"/>
    <x v="1516"/>
    <x v="2"/>
    <n v="9.2910000000000004"/>
  </r>
  <r>
    <d v="2025-09-29T01:13:06"/>
    <x v="12"/>
    <x v="4"/>
    <s v="GIRALDO GIRALDO YOVIN ANDRES"/>
    <x v="0"/>
    <x v="0"/>
    <n v="187"/>
    <n v="20.7777777777778"/>
    <n v="167.23728813559299"/>
    <m/>
    <n v="92568.813599999994"/>
    <x v="1"/>
    <n v="10423.809499999999"/>
    <x v="1516"/>
    <x v="0"/>
    <m/>
  </r>
  <r>
    <d v="2025-09-29T01:13:07"/>
    <x v="12"/>
    <x v="6"/>
    <s v="CARTAGENA RAMIREZ FREDY ALONSO"/>
    <x v="1"/>
    <x v="0"/>
    <n v="262"/>
    <n v="23.818181818181799"/>
    <n v="204.40112994350301"/>
    <s v="2 Descuentos (Despachador) "/>
    <n v="113139.66099999999"/>
    <x v="0"/>
    <n v="10423.809499999999"/>
    <x v="1516"/>
    <x v="0"/>
    <m/>
  </r>
  <r>
    <d v="2025-09-29T01:13:07"/>
    <x v="12"/>
    <x v="8"/>
    <s v="YEPES TORRES JHON ALEXANDER"/>
    <x v="0"/>
    <x v="0"/>
    <n v="163"/>
    <n v="18.1111111111111"/>
    <n v="167.23728813559299"/>
    <s v="1 Descuento (Conduct) "/>
    <n v="92568.813599999994"/>
    <x v="0"/>
    <n v="10423.809499999999"/>
    <x v="1516"/>
    <x v="0"/>
    <m/>
  </r>
  <r>
    <d v="2025-09-29T01:13:07"/>
    <x v="12"/>
    <x v="12"/>
    <s v="VERENZUELA MARTINEZ ALEXANDER"/>
    <x v="11"/>
    <x v="0"/>
    <n v="35"/>
    <n v="17.5"/>
    <n v="37.163841807909598"/>
    <m/>
    <n v="20570.8475"/>
    <x v="1"/>
    <n v="10423.809499999999"/>
    <x v="1516"/>
    <x v="0"/>
    <m/>
  </r>
  <r>
    <d v="2025-09-29T01:13:08"/>
    <x v="12"/>
    <x v="14"/>
    <s v="PARRA VILLA YUBER ALONSO"/>
    <x v="1"/>
    <x v="0"/>
    <n v="228"/>
    <n v="20.727272727272702"/>
    <n v="204.40112994350301"/>
    <s v="Se descuenta 0.5 viaje de 7 am ya que NO ingresa a la minorista luego del recaudo. "/>
    <n v="107996.92600000001"/>
    <x v="0"/>
    <n v="10423.809499999999"/>
    <x v="1516"/>
    <x v="2"/>
    <n v="9.2910000000000004"/>
  </r>
  <r>
    <d v="2025-09-29T01:13:08"/>
    <x v="12"/>
    <x v="16"/>
    <s v="MACEA ARBELAEZ MATEO"/>
    <x v="2"/>
    <x v="0"/>
    <n v="84"/>
    <n v="15.2727272727273"/>
    <n v="102.20056497175101"/>
    <m/>
    <n v="56569.830499999996"/>
    <x v="0"/>
    <n v="10423.809499999999"/>
    <x v="1516"/>
    <x v="0"/>
    <m/>
  </r>
  <r>
    <d v="2025-09-29T01:13:08"/>
    <x v="12"/>
    <x v="18"/>
    <s v="MACIAS HERNANDEZ JULIAN DAVID"/>
    <x v="0"/>
    <x v="0"/>
    <n v="139"/>
    <n v="15.4444444444444"/>
    <n v="167.23728813559299"/>
    <m/>
    <n v="92568.813599999994"/>
    <x v="0"/>
    <n v="10423.809499999999"/>
    <x v="1516"/>
    <x v="0"/>
    <m/>
  </r>
  <r>
    <d v="2025-09-29T01:13:09"/>
    <x v="12"/>
    <x v="20"/>
    <s v="SALDARRIAGA PARRA LUIS ALBERTO"/>
    <x v="0"/>
    <x v="0"/>
    <n v="124"/>
    <n v="13.7777777777778"/>
    <n v="167.23728813559299"/>
    <m/>
    <n v="92568.813599999994"/>
    <x v="2"/>
    <n v="10423.809499999999"/>
    <x v="1516"/>
    <x v="0"/>
    <m/>
  </r>
  <r>
    <d v="2025-09-29T01:13:09"/>
    <x v="12"/>
    <x v="21"/>
    <s v="MARULANDA JARAMILLO DAWER ANDRES"/>
    <x v="3"/>
    <x v="0"/>
    <n v="138"/>
    <n v="13.8"/>
    <n v="185.81920903954801"/>
    <s v="Se descuenta 0.5 viaje de 6 40 am ya que NO ingresa a la minorista luego del recaudo. "/>
    <n v="97711.502299999993"/>
    <x v="0"/>
    <n v="10423.809499999999"/>
    <x v="1516"/>
    <x v="2"/>
    <n v="9.2910000000000004"/>
  </r>
  <r>
    <d v="2025-09-29T01:13:09"/>
    <x v="12"/>
    <x v="23"/>
    <s v="FLORES RINCON JORGE ALBERTO"/>
    <x v="0"/>
    <x v="0"/>
    <n v="115"/>
    <n v="12.7777777777778"/>
    <n v="167.23728813559299"/>
    <m/>
    <n v="92568.813599999994"/>
    <x v="0"/>
    <n v="10423.809499999999"/>
    <x v="1516"/>
    <x v="0"/>
    <m/>
  </r>
  <r>
    <d v="2025-09-29T01:13:10"/>
    <x v="12"/>
    <x v="39"/>
    <s v="PALACIO ARIAS YORFAN ALEXIS"/>
    <x v="0"/>
    <x v="0"/>
    <n v="171"/>
    <n v="19"/>
    <n v="167.23728813559299"/>
    <m/>
    <n v="92568.813599999994"/>
    <x v="0"/>
    <n v="10423.809499999999"/>
    <x v="1516"/>
    <x v="0"/>
    <m/>
  </r>
  <r>
    <d v="2025-09-29T01:13:10"/>
    <x v="12"/>
    <x v="27"/>
    <s v="OSORIO URREGO SANTIAGO"/>
    <x v="1"/>
    <x v="0"/>
    <n v="217"/>
    <n v="19.727272727272702"/>
    <n v="204.40112994350301"/>
    <s v="2 Descuentos (Conduct y usuario desubicado) "/>
    <n v="113139.66099999999"/>
    <x v="0"/>
    <n v="10423.809499999999"/>
    <x v="1516"/>
    <x v="0"/>
    <m/>
  </r>
  <r>
    <d v="2025-09-29T01:13:10"/>
    <x v="12"/>
    <x v="30"/>
    <s v="ARAQUE ARROYAVE JOSE ALBEIRO"/>
    <x v="6"/>
    <x v="0"/>
    <n v="152"/>
    <n v="20.266666666666701"/>
    <n v="139.36440677966101"/>
    <m/>
    <n v="77140.678"/>
    <x v="1"/>
    <n v="10423.809499999999"/>
    <x v="1516"/>
    <x v="0"/>
    <m/>
  </r>
  <r>
    <d v="2025-09-29T01:13:10"/>
    <x v="12"/>
    <x v="31"/>
    <s v="LEON PEREZ RAUL ENRIQUE"/>
    <x v="0"/>
    <x v="0"/>
    <n v="161"/>
    <n v="17.8888888888889"/>
    <n v="167.23728813559299"/>
    <m/>
    <n v="92568.813599999994"/>
    <x v="0"/>
    <n v="10423.809499999999"/>
    <x v="1516"/>
    <x v="0"/>
    <m/>
  </r>
  <r>
    <d v="2025-09-29T01:13:11"/>
    <x v="12"/>
    <x v="32"/>
    <s v="TABORDA ROJAS DIEGO ALEJANDRO"/>
    <x v="0"/>
    <x v="0"/>
    <n v="148"/>
    <n v="16.4444444444444"/>
    <n v="167.23728813559299"/>
    <m/>
    <n v="92568.813599999994"/>
    <x v="1"/>
    <n v="10423.809499999999"/>
    <x v="1516"/>
    <x v="0"/>
    <m/>
  </r>
  <r>
    <d v="2025-09-29T01:13:11"/>
    <x v="12"/>
    <x v="40"/>
    <s v="AGUDELO GARCIA DENIN ANGELO"/>
    <x v="3"/>
    <x v="0"/>
    <n v="251"/>
    <n v="25.1"/>
    <n v="185.81920903954801"/>
    <s v="2 Descuentos (Usuarios desubicados) "/>
    <n v="102854.23729999999"/>
    <x v="1"/>
    <n v="10423.809499999999"/>
    <x v="1516"/>
    <x v="0"/>
    <m/>
  </r>
  <r>
    <d v="2025-09-29T01:13:11"/>
    <x v="12"/>
    <x v="42"/>
    <s v="CALLE BOTERO ANDRES CAMILO "/>
    <x v="3"/>
    <x v="0"/>
    <n v="181"/>
    <n v="18.100000000000001"/>
    <n v="185.81920903954801"/>
    <m/>
    <n v="102854.23729999999"/>
    <x v="1"/>
    <n v="10423.809499999999"/>
    <x v="1516"/>
    <x v="0"/>
    <m/>
  </r>
  <r>
    <d v="2025-09-30T02:53:11"/>
    <x v="1"/>
    <x v="0"/>
    <s v="HINCAPIE VILLA JUAN ESTIVEN"/>
    <x v="1"/>
    <x v="0"/>
    <n v="213"/>
    <n v="19.363636363636399"/>
    <n v="238.12320916905401"/>
    <m/>
    <n v="132867.07740000001"/>
    <x v="0"/>
    <n v="14310.2564"/>
    <x v="1517"/>
    <x v="0"/>
    <m/>
  </r>
  <r>
    <d v="2025-09-30T02:53:11"/>
    <x v="9"/>
    <x v="1"/>
    <s v="GONZALEZ IPUANA RENE"/>
    <x v="1"/>
    <x v="0"/>
    <n v="248"/>
    <n v="22.545454545454501"/>
    <n v="238.12320916905401"/>
    <m/>
    <n v="132867.07740000001"/>
    <x v="0"/>
    <n v="14310.2564"/>
    <x v="1517"/>
    <x v="0"/>
    <m/>
  </r>
  <r>
    <d v="2025-09-30T02:53:12"/>
    <x v="1"/>
    <x v="37"/>
    <s v="SANCHEZ BETANCOURT FRANSCISCO"/>
    <x v="3"/>
    <x v="0"/>
    <n v="219"/>
    <n v="23.052631578947398"/>
    <n v="205.65186246418301"/>
    <m/>
    <n v="114748.8395"/>
    <x v="0"/>
    <n v="14310.2564"/>
    <x v="1517"/>
    <x v="0"/>
    <m/>
  </r>
  <r>
    <d v="2025-09-30T02:53:12"/>
    <x v="9"/>
    <x v="2"/>
    <s v="LONDOO LOPERA DUVAN ANDRES"/>
    <x v="4"/>
    <x v="0"/>
    <n v="159"/>
    <n v="22.714285714285701"/>
    <n v="151.532951289398"/>
    <m/>
    <n v="84551.776500000007"/>
    <x v="1"/>
    <n v="14310.2564"/>
    <x v="1517"/>
    <x v="0"/>
    <m/>
  </r>
  <r>
    <d v="2025-09-30T02:53:12"/>
    <x v="1"/>
    <x v="3"/>
    <s v="LAYOS JIMENEZ JOHAN CAMILO"/>
    <x v="0"/>
    <x v="0"/>
    <n v="155"/>
    <n v="17.2222222222222"/>
    <n v="194.828080229226"/>
    <s v="1 Descuento (Usuario desubicado) "/>
    <n v="108709.42690000001"/>
    <x v="0"/>
    <n v="14310.2564"/>
    <x v="1517"/>
    <x v="0"/>
    <m/>
  </r>
  <r>
    <d v="2025-09-30T02:53:13"/>
    <x v="9"/>
    <x v="4"/>
    <s v="GIRALDO GIRALDO YOVIN ANDRES"/>
    <x v="11"/>
    <x v="0"/>
    <n v="62"/>
    <n v="31"/>
    <n v="43.295128939828103"/>
    <m/>
    <n v="24157.650399999999"/>
    <x v="1"/>
    <n v="14310.2564"/>
    <x v="1517"/>
    <x v="0"/>
    <m/>
  </r>
  <r>
    <d v="2025-09-30T02:53:13"/>
    <x v="1"/>
    <x v="5"/>
    <s v="JARAMILLO JARAMILLO FRANCISCO WBEIMAR"/>
    <x v="4"/>
    <x v="0"/>
    <n v="126"/>
    <n v="18"/>
    <n v="151.532951289398"/>
    <m/>
    <n v="84551.776500000007"/>
    <x v="1"/>
    <n v="14310.2564"/>
    <x v="1517"/>
    <x v="0"/>
    <m/>
  </r>
  <r>
    <d v="2025-09-30T02:53:13"/>
    <x v="1"/>
    <x v="7"/>
    <s v="MARIN ALZATE KEVIN ANDRES"/>
    <x v="1"/>
    <x v="0"/>
    <n v="206"/>
    <n v="18.727272727272702"/>
    <n v="238.12320916905401"/>
    <m/>
    <n v="132867.07740000001"/>
    <x v="0"/>
    <n v="14310.2564"/>
    <x v="1517"/>
    <x v="0"/>
    <m/>
  </r>
  <r>
    <d v="2025-09-30T02:53:13"/>
    <x v="9"/>
    <x v="6"/>
    <s v="CARTAGENA RAMIREZ FREDY ALONSO"/>
    <x v="1"/>
    <x v="0"/>
    <n v="265"/>
    <n v="24.090909090909101"/>
    <n v="238.12320916905401"/>
    <s v="2 Descuentos (Conducts) "/>
    <n v="132867.07740000001"/>
    <x v="0"/>
    <n v="14310.2564"/>
    <x v="1517"/>
    <x v="0"/>
    <m/>
  </r>
  <r>
    <d v="2025-09-30T02:53:14"/>
    <x v="9"/>
    <x v="8"/>
    <s v="YEPES TORRES JHON ALEXANDER"/>
    <x v="0"/>
    <x v="0"/>
    <n v="217"/>
    <n v="24.1111111111111"/>
    <n v="194.828080229226"/>
    <s v="2 Descuentos (Despachador y tecnico radios) "/>
    <n v="108709.42690000001"/>
    <x v="0"/>
    <n v="14310.2564"/>
    <x v="1517"/>
    <x v="0"/>
    <m/>
  </r>
  <r>
    <d v="2025-09-30T02:53:14"/>
    <x v="1"/>
    <x v="9"/>
    <s v="MACIAS HERNANDEZ JULIAN DAVID"/>
    <x v="3"/>
    <x v="3"/>
    <n v="180"/>
    <n v="18"/>
    <n v="216.47564469913999"/>
    <m/>
    <n v="120788.2521"/>
    <x v="0"/>
    <n v="14310.2564"/>
    <x v="1517"/>
    <x v="0"/>
    <m/>
  </r>
  <r>
    <d v="2025-09-30T02:53:14"/>
    <x v="9"/>
    <x v="10"/>
    <s v="CUADROS PRESIGA JOSE GABRIEL"/>
    <x v="0"/>
    <x v="0"/>
    <n v="165"/>
    <n v="18.3333333333333"/>
    <n v="194.828080229226"/>
    <m/>
    <n v="108709.42690000001"/>
    <x v="0"/>
    <n v="14310.2564"/>
    <x v="1517"/>
    <x v="0"/>
    <m/>
  </r>
  <r>
    <d v="2025-09-30T02:53:14"/>
    <x v="1"/>
    <x v="11"/>
    <s v="HERNANDEZ MACIAS GILBERTO"/>
    <x v="9"/>
    <x v="0"/>
    <n v="257"/>
    <n v="21.4166666666667"/>
    <n v="259.77077363896802"/>
    <m/>
    <n v="144945.9026"/>
    <x v="1"/>
    <n v="14310.2564"/>
    <x v="1517"/>
    <x v="0"/>
    <m/>
  </r>
  <r>
    <d v="2025-09-30T02:53:15"/>
    <x v="9"/>
    <x v="12"/>
    <s v="VERENZUELA MARTINEZ ALEXANDER"/>
    <x v="1"/>
    <x v="0"/>
    <n v="237"/>
    <n v="21.545454545454501"/>
    <n v="238.12320916905401"/>
    <m/>
    <n v="132867.07740000001"/>
    <x v="1"/>
    <n v="14310.2564"/>
    <x v="1517"/>
    <x v="0"/>
    <m/>
  </r>
  <r>
    <d v="2025-09-30T02:53:15"/>
    <x v="9"/>
    <x v="16"/>
    <s v="OSORIO URREGO SANTIAGO"/>
    <x v="9"/>
    <x v="0"/>
    <n v="235"/>
    <n v="19.5833333333333"/>
    <n v="259.77077363896802"/>
    <s v="MATEO MACEA Realiz 9 viajes donde moviliz 182 Usuarios "/>
    <n v="144945.9026"/>
    <x v="0"/>
    <n v="14310.2564"/>
    <x v="1517"/>
    <x v="0"/>
    <m/>
  </r>
  <r>
    <d v="2025-09-30T02:53:17"/>
    <x v="9"/>
    <x v="22"/>
    <s v="CIRO MARIN RODRIGO ALBERTO"/>
    <x v="6"/>
    <x v="0"/>
    <n v="186"/>
    <n v="23.25"/>
    <n v="173.18051575931199"/>
    <s v="GUILLERMO ESPINOZA Realiz 5 viajes donde moviliz 127 Usuarios "/>
    <n v="96630.601699999999"/>
    <x v="0"/>
    <n v="14310.2564"/>
    <x v="1517"/>
    <x v="0"/>
    <m/>
  </r>
  <r>
    <d v="2025-09-30T02:53:16"/>
    <x v="1"/>
    <x v="19"/>
    <s v="QUIRAMA CASTAEDA JHON JADER"/>
    <x v="3"/>
    <x v="0"/>
    <n v="253"/>
    <n v="25.3"/>
    <n v="216.47564469913999"/>
    <m/>
    <n v="120788.2521"/>
    <x v="1"/>
    <n v="14310.2564"/>
    <x v="1517"/>
    <x v="0"/>
    <m/>
  </r>
  <r>
    <d v="2025-09-30T02:53:15"/>
    <x v="1"/>
    <x v="13"/>
    <s v="MURILLO  YORMAN ANDRES"/>
    <x v="3"/>
    <x v="0"/>
    <n v="215"/>
    <n v="21.5"/>
    <n v="216.47564469913999"/>
    <m/>
    <n v="120788.2521"/>
    <x v="0"/>
    <n v="14310.2564"/>
    <x v="1517"/>
    <x v="0"/>
    <m/>
  </r>
  <r>
    <d v="2025-09-30T02:53:16"/>
    <x v="9"/>
    <x v="20"/>
    <s v="SALDARRIAGA PARRA LUIS ALBERTO"/>
    <x v="10"/>
    <x v="0"/>
    <n v="68"/>
    <n v="19.428571428571399"/>
    <n v="75.766475644699099"/>
    <m/>
    <n v="42275.888299999999"/>
    <x v="2"/>
    <n v="14310.2564"/>
    <x v="1517"/>
    <x v="0"/>
    <m/>
  </r>
  <r>
    <d v="2025-09-30T02:53:17"/>
    <x v="1"/>
    <x v="21"/>
    <s v="MARULANDA JARAMILLO DAWER ANDRES"/>
    <x v="1"/>
    <x v="0"/>
    <n v="189"/>
    <n v="17.181818181818201"/>
    <n v="238.12320916905401"/>
    <m/>
    <n v="132867.07740000001"/>
    <x v="0"/>
    <n v="14310.2564"/>
    <x v="1517"/>
    <x v="0"/>
    <m/>
  </r>
  <r>
    <d v="2025-09-30T02:53:16"/>
    <x v="9"/>
    <x v="18"/>
    <s v="DURANGO DAVID JOSE"/>
    <x v="9"/>
    <x v="0"/>
    <n v="280"/>
    <n v="23.3333333333333"/>
    <n v="259.77077363896802"/>
    <s v="HENRY DAVID Realiz 6 viajes donde moviliz 144 Usuarios, 2 Descuentos (Usuarios desubicados) "/>
    <n v="144945.9026"/>
    <x v="0"/>
    <n v="14310.2564"/>
    <x v="1517"/>
    <x v="0"/>
    <m/>
  </r>
  <r>
    <d v="2025-09-30T02:53:15"/>
    <x v="1"/>
    <x v="15"/>
    <s v="ALBERTO ARISTIZABAL RAFAEL"/>
    <x v="6"/>
    <x v="0"/>
    <n v="185"/>
    <n v="23.125"/>
    <n v="173.18051575931199"/>
    <s v="3 Descuentos (Despachador y usuario movilidad reducida) "/>
    <n v="96630.601699999999"/>
    <x v="0"/>
    <n v="14310.2564"/>
    <x v="1517"/>
    <x v="0"/>
    <m/>
  </r>
  <r>
    <d v="2025-09-30T02:53:16"/>
    <x v="1"/>
    <x v="17"/>
    <s v="VALENCIA MENDOZA JHON"/>
    <x v="3"/>
    <x v="0"/>
    <n v="245"/>
    <n v="24.5"/>
    <n v="216.47564469913999"/>
    <s v="1 Descuento (Conduct) "/>
    <n v="120788.2521"/>
    <x v="0"/>
    <n v="14310.2564"/>
    <x v="1517"/>
    <x v="0"/>
    <m/>
  </r>
  <r>
    <d v="2025-09-30T02:53:15"/>
    <x v="9"/>
    <x v="14"/>
    <s v="PARRA VILLA YUBER ALONSO"/>
    <x v="10"/>
    <x v="3"/>
    <n v="82"/>
    <n v="23.428571428571399"/>
    <n v="75.766475644699099"/>
    <s v="1 Descuento (Conduct) "/>
    <n v="42275.888299999999"/>
    <x v="0"/>
    <n v="14310.2564"/>
    <x v="1517"/>
    <x v="0"/>
    <m/>
  </r>
  <r>
    <d v="2025-09-30T02:53:17"/>
    <x v="1"/>
    <x v="23"/>
    <s v="FLORES RINCON JORGE ALBERTO"/>
    <x v="15"/>
    <x v="0"/>
    <n v="276"/>
    <n v="18.399999999999999"/>
    <n v="324.71346704871098"/>
    <s v="1 Descuento (Despachador) "/>
    <n v="181182.37820000001"/>
    <x v="0"/>
    <n v="14310.2564"/>
    <x v="1517"/>
    <x v="0"/>
    <m/>
  </r>
  <r>
    <d v="2025-09-30T02:53:17"/>
    <x v="9"/>
    <x v="24"/>
    <s v="AGUDELO GARCIA LLORDIN ELIAS"/>
    <x v="0"/>
    <x v="0"/>
    <n v="202"/>
    <n v="22.4444444444444"/>
    <n v="194.828080229226"/>
    <m/>
    <n v="108709.42690000001"/>
    <x v="0"/>
    <n v="14310.2564"/>
    <x v="1517"/>
    <x v="0"/>
    <m/>
  </r>
  <r>
    <d v="2025-09-30T02:53:18"/>
    <x v="1"/>
    <x v="25"/>
    <s v="LEON PEREZ RAUL ENRIQUE"/>
    <x v="3"/>
    <x v="0"/>
    <n v="216"/>
    <n v="21.6"/>
    <n v="216.47564469913999"/>
    <m/>
    <n v="120788.2521"/>
    <x v="0"/>
    <n v="14310.2564"/>
    <x v="1517"/>
    <x v="0"/>
    <m/>
  </r>
  <r>
    <d v="2025-09-30T02:53:18"/>
    <x v="9"/>
    <x v="39"/>
    <s v="PALACIO ARIAS YORFAN ALEXIS"/>
    <x v="0"/>
    <x v="0"/>
    <n v="170"/>
    <n v="18.8888888888889"/>
    <n v="194.828080229226"/>
    <m/>
    <n v="108709.42690000001"/>
    <x v="0"/>
    <n v="14310.2564"/>
    <x v="1517"/>
    <x v="0"/>
    <m/>
  </r>
  <r>
    <d v="2025-09-30T02:53:18"/>
    <x v="1"/>
    <x v="27"/>
    <s v="OSORIO URREGO SANTIAGO"/>
    <x v="2"/>
    <x v="0"/>
    <n v="119"/>
    <n v="19.8333333333333"/>
    <n v="129.88538681948401"/>
    <m/>
    <n v="72472.951300000001"/>
    <x v="0"/>
    <n v="14310.2564"/>
    <x v="1517"/>
    <x v="0"/>
    <m/>
  </r>
  <r>
    <d v="2025-09-30T02:53:18"/>
    <x v="9"/>
    <x v="29"/>
    <s v="MONTOYA OSPINA GILBERTO ANTONIO"/>
    <x v="3"/>
    <x v="0"/>
    <n v="256"/>
    <n v="25.6"/>
    <n v="216.47564469913999"/>
    <m/>
    <n v="120788.2521"/>
    <x v="0"/>
    <n v="14310.2564"/>
    <x v="1517"/>
    <x v="0"/>
    <m/>
  </r>
  <r>
    <d v="2025-09-30T02:53:18"/>
    <x v="1"/>
    <x v="30"/>
    <s v="ARAQUE ARROYAVE JOSE ALBEIRO"/>
    <x v="0"/>
    <x v="0"/>
    <n v="219"/>
    <n v="24.3333333333333"/>
    <n v="194.828080229226"/>
    <m/>
    <n v="108709.42690000001"/>
    <x v="1"/>
    <n v="14310.2564"/>
    <x v="1517"/>
    <x v="0"/>
    <m/>
  </r>
  <r>
    <d v="2025-09-30T02:53:19"/>
    <x v="9"/>
    <x v="31"/>
    <s v="MARTINEZ CHAVERRA LUIS NORBERTO"/>
    <x v="1"/>
    <x v="0"/>
    <n v="249"/>
    <n v="22.636363636363601"/>
    <n v="238.12320916905401"/>
    <s v="2 Descuentos (Jefe de ruta) "/>
    <n v="132867.07740000001"/>
    <x v="0"/>
    <n v="14310.2564"/>
    <x v="1517"/>
    <x v="0"/>
    <m/>
  </r>
  <r>
    <d v="2025-09-30T02:53:19"/>
    <x v="1"/>
    <x v="32"/>
    <s v="TABORDA ROJAS DIEGO ALEJANDRO"/>
    <x v="8"/>
    <x v="0"/>
    <n v="67"/>
    <n v="13.4"/>
    <n v="108.23782234957"/>
    <m/>
    <n v="60394.126100000001"/>
    <x v="1"/>
    <n v="14310.2564"/>
    <x v="1517"/>
    <x v="0"/>
    <m/>
  </r>
  <r>
    <d v="2025-09-30T02:53:19"/>
    <x v="9"/>
    <x v="33"/>
    <s v="CALLE BOTERO JUAN RICARDO"/>
    <x v="1"/>
    <x v="0"/>
    <n v="247"/>
    <n v="22.454545454545499"/>
    <n v="238.12320916905401"/>
    <s v="1 Descuento (Usuario desubicado) "/>
    <n v="132867.07740000001"/>
    <x v="0"/>
    <n v="14310.2564"/>
    <x v="1517"/>
    <x v="0"/>
    <m/>
  </r>
  <r>
    <d v="2025-09-30T02:53:19"/>
    <x v="1"/>
    <x v="34"/>
    <s v="PALMAR PANA EDIXON JOSUE"/>
    <x v="8"/>
    <x v="0"/>
    <n v="124"/>
    <n v="24.8"/>
    <n v="108.23782234957"/>
    <m/>
    <n v="60394.126100000001"/>
    <x v="0"/>
    <n v="14310.2564"/>
    <x v="1517"/>
    <x v="0"/>
    <m/>
  </r>
  <r>
    <d v="2025-09-30T02:53:20"/>
    <x v="9"/>
    <x v="35"/>
    <s v="OCAMPO OCAMPO ANTONIO JOSE"/>
    <x v="1"/>
    <x v="0"/>
    <n v="237"/>
    <n v="21.545454545454501"/>
    <n v="238.12320916905401"/>
    <m/>
    <n v="132867.07740000001"/>
    <x v="0"/>
    <n v="14310.2564"/>
    <x v="1517"/>
    <x v="0"/>
    <m/>
  </r>
  <r>
    <d v="2025-09-30T02:53:20"/>
    <x v="1"/>
    <x v="41"/>
    <s v="PARIAS MURIEL JHON FREDY"/>
    <x v="6"/>
    <x v="0"/>
    <n v="210"/>
    <n v="24.705882352941199"/>
    <n v="184.004297994269"/>
    <m/>
    <n v="102670.0143"/>
    <x v="1"/>
    <n v="14310.2564"/>
    <x v="1517"/>
    <x v="0"/>
    <m/>
  </r>
  <r>
    <d v="2025-09-30T02:53:20"/>
    <x v="9"/>
    <x v="40"/>
    <s v="AGUDELO GARCIA DENIN ANGELO"/>
    <x v="7"/>
    <x v="0"/>
    <n v="113"/>
    <n v="37.6666666666667"/>
    <n v="64.942693409742105"/>
    <m/>
    <n v="36236.475599999998"/>
    <x v="1"/>
    <n v="14310.2564"/>
    <x v="1517"/>
    <x v="0"/>
    <m/>
  </r>
  <r>
    <d v="2025-09-30T02:53:20"/>
    <x v="1"/>
    <x v="42"/>
    <s v="CALLE BOTERO ANDRES CAMILO "/>
    <x v="0"/>
    <x v="0"/>
    <n v="203"/>
    <n v="22.5555555555556"/>
    <n v="194.828080229226"/>
    <m/>
    <n v="108709.42690000001"/>
    <x v="1"/>
    <n v="14310.2564"/>
    <x v="1517"/>
    <x v="0"/>
    <m/>
  </r>
  <r>
    <d v="2025-10-01T03:38:25"/>
    <x v="9"/>
    <x v="0"/>
    <s v="HINCAPIE VILLA JUAN ESTIVEN"/>
    <x v="0"/>
    <x v="0"/>
    <n v="206"/>
    <n v="22.8888888888889"/>
    <n v="205.04460431654701"/>
    <s v="1 Descuento (Conduct) "/>
    <n v="114686.0935"/>
    <x v="0"/>
    <n v="14594.736800000001"/>
    <x v="1518"/>
    <x v="0"/>
    <m/>
  </r>
  <r>
    <d v="2025-10-01T03:38:25"/>
    <x v="1"/>
    <x v="37"/>
    <s v="SANCHEZ BETANCOURT FRANSCISCO"/>
    <x v="3"/>
    <x v="0"/>
    <n v="237"/>
    <n v="23.7"/>
    <n v="227.82733812949601"/>
    <s v="3 Descuentos (Jefe de ruta y abogado) "/>
    <n v="127428.99280000001"/>
    <x v="0"/>
    <n v="14594.736800000001"/>
    <x v="1518"/>
    <x v="0"/>
    <m/>
  </r>
  <r>
    <d v="2025-10-01T03:38:26"/>
    <x v="9"/>
    <x v="2"/>
    <s v="LONDOO LOPERA DUVAN ANDRES"/>
    <x v="0"/>
    <x v="0"/>
    <n v="245"/>
    <n v="27.2222222222222"/>
    <n v="205.04460431654701"/>
    <m/>
    <n v="114686.0935"/>
    <x v="1"/>
    <n v="14594.736800000001"/>
    <x v="1518"/>
    <x v="0"/>
    <m/>
  </r>
  <r>
    <d v="2025-10-01T03:38:26"/>
    <x v="1"/>
    <x v="3"/>
    <s v="LOPEZ PINEDA DANIEL ESTIVEN"/>
    <x v="1"/>
    <x v="0"/>
    <n v="227"/>
    <n v="20.636363636363601"/>
    <n v="250.61007194244601"/>
    <m/>
    <n v="140171.8921"/>
    <x v="0"/>
    <n v="14594.736800000001"/>
    <x v="1518"/>
    <x v="0"/>
    <m/>
  </r>
  <r>
    <d v="2025-10-01T03:38:26"/>
    <x v="9"/>
    <x v="5"/>
    <s v="GONZALEZ PEREZ RAFAEL JOSE"/>
    <x v="8"/>
    <x v="0"/>
    <n v="135"/>
    <n v="27"/>
    <n v="113.91366906474801"/>
    <m/>
    <n v="63714.496400000004"/>
    <x v="1"/>
    <n v="14594.736800000001"/>
    <x v="1518"/>
    <x v="0"/>
    <m/>
  </r>
  <r>
    <d v="2025-10-01T03:38:27"/>
    <x v="1"/>
    <x v="6"/>
    <s v="CARTAGENA RAMIREZ FREDY ALONSO"/>
    <x v="6"/>
    <x v="0"/>
    <n v="228"/>
    <n v="28.5"/>
    <n v="182.26187050359701"/>
    <m/>
    <n v="101943.1942"/>
    <x v="0"/>
    <n v="14594.736800000001"/>
    <x v="1518"/>
    <x v="0"/>
    <m/>
  </r>
  <r>
    <d v="2025-10-01T03:38:27"/>
    <x v="9"/>
    <x v="7"/>
    <s v="MARIN ALZATE KEVIN ANDRES"/>
    <x v="3"/>
    <x v="0"/>
    <n v="274"/>
    <n v="27.4"/>
    <n v="227.82733812949601"/>
    <s v="1 Descuento (Jefe de ruta) "/>
    <n v="127428.99280000001"/>
    <x v="0"/>
    <n v="14594.736800000001"/>
    <x v="1518"/>
    <x v="0"/>
    <m/>
  </r>
  <r>
    <d v="2025-10-01T03:38:27"/>
    <x v="1"/>
    <x v="8"/>
    <s v="YEPES TORRES JHON ALEXANDER"/>
    <x v="2"/>
    <x v="0"/>
    <n v="141"/>
    <n v="21.692307692307701"/>
    <n v="148.08776978417299"/>
    <s v="1 Descuento (Conduct) "/>
    <n v="82828.845300000001"/>
    <x v="0"/>
    <n v="14594.736800000001"/>
    <x v="1518"/>
    <x v="0"/>
    <m/>
  </r>
  <r>
    <d v="2025-10-01T03:38:28"/>
    <x v="9"/>
    <x v="9"/>
    <s v="MACIAS HERNANDEZ JULIAN DAVID"/>
    <x v="0"/>
    <x v="0"/>
    <n v="172"/>
    <n v="19.1111111111111"/>
    <n v="205.04460431654701"/>
    <m/>
    <n v="114686.0935"/>
    <x v="0"/>
    <n v="14594.736800000001"/>
    <x v="1518"/>
    <x v="0"/>
    <m/>
  </r>
  <r>
    <d v="2025-10-01T03:38:28"/>
    <x v="1"/>
    <x v="10"/>
    <s v="CUADROS PRESIGA JOSE GABRIEL"/>
    <x v="0"/>
    <x v="0"/>
    <n v="193"/>
    <n v="21.4444444444444"/>
    <n v="205.04460431654701"/>
    <m/>
    <n v="114686.0935"/>
    <x v="0"/>
    <n v="14594.736800000001"/>
    <x v="1518"/>
    <x v="0"/>
    <m/>
  </r>
  <r>
    <d v="2025-10-01T03:38:28"/>
    <x v="9"/>
    <x v="11"/>
    <s v="HERNANDEZ MACIAS GILBERTO"/>
    <x v="0"/>
    <x v="0"/>
    <n v="214"/>
    <n v="23.7777777777778"/>
    <n v="205.04460431654701"/>
    <m/>
    <n v="114686.0935"/>
    <x v="1"/>
    <n v="14594.736800000001"/>
    <x v="1518"/>
    <x v="0"/>
    <m/>
  </r>
  <r>
    <d v="2025-10-01T03:38:28"/>
    <x v="1"/>
    <x v="12"/>
    <s v="VERENZUELA MARTINEZ ALEXANDER"/>
    <x v="3"/>
    <x v="0"/>
    <n v="251"/>
    <n v="25.1"/>
    <n v="227.82733812949601"/>
    <s v="5 Descuentos (Transbordo y jefe de ruta) "/>
    <n v="127428.99280000001"/>
    <x v="1"/>
    <n v="14594.736800000001"/>
    <x v="1518"/>
    <x v="0"/>
    <m/>
  </r>
  <r>
    <d v="2025-10-01T03:38:29"/>
    <x v="9"/>
    <x v="13"/>
    <s v="MURILLO  YORMAN ANDRES"/>
    <x v="3"/>
    <x v="0"/>
    <n v="223"/>
    <n v="22.3"/>
    <n v="227.82733812949601"/>
    <s v="3 Descuentos (transbordo y conduct) "/>
    <n v="127428.99280000001"/>
    <x v="0"/>
    <n v="14594.736800000001"/>
    <x v="1518"/>
    <x v="0"/>
    <m/>
  </r>
  <r>
    <d v="2025-10-01T03:38:29"/>
    <x v="1"/>
    <x v="14"/>
    <s v="PARRA VILLA YUBER ALONSO"/>
    <x v="3"/>
    <x v="0"/>
    <n v="211"/>
    <n v="21.1"/>
    <n v="227.82733812949601"/>
    <s v="1 Descuento (Despachador) "/>
    <n v="127428.99280000001"/>
    <x v="0"/>
    <n v="14594.736800000001"/>
    <x v="1518"/>
    <x v="0"/>
    <m/>
  </r>
  <r>
    <d v="2025-10-01T03:38:29"/>
    <x v="9"/>
    <x v="15"/>
    <s v="ALBERTO ARISTIZABAL RAFAEL"/>
    <x v="2"/>
    <x v="0"/>
    <n v="105"/>
    <n v="19.090909090909101"/>
    <n v="125.30503597122301"/>
    <m/>
    <n v="70085.945999999996"/>
    <x v="0"/>
    <n v="14594.736800000001"/>
    <x v="1518"/>
    <x v="0"/>
    <m/>
  </r>
  <r>
    <d v="2025-10-01T03:38:30"/>
    <x v="1"/>
    <x v="16"/>
    <s v="MACEA ARBELAEZ MATEO"/>
    <x v="9"/>
    <x v="0"/>
    <n v="233"/>
    <n v="19.4166666666667"/>
    <n v="273.39280575539601"/>
    <s v="1 Descuento (Conduct) "/>
    <n v="152914.79139999999"/>
    <x v="0"/>
    <n v="14594.736800000001"/>
    <x v="1518"/>
    <x v="0"/>
    <m/>
  </r>
  <r>
    <d v="2025-10-01T03:38:30"/>
    <x v="9"/>
    <x v="17"/>
    <s v="VALENCIA MENDOZA JHON"/>
    <x v="3"/>
    <x v="0"/>
    <n v="245"/>
    <n v="24.5"/>
    <n v="227.82733812949601"/>
    <s v="1 Descuento (Despachador) "/>
    <n v="127428.99280000001"/>
    <x v="0"/>
    <n v="14594.736800000001"/>
    <x v="1518"/>
    <x v="0"/>
    <m/>
  </r>
  <r>
    <d v="2025-10-01T03:38:30"/>
    <x v="1"/>
    <x v="18"/>
    <s v="DAVID  HENRY GIOVANNY"/>
    <x v="0"/>
    <x v="0"/>
    <n v="259"/>
    <n v="28.7777777777778"/>
    <n v="205.04460431654701"/>
    <s v="2 Descuentos (Usuarios desubicados) "/>
    <n v="114686.0935"/>
    <x v="0"/>
    <n v="14594.736800000001"/>
    <x v="1518"/>
    <x v="0"/>
    <m/>
  </r>
  <r>
    <d v="2025-10-01T03:38:31"/>
    <x v="9"/>
    <x v="19"/>
    <s v="QUIRAMA CASTAEDA JHON JADER"/>
    <x v="0"/>
    <x v="0"/>
    <n v="227"/>
    <n v="25.2222222222222"/>
    <n v="205.04460431654701"/>
    <s v="1 Descuento (Despachador) "/>
    <n v="114686.0935"/>
    <x v="1"/>
    <n v="14594.736800000001"/>
    <x v="1518"/>
    <x v="0"/>
    <m/>
  </r>
  <r>
    <d v="2025-10-01T03:38:31"/>
    <x v="1"/>
    <x v="20"/>
    <s v="SALDARRIAGA PARRA LUIS ALBERTO"/>
    <x v="0"/>
    <x v="0"/>
    <n v="131"/>
    <n v="14.5555555555556"/>
    <n v="205.04460431654701"/>
    <m/>
    <n v="114686.0935"/>
    <x v="2"/>
    <n v="14594.736800000001"/>
    <x v="1518"/>
    <x v="0"/>
    <m/>
  </r>
  <r>
    <d v="2025-10-01T03:38:31"/>
    <x v="9"/>
    <x v="38"/>
    <s v="JIMENEZ HURTADO CARLOS ESTIVEN "/>
    <x v="10"/>
    <x v="0"/>
    <n v="91"/>
    <n v="22.75"/>
    <n v="91.130935251798604"/>
    <m/>
    <n v="50971.597099999999"/>
    <x v="1"/>
    <n v="14594.736800000001"/>
    <x v="1518"/>
    <x v="0"/>
    <m/>
  </r>
  <r>
    <d v="2025-10-01T03:38:31"/>
    <x v="1"/>
    <x v="22"/>
    <s v="ESPINOZA CHAVARRIA GUILLERMO LEON "/>
    <x v="0"/>
    <x v="0"/>
    <n v="197"/>
    <n v="21.8888888888889"/>
    <n v="205.04460431654701"/>
    <m/>
    <n v="114686.0935"/>
    <x v="0"/>
    <n v="14594.736800000001"/>
    <x v="1518"/>
    <x v="0"/>
    <m/>
  </r>
  <r>
    <d v="2025-10-01T03:38:32"/>
    <x v="9"/>
    <x v="23"/>
    <s v="JARAMILLO JARAMILLO FRANCISCO WBEIMAR"/>
    <x v="6"/>
    <x v="0"/>
    <n v="144"/>
    <n v="18"/>
    <n v="182.26187050359701"/>
    <m/>
    <n v="101943.1942"/>
    <x v="0"/>
    <n v="14594.736800000001"/>
    <x v="1518"/>
    <x v="0"/>
    <m/>
  </r>
  <r>
    <d v="2025-10-01T03:38:32"/>
    <x v="1"/>
    <x v="24"/>
    <s v="LAYOS JIMENEZ JOHAN CAMILO"/>
    <x v="6"/>
    <x v="0"/>
    <n v="139"/>
    <n v="17.375"/>
    <n v="182.26187050359701"/>
    <m/>
    <n v="101943.1942"/>
    <x v="0"/>
    <n v="14594.736800000001"/>
    <x v="1518"/>
    <x v="0"/>
    <m/>
  </r>
  <r>
    <d v="2025-10-01T03:38:32"/>
    <x v="9"/>
    <x v="25"/>
    <s v="LEON PEREZ RAUL ENRIQUE"/>
    <x v="0"/>
    <x v="0"/>
    <n v="185"/>
    <n v="20.5555555555556"/>
    <n v="205.04460431654701"/>
    <m/>
    <n v="114686.0935"/>
    <x v="0"/>
    <n v="14594.736800000001"/>
    <x v="1518"/>
    <x v="0"/>
    <m/>
  </r>
  <r>
    <d v="2025-10-01T03:38:33"/>
    <x v="1"/>
    <x v="39"/>
    <s v="PALACIO ARIAS YORFAN ALEXIS"/>
    <x v="3"/>
    <x v="0"/>
    <n v="242"/>
    <n v="24.2"/>
    <n v="227.82733812949601"/>
    <m/>
    <n v="127428.99280000001"/>
    <x v="0"/>
    <n v="14594.736800000001"/>
    <x v="1518"/>
    <x v="0"/>
    <m/>
  </r>
  <r>
    <d v="2025-10-01T03:38:33"/>
    <x v="9"/>
    <x v="27"/>
    <s v="OSORIO URREGO SANTIAGO"/>
    <x v="9"/>
    <x v="0"/>
    <n v="301"/>
    <n v="25.0833333333333"/>
    <n v="273.39280575539601"/>
    <m/>
    <n v="152914.79139999999"/>
    <x v="0"/>
    <n v="14594.736800000001"/>
    <x v="1518"/>
    <x v="0"/>
    <m/>
  </r>
  <r>
    <d v="2025-10-01T03:38:33"/>
    <x v="1"/>
    <x v="28"/>
    <s v="MARULANDA JARAMILLO DAWER ANDRES"/>
    <x v="3"/>
    <x v="0"/>
    <n v="237"/>
    <n v="23.7"/>
    <n v="227.82733812949601"/>
    <s v="5 Descuentos (Conducts) "/>
    <n v="127428.99280000001"/>
    <x v="0"/>
    <n v="14594.736800000001"/>
    <x v="1518"/>
    <x v="0"/>
    <m/>
  </r>
  <r>
    <d v="2025-10-01T03:38:34"/>
    <x v="9"/>
    <x v="29"/>
    <s v="MONTOYA OSPINA GILBERTO ANTONIO"/>
    <x v="3"/>
    <x v="0"/>
    <n v="243"/>
    <n v="24.3"/>
    <n v="227.82733812949601"/>
    <s v="3 Descuentos (conducts y asociado) "/>
    <n v="127428.99280000001"/>
    <x v="0"/>
    <n v="14594.736800000001"/>
    <x v="1518"/>
    <x v="0"/>
    <m/>
  </r>
  <r>
    <d v="2025-10-01T03:38:34"/>
    <x v="1"/>
    <x v="30"/>
    <s v="ARAQUE ARROYAVE JOSE ALBEIRO"/>
    <x v="6"/>
    <x v="0"/>
    <n v="180"/>
    <n v="24"/>
    <n v="170.870503597122"/>
    <s v="6 Descuentos (Transbordo) "/>
    <n v="95571.744600000005"/>
    <x v="1"/>
    <n v="14594.736800000001"/>
    <x v="1518"/>
    <x v="0"/>
    <m/>
  </r>
  <r>
    <d v="2025-10-01T03:38:34"/>
    <x v="9"/>
    <x v="31"/>
    <s v="MARTINEZ CHAVERRA LUIS NORBERTO"/>
    <x v="3"/>
    <x v="0"/>
    <n v="254"/>
    <n v="25.4"/>
    <n v="227.82733812949601"/>
    <m/>
    <n v="127428.99280000001"/>
    <x v="0"/>
    <n v="14594.736800000001"/>
    <x v="1518"/>
    <x v="0"/>
    <m/>
  </r>
  <r>
    <d v="2025-10-01T03:38:35"/>
    <x v="1"/>
    <x v="32"/>
    <s v="TABORDA ROJAS DIEGO ALEJANDRO"/>
    <x v="1"/>
    <x v="0"/>
    <n v="269"/>
    <n v="24.454545454545499"/>
    <n v="250.61007194244601"/>
    <s v="1 Descuento (Despachador) "/>
    <n v="140171.8921"/>
    <x v="1"/>
    <n v="14594.736800000001"/>
    <x v="1518"/>
    <x v="0"/>
    <m/>
  </r>
  <r>
    <d v="2025-10-01T03:38:35"/>
    <x v="9"/>
    <x v="33"/>
    <s v="CALLE BOTERO JUAN RICARDO"/>
    <x v="0"/>
    <x v="0"/>
    <n v="209"/>
    <n v="23.2222222222222"/>
    <n v="205.04460431654701"/>
    <m/>
    <n v="114686.0935"/>
    <x v="0"/>
    <n v="14594.736800000001"/>
    <x v="1518"/>
    <x v="0"/>
    <m/>
  </r>
  <r>
    <d v="2025-10-01T03:38:35"/>
    <x v="1"/>
    <x v="34"/>
    <s v="PALMAR PANA EDIXON JOSUE"/>
    <x v="1"/>
    <x v="0"/>
    <n v="228"/>
    <n v="20.727272727272702"/>
    <n v="250.61007194244601"/>
    <s v="4 Descuentos (Usuarios desubicados, asociado y despachador) "/>
    <n v="140171.8921"/>
    <x v="0"/>
    <n v="14594.736800000001"/>
    <x v="1518"/>
    <x v="0"/>
    <m/>
  </r>
  <r>
    <d v="2025-10-01T03:38:36"/>
    <x v="1"/>
    <x v="41"/>
    <s v="PARIAS MURIEL JHON FREDY"/>
    <x v="0"/>
    <x v="0"/>
    <n v="186"/>
    <n v="20.6666666666667"/>
    <n v="205.04460431654701"/>
    <m/>
    <n v="114686.0935"/>
    <x v="1"/>
    <n v="14594.736800000001"/>
    <x v="1518"/>
    <x v="0"/>
    <m/>
  </r>
  <r>
    <d v="2025-10-01T03:38:36"/>
    <x v="9"/>
    <x v="40"/>
    <s v="LOPERA ALVAREZ ESTIVEN"/>
    <x v="1"/>
    <x v="0"/>
    <n v="243"/>
    <n v="22.090909090909101"/>
    <n v="250.61007194244601"/>
    <m/>
    <n v="140171.8921"/>
    <x v="1"/>
    <n v="14594.736800000001"/>
    <x v="1518"/>
    <x v="0"/>
    <m/>
  </r>
  <r>
    <d v="2025-10-01T03:38:35"/>
    <x v="9"/>
    <x v="35"/>
    <s v="OCAMPO OCAMPO ANTONIO JOSE"/>
    <x v="3"/>
    <x v="0"/>
    <n v="213"/>
    <n v="21.3"/>
    <n v="227.82733812949601"/>
    <m/>
    <n v="127428.99280000001"/>
    <x v="0"/>
    <n v="14594.736800000001"/>
    <x v="1518"/>
    <x v="0"/>
    <m/>
  </r>
  <r>
    <d v="2025-10-01T03:38:36"/>
    <x v="1"/>
    <x v="42"/>
    <s v="CALLE BOTERO ANDRES CAMILO "/>
    <x v="0"/>
    <x v="0"/>
    <n v="199"/>
    <n v="22.1111111111111"/>
    <n v="205.04460431654701"/>
    <m/>
    <n v="114686.0935"/>
    <x v="1"/>
    <n v="14594.736800000001"/>
    <x v="1518"/>
    <x v="0"/>
    <m/>
  </r>
  <r>
    <d v="2025-10-02T01:49:36"/>
    <x v="9"/>
    <x v="0"/>
    <s v="HINCAPIE VILLA JUAN ESTIVEN"/>
    <x v="3"/>
    <x v="0"/>
    <n v="210"/>
    <n v="21"/>
    <n v="227.85100286533"/>
    <m/>
    <n v="127442.8367"/>
    <x v="0"/>
    <n v="13517.5"/>
    <x v="1519"/>
    <x v="0"/>
    <m/>
  </r>
  <r>
    <d v="2025-10-02T01:49:36"/>
    <x v="1"/>
    <x v="1"/>
    <s v="GONZALEZ IPUANA RENE"/>
    <x v="3"/>
    <x v="3"/>
    <n v="230"/>
    <n v="23"/>
    <n v="227.85100286533"/>
    <m/>
    <n v="127442.8367"/>
    <x v="0"/>
    <n v="13517.5"/>
    <x v="1519"/>
    <x v="0"/>
    <m/>
  </r>
  <r>
    <d v="2025-10-02T01:49:36"/>
    <x v="9"/>
    <x v="37"/>
    <s v="SANCHEZ BETANCOURT FRANSCISCO"/>
    <x v="3"/>
    <x v="0"/>
    <n v="235"/>
    <n v="23.5"/>
    <n v="227.85100286533"/>
    <s v="1 Descuento (Conduct) "/>
    <n v="127442.8367"/>
    <x v="0"/>
    <n v="13517.5"/>
    <x v="1519"/>
    <x v="0"/>
    <m/>
  </r>
  <r>
    <d v="2025-10-02T01:49:37"/>
    <x v="1"/>
    <x v="2"/>
    <s v="LONDOO LOPERA DUVAN ANDRES"/>
    <x v="2"/>
    <x v="0"/>
    <n v="184"/>
    <n v="30.6666666666667"/>
    <n v="136.710601719198"/>
    <m/>
    <n v="76465.702000000005"/>
    <x v="1"/>
    <n v="13517.5"/>
    <x v="1519"/>
    <x v="0"/>
    <m/>
  </r>
  <r>
    <d v="2025-10-02T01:49:37"/>
    <x v="9"/>
    <x v="3"/>
    <s v="LOPEZ PINEDA DANIEL ESTIVEN"/>
    <x v="1"/>
    <x v="0"/>
    <n v="243"/>
    <n v="22.090909090909101"/>
    <n v="250.63610315186199"/>
    <s v="3 Descuentos (despachador, conduct y usuario desubicado) "/>
    <n v="140187.12030000001"/>
    <x v="0"/>
    <n v="13517.5"/>
    <x v="1519"/>
    <x v="0"/>
    <m/>
  </r>
  <r>
    <d v="2025-10-02T01:49:37"/>
    <x v="1"/>
    <x v="4"/>
    <s v="GIRALDO GIRALDO YOVIN ANDRES"/>
    <x v="0"/>
    <x v="3"/>
    <n v="206"/>
    <n v="22.8888888888889"/>
    <n v="205.06590257879699"/>
    <s v="2 Descuentos (Usuarios desubicados) "/>
    <n v="114698.553"/>
    <x v="1"/>
    <n v="13517.5"/>
    <x v="1519"/>
    <x v="0"/>
    <m/>
  </r>
  <r>
    <d v="2025-10-02T01:49:38"/>
    <x v="9"/>
    <x v="5"/>
    <s v="GONZALEZ PEREZ RAFAEL JOSE"/>
    <x v="2"/>
    <x v="0"/>
    <n v="132"/>
    <n v="22"/>
    <n v="136.710601719198"/>
    <m/>
    <n v="76465.702000000005"/>
    <x v="1"/>
    <n v="13517.5"/>
    <x v="1519"/>
    <x v="0"/>
    <m/>
  </r>
  <r>
    <d v="2025-10-02T01:49:38"/>
    <x v="1"/>
    <x v="6"/>
    <s v="CARTAGENA RAMIREZ FREDY ALONSO "/>
    <x v="6"/>
    <x v="0"/>
    <n v="200"/>
    <n v="25"/>
    <n v="182.28080229226401"/>
    <s v="1 Descuento (Conduct) "/>
    <n v="101954.2693"/>
    <x v="0"/>
    <n v="13517.5"/>
    <x v="1519"/>
    <x v="0"/>
    <m/>
  </r>
  <r>
    <d v="2025-10-02T01:49:38"/>
    <x v="9"/>
    <x v="7"/>
    <s v="MARIN ALZATE KEVIN ANDRES"/>
    <x v="3"/>
    <x v="0"/>
    <n v="260"/>
    <n v="26"/>
    <n v="227.85100286533"/>
    <m/>
    <n v="127442.8367"/>
    <x v="0"/>
    <n v="13517.5"/>
    <x v="1519"/>
    <x v="0"/>
    <m/>
  </r>
  <r>
    <d v="2025-10-02T01:49:39"/>
    <x v="1"/>
    <x v="8"/>
    <s v="YEPES TORRES JHON ALEXANDER"/>
    <x v="0"/>
    <x v="0"/>
    <n v="232"/>
    <n v="25.7777777777778"/>
    <n v="205.06590257879699"/>
    <m/>
    <n v="114698.553"/>
    <x v="0"/>
    <n v="13517.5"/>
    <x v="1519"/>
    <x v="0"/>
    <m/>
  </r>
  <r>
    <d v="2025-10-02T01:49:39"/>
    <x v="9"/>
    <x v="9"/>
    <s v="DAVID  HENRY GIOVANNY"/>
    <x v="0"/>
    <x v="0"/>
    <n v="201"/>
    <n v="22.3333333333333"/>
    <n v="205.06590257879699"/>
    <m/>
    <n v="114698.553"/>
    <x v="0"/>
    <n v="13517.5"/>
    <x v="1519"/>
    <x v="0"/>
    <m/>
  </r>
  <r>
    <d v="2025-10-02T01:49:39"/>
    <x v="1"/>
    <x v="10"/>
    <s v="PULGARIN GARCIA YONATHAN ANDRES"/>
    <x v="0"/>
    <x v="0"/>
    <n v="152"/>
    <n v="16.8888888888889"/>
    <n v="205.06590257879699"/>
    <m/>
    <n v="114698.553"/>
    <x v="0"/>
    <n v="13517.5"/>
    <x v="1519"/>
    <x v="0"/>
    <m/>
  </r>
  <r>
    <d v="2025-10-02T01:49:39"/>
    <x v="9"/>
    <x v="11"/>
    <s v="DURANGO PAEZ GILDARDO"/>
    <x v="1"/>
    <x v="0"/>
    <n v="262"/>
    <n v="23.818181818181799"/>
    <n v="250.63610315186199"/>
    <m/>
    <n v="140187.12030000001"/>
    <x v="1"/>
    <n v="13517.5"/>
    <x v="1519"/>
    <x v="0"/>
    <m/>
  </r>
  <r>
    <d v="2025-10-02T01:49:40"/>
    <x v="1"/>
    <x v="12"/>
    <s v="VERENZUELA MARTINEZ ALEXANDER"/>
    <x v="0"/>
    <x v="0"/>
    <n v="233"/>
    <n v="25.8888888888889"/>
    <n v="205.06590257879699"/>
    <s v="1 Descuento (Despachador) "/>
    <n v="114698.553"/>
    <x v="1"/>
    <n v="13517.5"/>
    <x v="1519"/>
    <x v="0"/>
    <m/>
  </r>
  <r>
    <d v="2025-10-02T01:49:40"/>
    <x v="9"/>
    <x v="13"/>
    <s v="PEREZ GARCIA JUAN ESTEBAN"/>
    <x v="4"/>
    <x v="0"/>
    <n v="184"/>
    <n v="26.285714285714299"/>
    <n v="159.495702005731"/>
    <m/>
    <n v="89209.985700000005"/>
    <x v="0"/>
    <n v="13517.5"/>
    <x v="1519"/>
    <x v="0"/>
    <m/>
  </r>
  <r>
    <d v="2025-10-02T01:49:40"/>
    <x v="1"/>
    <x v="14"/>
    <s v="PARRA VILLA YUBER ALONSO"/>
    <x v="1"/>
    <x v="0"/>
    <n v="220"/>
    <n v="20"/>
    <n v="250.63610315186199"/>
    <m/>
    <n v="140187.12030000001"/>
    <x v="0"/>
    <n v="13517.5"/>
    <x v="1519"/>
    <x v="0"/>
    <m/>
  </r>
  <r>
    <d v="2025-10-02T01:49:40"/>
    <x v="9"/>
    <x v="15"/>
    <s v="ALBERTO ARISTIZABAL RAFAEL"/>
    <x v="4"/>
    <x v="0"/>
    <n v="185"/>
    <n v="26.428571428571399"/>
    <n v="159.495702005731"/>
    <s v="3 Descuentos (Usuarios desubicados y despachador) "/>
    <n v="89209.985700000005"/>
    <x v="0"/>
    <n v="13517.5"/>
    <x v="1519"/>
    <x v="0"/>
    <m/>
  </r>
  <r>
    <d v="2025-10-02T01:49:41"/>
    <x v="1"/>
    <x v="16"/>
    <s v="MACEA ARBELAEZ MATEO"/>
    <x v="6"/>
    <x v="0"/>
    <n v="164"/>
    <n v="20.5"/>
    <n v="182.28080229226401"/>
    <m/>
    <n v="101954.2693"/>
    <x v="0"/>
    <n v="13517.5"/>
    <x v="1519"/>
    <x v="0"/>
    <m/>
  </r>
  <r>
    <d v="2025-10-02T01:49:41"/>
    <x v="9"/>
    <x v="17"/>
    <s v="MURILLO  YORMAN ANDRES"/>
    <x v="0"/>
    <x v="0"/>
    <n v="193"/>
    <n v="21.4444444444444"/>
    <n v="205.06590257879699"/>
    <s v="1 Descuento (Despachador) "/>
    <n v="114698.553"/>
    <x v="0"/>
    <n v="13517.5"/>
    <x v="1519"/>
    <x v="0"/>
    <m/>
  </r>
  <r>
    <d v="2025-10-02T01:49:41"/>
    <x v="1"/>
    <x v="18"/>
    <s v="DURANGO DAVID JOSE"/>
    <x v="2"/>
    <x v="0"/>
    <n v="144"/>
    <n v="24"/>
    <n v="136.710601719198"/>
    <m/>
    <n v="76465.702000000005"/>
    <x v="0"/>
    <n v="13517.5"/>
    <x v="1519"/>
    <x v="0"/>
    <m/>
  </r>
  <r>
    <d v="2025-10-02T01:49:41"/>
    <x v="9"/>
    <x v="19"/>
    <s v="QUIRAMA CASTAEDA JHON JADER"/>
    <x v="0"/>
    <x v="0"/>
    <n v="187"/>
    <n v="20.7777777777778"/>
    <n v="205.06590257879699"/>
    <m/>
    <n v="114698.553"/>
    <x v="1"/>
    <n v="13517.5"/>
    <x v="1519"/>
    <x v="0"/>
    <m/>
  </r>
  <r>
    <d v="2025-10-02T01:49:41"/>
    <x v="1"/>
    <x v="20"/>
    <s v="SALDARRIAGA PARRA LUIS ALBERTO"/>
    <x v="6"/>
    <x v="0"/>
    <n v="155"/>
    <n v="19.375"/>
    <n v="182.28080229226401"/>
    <m/>
    <n v="101954.2693"/>
    <x v="2"/>
    <n v="13517.5"/>
    <x v="1519"/>
    <x v="0"/>
    <m/>
  </r>
  <r>
    <d v="2025-10-02T01:49:42"/>
    <x v="9"/>
    <x v="38"/>
    <s v="JIMENEZ HURTADO CARLOS ESTIVEN "/>
    <x v="0"/>
    <x v="0"/>
    <n v="200"/>
    <n v="22.2222222222222"/>
    <n v="205.06590257879699"/>
    <m/>
    <n v="114698.553"/>
    <x v="1"/>
    <n v="13517.5"/>
    <x v="1519"/>
    <x v="0"/>
    <m/>
  </r>
  <r>
    <d v="2025-10-02T01:49:42"/>
    <x v="1"/>
    <x v="22"/>
    <s v="CIRO MARIN RODRIGO ALBERTO"/>
    <x v="3"/>
    <x v="0"/>
    <n v="220"/>
    <n v="22"/>
    <n v="227.85100286533"/>
    <m/>
    <n v="127442.8367"/>
    <x v="0"/>
    <n v="13517.5"/>
    <x v="1519"/>
    <x v="0"/>
    <m/>
  </r>
  <r>
    <d v="2025-10-02T01:49:42"/>
    <x v="9"/>
    <x v="23"/>
    <s v="FLORES RINCON JORGE ALBERTO"/>
    <x v="1"/>
    <x v="0"/>
    <n v="228"/>
    <n v="20.727272727272702"/>
    <n v="250.63610315186199"/>
    <m/>
    <n v="140187.12030000001"/>
    <x v="0"/>
    <n v="13517.5"/>
    <x v="1519"/>
    <x v="0"/>
    <m/>
  </r>
  <r>
    <d v="2025-10-02T01:49:42"/>
    <x v="1"/>
    <x v="24"/>
    <s v="AGUDELO GARCIA DENIN ANGELO"/>
    <x v="0"/>
    <x v="0"/>
    <n v="159"/>
    <n v="17.6666666666667"/>
    <n v="205.06590257879699"/>
    <s v="1 Descuento (Usuario desubicado) "/>
    <n v="114698.553"/>
    <x v="0"/>
    <n v="13517.5"/>
    <x v="1519"/>
    <x v="0"/>
    <m/>
  </r>
  <r>
    <d v="2025-10-02T01:49:43"/>
    <x v="9"/>
    <x v="25"/>
    <s v="LEON PEREZ RAUL ENRIQUE"/>
    <x v="8"/>
    <x v="0"/>
    <n v="97"/>
    <n v="19.399999999999999"/>
    <n v="113.925501432665"/>
    <m/>
    <n v="63721.418299999998"/>
    <x v="0"/>
    <n v="13517.5"/>
    <x v="1519"/>
    <x v="0"/>
    <m/>
  </r>
  <r>
    <d v="2025-10-02T01:49:43"/>
    <x v="1"/>
    <x v="39"/>
    <s v="PALACIO ARIAS YORFAN ALEXIS"/>
    <x v="0"/>
    <x v="0"/>
    <n v="219"/>
    <n v="24.3333333333333"/>
    <n v="205.06590257879699"/>
    <s v="1 Descuento (Despachador) "/>
    <n v="114698.553"/>
    <x v="0"/>
    <n v="13517.5"/>
    <x v="1519"/>
    <x v="0"/>
    <m/>
  </r>
  <r>
    <d v="2025-10-02T01:49:43"/>
    <x v="9"/>
    <x v="27"/>
    <s v="OSORIO URREGO SANTIAGO"/>
    <x v="1"/>
    <x v="0"/>
    <n v="276"/>
    <n v="25.090909090909101"/>
    <n v="250.63610315186199"/>
    <m/>
    <n v="140187.12030000001"/>
    <x v="0"/>
    <n v="13517.5"/>
    <x v="1519"/>
    <x v="0"/>
    <m/>
  </r>
  <r>
    <d v="2025-10-02T01:49:43"/>
    <x v="1"/>
    <x v="28"/>
    <s v="MARULANDA JARAMILLO DAWER ANDRES"/>
    <x v="0"/>
    <x v="3"/>
    <n v="172"/>
    <n v="19.1111111111111"/>
    <n v="205.06590257879699"/>
    <m/>
    <n v="114698.553"/>
    <x v="0"/>
    <n v="13517.5"/>
    <x v="1519"/>
    <x v="0"/>
    <m/>
  </r>
  <r>
    <d v="2025-10-02T01:49:44"/>
    <x v="9"/>
    <x v="29"/>
    <s v="LOPERA ALVAREZ ESTIVEN"/>
    <x v="1"/>
    <x v="0"/>
    <n v="272"/>
    <n v="24.727272727272702"/>
    <n v="250.63610315186199"/>
    <s v="1 Descuento (Despachador) "/>
    <n v="140187.12030000001"/>
    <x v="0"/>
    <n v="13517.5"/>
    <x v="1519"/>
    <x v="0"/>
    <m/>
  </r>
  <r>
    <d v="2025-10-02T01:49:44"/>
    <x v="1"/>
    <x v="30"/>
    <s v="ARAQUE ARROYAVE JOSE ALBEIRO"/>
    <x v="6"/>
    <x v="0"/>
    <n v="218"/>
    <n v="27.25"/>
    <n v="182.28080229226401"/>
    <s v="1 Descuento (Despachador) "/>
    <n v="101954.2693"/>
    <x v="1"/>
    <n v="13517.5"/>
    <x v="1519"/>
    <x v="0"/>
    <m/>
  </r>
  <r>
    <d v="2025-10-02T01:49:44"/>
    <x v="9"/>
    <x v="31"/>
    <s v="JARAMILLO JARAMILLO FRANCISCO WBEIMAR"/>
    <x v="2"/>
    <x v="0"/>
    <n v="115"/>
    <n v="19.1666666666667"/>
    <n v="136.710601719198"/>
    <m/>
    <n v="76465.702000000005"/>
    <x v="0"/>
    <n v="13517.5"/>
    <x v="1519"/>
    <x v="0"/>
    <m/>
  </r>
  <r>
    <d v="2025-10-02T01:49:44"/>
    <x v="1"/>
    <x v="32"/>
    <s v="TABORDA ROJAS DIEGO ALEJANDRO"/>
    <x v="2"/>
    <x v="0"/>
    <n v="154"/>
    <n v="25.6666666666667"/>
    <n v="136.710601719198"/>
    <m/>
    <n v="76465.702000000005"/>
    <x v="1"/>
    <n v="13517.5"/>
    <x v="1519"/>
    <x v="0"/>
    <m/>
  </r>
  <r>
    <d v="2025-10-02T01:49:45"/>
    <x v="9"/>
    <x v="33"/>
    <s v="MACIAS HERNANDEZ JULIAN DAVID"/>
    <x v="6"/>
    <x v="0"/>
    <n v="161"/>
    <n v="20.125"/>
    <n v="182.28080229226401"/>
    <m/>
    <n v="101954.2693"/>
    <x v="0"/>
    <n v="13517.5"/>
    <x v="1519"/>
    <x v="0"/>
    <m/>
  </r>
  <r>
    <d v="2025-10-02T01:49:45"/>
    <x v="1"/>
    <x v="34"/>
    <s v="PALMAR PANA EDIXON JOSUE"/>
    <x v="0"/>
    <x v="0"/>
    <n v="187"/>
    <n v="20.7777777777778"/>
    <n v="205.06590257879699"/>
    <s v="Se descuenta 0.5 viaje de 3 25 pm ya que abandona ruta sin autorizacin. 1 Descuento (Tecnico radios) "/>
    <n v="108326.4405"/>
    <x v="0"/>
    <n v="13517.5"/>
    <x v="1519"/>
    <x v="2"/>
    <n v="11.3925"/>
  </r>
  <r>
    <d v="2025-10-02T01:49:45"/>
    <x v="9"/>
    <x v="35"/>
    <s v="OCAMPO OCAMPO ANTONIO JOSE"/>
    <x v="0"/>
    <x v="0"/>
    <n v="248"/>
    <n v="27.5555555555556"/>
    <n v="205.06590257879699"/>
    <m/>
    <n v="114698.553"/>
    <x v="0"/>
    <n v="13517.5"/>
    <x v="1519"/>
    <x v="0"/>
    <m/>
  </r>
  <r>
    <d v="2025-10-02T01:49:45"/>
    <x v="1"/>
    <x v="41"/>
    <s v="PARIAS MURIEL JHON FREDY"/>
    <x v="0"/>
    <x v="0"/>
    <n v="213"/>
    <n v="23.6666666666667"/>
    <n v="205.06590257879699"/>
    <m/>
    <n v="114698.553"/>
    <x v="1"/>
    <n v="13517.5"/>
    <x v="1519"/>
    <x v="0"/>
    <m/>
  </r>
  <r>
    <d v="2025-10-02T01:49:45"/>
    <x v="9"/>
    <x v="40"/>
    <s v="AGUDELO GARCIA DENIN ANGELO"/>
    <x v="3"/>
    <x v="0"/>
    <n v="213"/>
    <n v="21.3"/>
    <n v="227.85100286533"/>
    <m/>
    <n v="127442.8367"/>
    <x v="1"/>
    <n v="13517.5"/>
    <x v="1519"/>
    <x v="0"/>
    <m/>
  </r>
  <r>
    <d v="2025-10-02T01:49:46"/>
    <x v="1"/>
    <x v="42"/>
    <s v="CALLE BOTERO ANDRES CAMILO "/>
    <x v="6"/>
    <x v="0"/>
    <n v="188"/>
    <n v="23.5"/>
    <n v="182.28080229226401"/>
    <m/>
    <n v="101954.2693"/>
    <x v="1"/>
    <n v="13517.5"/>
    <x v="1519"/>
    <x v="0"/>
    <m/>
  </r>
  <r>
    <d v="2025-10-03T01:58:20"/>
    <x v="9"/>
    <x v="0"/>
    <s v="HINCAPIE VILLA JUAN ESTIVEN"/>
    <x v="3"/>
    <x v="0"/>
    <n v="203"/>
    <n v="20.3"/>
    <n v="222.46498599439801"/>
    <s v="1 Descuento (Despachador) "/>
    <n v="124292.0168"/>
    <x v="0"/>
    <n v="12582.926799999999"/>
    <x v="1520"/>
    <x v="0"/>
    <m/>
  </r>
  <r>
    <d v="2025-10-03T01:58:20"/>
    <x v="1"/>
    <x v="36"/>
    <s v="VALENCIA MENDOZA JHON"/>
    <x v="4"/>
    <x v="0"/>
    <n v="185"/>
    <n v="26.428571428571399"/>
    <n v="155.725490196078"/>
    <s v="1 Descuento (Monitoreo) "/>
    <n v="87004.411800000002"/>
    <x v="1"/>
    <n v="12582.926799999999"/>
    <x v="1520"/>
    <x v="0"/>
    <m/>
  </r>
  <r>
    <d v="2025-10-03T01:58:21"/>
    <x v="9"/>
    <x v="1"/>
    <s v="GONZALEZ IPUANA RENE"/>
    <x v="3"/>
    <x v="0"/>
    <n v="237"/>
    <n v="23.7"/>
    <n v="222.46498599439801"/>
    <s v="11 Descuentos (Transbordo) "/>
    <n v="124292.0168"/>
    <x v="0"/>
    <n v="12582.926799999999"/>
    <x v="1520"/>
    <x v="0"/>
    <m/>
  </r>
  <r>
    <d v="2025-10-03T01:58:21"/>
    <x v="1"/>
    <x v="37"/>
    <s v="LAYOS JIMENEZ JOHAN CAMILO"/>
    <x v="0"/>
    <x v="0"/>
    <n v="168"/>
    <n v="18.6666666666667"/>
    <n v="200.218487394958"/>
    <m/>
    <n v="111862.81510000001"/>
    <x v="0"/>
    <n v="12582.926799999999"/>
    <x v="1520"/>
    <x v="0"/>
    <m/>
  </r>
  <r>
    <d v="2025-10-03T01:58:21"/>
    <x v="9"/>
    <x v="2"/>
    <s v="HERNANDEZ MACIAS GILBERTO"/>
    <x v="0"/>
    <x v="0"/>
    <n v="237"/>
    <n v="26.3333333333333"/>
    <n v="200.218487394958"/>
    <m/>
    <n v="111862.81510000001"/>
    <x v="1"/>
    <n v="12582.926799999999"/>
    <x v="1520"/>
    <x v="0"/>
    <m/>
  </r>
  <r>
    <d v="2025-10-03T01:58:21"/>
    <x v="1"/>
    <x v="3"/>
    <s v="LOPEZ PINEDA DANIEL ESTIVEN"/>
    <x v="1"/>
    <x v="0"/>
    <n v="237"/>
    <n v="21.545454545454501"/>
    <n v="244.71148459383801"/>
    <m/>
    <n v="136721.21849999999"/>
    <x v="0"/>
    <n v="12582.926799999999"/>
    <x v="1520"/>
    <x v="0"/>
    <m/>
  </r>
  <r>
    <d v="2025-10-03T01:58:22"/>
    <x v="9"/>
    <x v="4"/>
    <s v="GIRALDO GIRALDO YOVIN ANDRES"/>
    <x v="10"/>
    <x v="3"/>
    <n v="115"/>
    <n v="32.857142857142897"/>
    <n v="77.862745098039198"/>
    <m/>
    <n v="43502.205900000001"/>
    <x v="1"/>
    <n v="12582.926799999999"/>
    <x v="1520"/>
    <x v="0"/>
    <m/>
  </r>
  <r>
    <d v="2025-10-03T01:58:22"/>
    <x v="1"/>
    <x v="5"/>
    <s v="GONZALEZ PEREZ RAFAEL JOSE"/>
    <x v="1"/>
    <x v="0"/>
    <n v="246"/>
    <n v="22.363636363636399"/>
    <n v="244.71148459383801"/>
    <s v="6 Descuentos (Jefe de ruta, despachadores y conduct) "/>
    <n v="136721.21849999999"/>
    <x v="1"/>
    <n v="12582.926799999999"/>
    <x v="1520"/>
    <x v="0"/>
    <m/>
  </r>
  <r>
    <d v="2025-10-03T01:58:22"/>
    <x v="9"/>
    <x v="6"/>
    <s v="CARTAGENA RAMIREZ FREDY ALONSO"/>
    <x v="0"/>
    <x v="0"/>
    <n v="192"/>
    <n v="21.3333333333333"/>
    <n v="200.218487394958"/>
    <m/>
    <n v="111862.81510000001"/>
    <x v="0"/>
    <n v="12582.926799999999"/>
    <x v="1520"/>
    <x v="0"/>
    <m/>
  </r>
  <r>
    <d v="2025-10-03T01:58:22"/>
    <x v="1"/>
    <x v="7"/>
    <s v="MARIN ALZATE KEVIN ANDRES"/>
    <x v="3"/>
    <x v="0"/>
    <n v="230"/>
    <n v="23"/>
    <n v="222.46498599439801"/>
    <m/>
    <n v="124292.0168"/>
    <x v="0"/>
    <n v="12582.926799999999"/>
    <x v="1520"/>
    <x v="0"/>
    <m/>
  </r>
  <r>
    <d v="2025-10-03T01:58:23"/>
    <x v="9"/>
    <x v="8"/>
    <s v="YEPES TORRES JHON ALEXANDER"/>
    <x v="6"/>
    <x v="0"/>
    <n v="166"/>
    <n v="20.75"/>
    <n v="177.971988795518"/>
    <s v="1 Descuento (Despachador) "/>
    <n v="99433.613400000002"/>
    <x v="0"/>
    <n v="12582.926799999999"/>
    <x v="1520"/>
    <x v="0"/>
    <m/>
  </r>
  <r>
    <d v="2025-10-03T01:58:23"/>
    <x v="9"/>
    <x v="10"/>
    <s v="CUADROS PRESIGA JOSE GABRIEL"/>
    <x v="0"/>
    <x v="0"/>
    <n v="209"/>
    <n v="23.2222222222222"/>
    <n v="200.218487394958"/>
    <s v="2 Descuentos (Despachador) "/>
    <n v="111862.81510000001"/>
    <x v="0"/>
    <n v="12582.926799999999"/>
    <x v="1520"/>
    <x v="0"/>
    <m/>
  </r>
  <r>
    <d v="2025-10-03T01:58:23"/>
    <x v="1"/>
    <x v="9"/>
    <s v="MACIAS HERNANDEZ JULIAN DAVID"/>
    <x v="2"/>
    <x v="0"/>
    <n v="113"/>
    <n v="18.8333333333333"/>
    <n v="133.47899159663899"/>
    <s v="1 Descuento (Recaudo) "/>
    <n v="74575.210099999997"/>
    <x v="0"/>
    <n v="12582.926799999999"/>
    <x v="1520"/>
    <x v="0"/>
    <m/>
  </r>
  <r>
    <d v="2025-10-03T01:58:23"/>
    <x v="1"/>
    <x v="11"/>
    <s v="DURANGO PAEZ GILDARDO"/>
    <x v="6"/>
    <x v="3"/>
    <n v="220"/>
    <n v="27.5"/>
    <n v="177.971988795518"/>
    <m/>
    <n v="99433.613400000002"/>
    <x v="1"/>
    <n v="12582.926799999999"/>
    <x v="1520"/>
    <x v="0"/>
    <m/>
  </r>
  <r>
    <d v="2025-10-03T01:58:24"/>
    <x v="9"/>
    <x v="12"/>
    <s v="VERENZUELA MARTINEZ ALEXANDER"/>
    <x v="3"/>
    <x v="0"/>
    <n v="254"/>
    <n v="25.4"/>
    <n v="222.46498599439801"/>
    <m/>
    <n v="124292.0168"/>
    <x v="1"/>
    <n v="12582.926799999999"/>
    <x v="1520"/>
    <x v="0"/>
    <m/>
  </r>
  <r>
    <d v="2025-10-03T01:58:24"/>
    <x v="1"/>
    <x v="13"/>
    <s v="PEREZ GARCIA JUAN ESTEBAN"/>
    <x v="3"/>
    <x v="0"/>
    <n v="219"/>
    <n v="21.9"/>
    <n v="222.46498599439801"/>
    <m/>
    <n v="124292.0168"/>
    <x v="0"/>
    <n v="12582.926799999999"/>
    <x v="1520"/>
    <x v="0"/>
    <m/>
  </r>
  <r>
    <d v="2025-10-03T01:58:24"/>
    <x v="9"/>
    <x v="14"/>
    <s v="ESPINOZA CHAVARRIA GUILLERMO LEON"/>
    <x v="0"/>
    <x v="0"/>
    <n v="210"/>
    <n v="23.3333333333333"/>
    <n v="200.218487394958"/>
    <m/>
    <n v="111862.81510000001"/>
    <x v="0"/>
    <n v="12582.926799999999"/>
    <x v="1520"/>
    <x v="0"/>
    <m/>
  </r>
  <r>
    <d v="2025-10-03T01:58:24"/>
    <x v="1"/>
    <x v="15"/>
    <s v="ALBERTO ARISTIZABAL RAFAEL"/>
    <x v="1"/>
    <x v="0"/>
    <n v="200"/>
    <n v="18.181818181818201"/>
    <n v="244.71148459383801"/>
    <m/>
    <n v="136721.21849999999"/>
    <x v="0"/>
    <n v="12582.926799999999"/>
    <x v="1520"/>
    <x v="0"/>
    <m/>
  </r>
  <r>
    <d v="2025-10-03T01:58:25"/>
    <x v="9"/>
    <x v="16"/>
    <s v="MACEA ARBELAEZ MATEO"/>
    <x v="9"/>
    <x v="0"/>
    <n v="246"/>
    <n v="20.5"/>
    <n v="266.95798319327702"/>
    <m/>
    <n v="149150.42019999999"/>
    <x v="0"/>
    <n v="12582.926799999999"/>
    <x v="1520"/>
    <x v="0"/>
    <m/>
  </r>
  <r>
    <d v="2025-10-03T01:58:25"/>
    <x v="9"/>
    <x v="18"/>
    <s v="DAVID  HENRY GIOVANNY"/>
    <x v="3"/>
    <x v="0"/>
    <n v="254"/>
    <n v="25.4"/>
    <n v="222.46498599439801"/>
    <m/>
    <n v="124292.0168"/>
    <x v="0"/>
    <n v="12582.926799999999"/>
    <x v="1520"/>
    <x v="0"/>
    <m/>
  </r>
  <r>
    <d v="2025-10-03T01:58:25"/>
    <x v="1"/>
    <x v="19"/>
    <s v="QUIRAMA CASTAEDA JHON JADER"/>
    <x v="0"/>
    <x v="0"/>
    <n v="196"/>
    <n v="21.7777777777778"/>
    <n v="200.218487394958"/>
    <m/>
    <n v="111862.81510000001"/>
    <x v="1"/>
    <n v="12582.926799999999"/>
    <x v="1520"/>
    <x v="0"/>
    <m/>
  </r>
  <r>
    <d v="2025-10-03T01:58:25"/>
    <x v="1"/>
    <x v="17"/>
    <s v="MURILLO  YORMAN ANDRES"/>
    <x v="0"/>
    <x v="0"/>
    <n v="247"/>
    <n v="27.4444444444444"/>
    <n v="200.218487394958"/>
    <m/>
    <n v="111862.81510000001"/>
    <x v="0"/>
    <n v="12582.926799999999"/>
    <x v="1520"/>
    <x v="0"/>
    <m/>
  </r>
  <r>
    <d v="2025-10-03T01:58:26"/>
    <x v="9"/>
    <x v="20"/>
    <s v="SALDARRIAGA PARRA LUIS ALBERTO"/>
    <x v="0"/>
    <x v="0"/>
    <n v="159"/>
    <n v="17.6666666666667"/>
    <n v="200.218487394958"/>
    <s v="1 Descuento (Despachador) "/>
    <n v="111862.81510000001"/>
    <x v="2"/>
    <n v="12582.926799999999"/>
    <x v="1520"/>
    <x v="0"/>
    <m/>
  </r>
  <r>
    <d v="2025-10-03T01:58:26"/>
    <x v="1"/>
    <x v="38"/>
    <s v="HENAO MUOZ FERNEY"/>
    <x v="0"/>
    <x v="0"/>
    <n v="198"/>
    <n v="22"/>
    <n v="200.218487394958"/>
    <s v="2 Descuentos (Propietario y asociado) "/>
    <n v="111862.81510000001"/>
    <x v="1"/>
    <n v="12582.926799999999"/>
    <x v="1520"/>
    <x v="0"/>
    <m/>
  </r>
  <r>
    <d v="2025-10-03T01:58:26"/>
    <x v="9"/>
    <x v="22"/>
    <s v="CIRO MARIN RODRIGO ALBERTO"/>
    <x v="0"/>
    <x v="0"/>
    <n v="189"/>
    <n v="21"/>
    <n v="200.218487394958"/>
    <m/>
    <n v="111862.81510000001"/>
    <x v="0"/>
    <n v="12582.926799999999"/>
    <x v="1520"/>
    <x v="0"/>
    <m/>
  </r>
  <r>
    <d v="2025-10-03T01:58:26"/>
    <x v="1"/>
    <x v="23"/>
    <s v="FLORES RINCON JORGE ALBERTO"/>
    <x v="9"/>
    <x v="0"/>
    <n v="260"/>
    <n v="21.6666666666667"/>
    <n v="266.95798319327702"/>
    <m/>
    <n v="149150.42019999999"/>
    <x v="0"/>
    <n v="12582.926799999999"/>
    <x v="1520"/>
    <x v="0"/>
    <m/>
  </r>
  <r>
    <d v="2025-10-03T01:58:27"/>
    <x v="9"/>
    <x v="24"/>
    <s v="AGUDELO GARCIA LLORDIN ELIAS"/>
    <x v="2"/>
    <x v="0"/>
    <n v="109"/>
    <n v="18.1666666666667"/>
    <n v="133.47899159663899"/>
    <s v="3 Descuentos (transbordo y conduct) "/>
    <n v="74575.210099999997"/>
    <x v="0"/>
    <n v="12582.926799999999"/>
    <x v="1520"/>
    <x v="0"/>
    <m/>
  </r>
  <r>
    <d v="2025-10-03T01:58:28"/>
    <x v="1"/>
    <x v="27"/>
    <s v="OSORIO URREGO SANTIAGO"/>
    <x v="2"/>
    <x v="0"/>
    <n v="132"/>
    <n v="22"/>
    <n v="133.47899159663899"/>
    <s v="1 Descuento (Conduct) "/>
    <n v="74575.210099999997"/>
    <x v="0"/>
    <n v="12582.926799999999"/>
    <x v="1520"/>
    <x v="0"/>
    <m/>
  </r>
  <r>
    <d v="2025-10-03T01:58:27"/>
    <x v="1"/>
    <x v="25"/>
    <s v="LEON PEREZ RAUL ENRIQUE"/>
    <x v="6"/>
    <x v="0"/>
    <n v="139"/>
    <n v="17.375"/>
    <n v="177.971988795518"/>
    <m/>
    <n v="99433.613400000002"/>
    <x v="0"/>
    <n v="12582.926799999999"/>
    <x v="1520"/>
    <x v="0"/>
    <m/>
  </r>
  <r>
    <d v="2025-10-03T01:58:27"/>
    <x v="9"/>
    <x v="39"/>
    <s v="MACIAS HERNANDEZ JULIAN DAVID"/>
    <x v="7"/>
    <x v="0"/>
    <n v="46"/>
    <n v="15.3333333333333"/>
    <n v="66.739495798319297"/>
    <m/>
    <n v="37287.605000000003"/>
    <x v="0"/>
    <n v="12582.926799999999"/>
    <x v="1520"/>
    <x v="0"/>
    <m/>
  </r>
  <r>
    <d v="2025-10-03T01:58:28"/>
    <x v="9"/>
    <x v="28"/>
    <s v="MARULANDA JARAMILLO DAWER ANDRES"/>
    <x v="6"/>
    <x v="0"/>
    <n v="185"/>
    <n v="21.764705882352899"/>
    <n v="189.09523809523799"/>
    <m/>
    <n v="105648.21430000001"/>
    <x v="0"/>
    <n v="12582.926799999999"/>
    <x v="1520"/>
    <x v="0"/>
    <m/>
  </r>
  <r>
    <d v="2025-10-03T01:58:28"/>
    <x v="1"/>
    <x v="29"/>
    <s v="LOPERA ALVAREZ ESTIVEN"/>
    <x v="1"/>
    <x v="0"/>
    <n v="282"/>
    <n v="25.636363636363601"/>
    <n v="244.71148459383801"/>
    <m/>
    <n v="136721.21849999999"/>
    <x v="0"/>
    <n v="12582.926799999999"/>
    <x v="1520"/>
    <x v="0"/>
    <m/>
  </r>
  <r>
    <d v="2025-10-03T01:58:28"/>
    <x v="9"/>
    <x v="30"/>
    <s v="PULGARIN GARCIA YONATHAN ANDRES"/>
    <x v="6"/>
    <x v="0"/>
    <n v="195"/>
    <n v="24.375"/>
    <n v="177.971988795518"/>
    <m/>
    <n v="99433.613400000002"/>
    <x v="1"/>
    <n v="12582.926799999999"/>
    <x v="1520"/>
    <x v="0"/>
    <m/>
  </r>
  <r>
    <d v="2025-10-03T01:58:29"/>
    <x v="1"/>
    <x v="31"/>
    <s v="JARAMILLO JARAMILLO FRANCISCO WBEIMAR"/>
    <x v="0"/>
    <x v="0"/>
    <n v="166"/>
    <n v="18.4444444444444"/>
    <n v="200.218487394958"/>
    <m/>
    <n v="111862.81510000001"/>
    <x v="0"/>
    <n v="12582.926799999999"/>
    <x v="1520"/>
    <x v="0"/>
    <m/>
  </r>
  <r>
    <d v="2025-10-03T01:58:29"/>
    <x v="9"/>
    <x v="32"/>
    <s v="TABORDA ROJAS DIEGO ALEJANDRO"/>
    <x v="0"/>
    <x v="0"/>
    <n v="192"/>
    <n v="21.3333333333333"/>
    <n v="200.218487394958"/>
    <m/>
    <n v="111862.81510000001"/>
    <x v="1"/>
    <n v="12582.926799999999"/>
    <x v="1520"/>
    <x v="0"/>
    <m/>
  </r>
  <r>
    <d v="2025-10-03T01:58:29"/>
    <x v="1"/>
    <x v="33"/>
    <s v="CALLE BOTERO JUAN RICARDO"/>
    <x v="3"/>
    <x v="0"/>
    <n v="211"/>
    <n v="21.1"/>
    <n v="222.46498599439801"/>
    <m/>
    <n v="124292.0168"/>
    <x v="0"/>
    <n v="12582.926799999999"/>
    <x v="1520"/>
    <x v="0"/>
    <m/>
  </r>
  <r>
    <d v="2025-10-03T01:58:30"/>
    <x v="9"/>
    <x v="34"/>
    <s v="PALMAR PANA EDIXON JOSUE"/>
    <x v="8"/>
    <x v="0"/>
    <n v="113"/>
    <n v="22.6"/>
    <n v="111.232492997199"/>
    <m/>
    <n v="62146.008399999999"/>
    <x v="0"/>
    <n v="12582.926799999999"/>
    <x v="1520"/>
    <x v="0"/>
    <m/>
  </r>
  <r>
    <d v="2025-10-03T01:58:30"/>
    <x v="1"/>
    <x v="35"/>
    <s v="OCAMPO OCAMPO ANTONIO JOSE"/>
    <x v="3"/>
    <x v="0"/>
    <n v="196"/>
    <n v="19.600000000000001"/>
    <n v="222.46498599439801"/>
    <s v="1 Descuento (Despachador) "/>
    <n v="124292.0168"/>
    <x v="0"/>
    <n v="12582.926799999999"/>
    <x v="1520"/>
    <x v="0"/>
    <m/>
  </r>
  <r>
    <d v="2025-10-03T01:58:30"/>
    <x v="9"/>
    <x v="41"/>
    <s v="PARIAS MURIEL JHON FREDY "/>
    <x v="0"/>
    <x v="0"/>
    <n v="204"/>
    <n v="22.6666666666667"/>
    <n v="200.218487394958"/>
    <s v="2 Descuentos (Monitoreo e inducccion) "/>
    <n v="111862.81510000001"/>
    <x v="1"/>
    <n v="12582.926799999999"/>
    <x v="1520"/>
    <x v="0"/>
    <m/>
  </r>
  <r>
    <d v="2025-10-03T01:58:30"/>
    <x v="1"/>
    <x v="40"/>
    <s v="AGUDELO GARCIA DENIN ANGELO"/>
    <x v="2"/>
    <x v="0"/>
    <n v="168"/>
    <n v="28"/>
    <n v="133.47899159663899"/>
    <s v="1 Descuento (Oficina) "/>
    <n v="74575.210099999997"/>
    <x v="1"/>
    <n v="12582.926799999999"/>
    <x v="1520"/>
    <x v="0"/>
    <m/>
  </r>
  <r>
    <d v="2025-10-03T01:58:31"/>
    <x v="9"/>
    <x v="42"/>
    <s v="CALLE BOTERO ANDRES CAMILO "/>
    <x v="0"/>
    <x v="0"/>
    <n v="214"/>
    <n v="23.7777777777778"/>
    <n v="200.218487394958"/>
    <m/>
    <n v="111862.81510000001"/>
    <x v="1"/>
    <n v="12582.926799999999"/>
    <x v="1520"/>
    <x v="0"/>
    <m/>
  </r>
  <r>
    <d v="2025-10-04T03:13:31"/>
    <x v="9"/>
    <x v="0"/>
    <s v="HINCAPIE VILLA JUAN ESTIVEN"/>
    <x v="0"/>
    <x v="0"/>
    <n v="162"/>
    <n v="18"/>
    <n v="200.661971830986"/>
    <s v="1 Descuento (Conduct) "/>
    <n v="112122.25350000001"/>
    <x v="0"/>
    <n v="13140"/>
    <x v="1521"/>
    <x v="0"/>
    <m/>
  </r>
  <r>
    <d v="2025-10-04T03:13:31"/>
    <x v="1"/>
    <x v="36"/>
    <s v="PARIAS MURIEL JHON FREDY"/>
    <x v="0"/>
    <x v="0"/>
    <n v="186"/>
    <n v="20.6666666666667"/>
    <n v="200.661971830986"/>
    <m/>
    <n v="112122.25350000001"/>
    <x v="1"/>
    <n v="13140"/>
    <x v="1521"/>
    <x v="0"/>
    <m/>
  </r>
  <r>
    <d v="2025-10-04T03:13:31"/>
    <x v="9"/>
    <x v="1"/>
    <s v="ESPINOZA CHAVARRIA GUILLERMO LEON "/>
    <x v="7"/>
    <x v="0"/>
    <n v="102"/>
    <n v="34"/>
    <n v="66.887323943661997"/>
    <m/>
    <n v="37374.084499999997"/>
    <x v="0"/>
    <n v="13140"/>
    <x v="1521"/>
    <x v="0"/>
    <m/>
  </r>
  <r>
    <d v="2025-10-04T03:13:32"/>
    <x v="1"/>
    <x v="37"/>
    <s v="SANCHEZ BETANCOURT FRANSCISCO"/>
    <x v="0"/>
    <x v="0"/>
    <n v="217"/>
    <n v="24.1111111111111"/>
    <n v="200.661971830986"/>
    <m/>
    <n v="112122.25350000001"/>
    <x v="0"/>
    <n v="13140"/>
    <x v="1521"/>
    <x v="0"/>
    <m/>
  </r>
  <r>
    <d v="2025-10-04T03:13:33"/>
    <x v="9"/>
    <x v="2"/>
    <s v="HERNANDEZ MACIAS GILBERTO"/>
    <x v="3"/>
    <x v="0"/>
    <n v="257"/>
    <n v="25.7"/>
    <n v="222.95774647887299"/>
    <s v="3 Descuentos (Usuarios desubicados y despachador) "/>
    <n v="124580.28170000001"/>
    <x v="1"/>
    <n v="13140"/>
    <x v="1521"/>
    <x v="0"/>
    <m/>
  </r>
  <r>
    <d v="2025-10-04T03:13:33"/>
    <x v="1"/>
    <x v="3"/>
    <s v="LAYOS JIMENEZ JOHAN CAMILO"/>
    <x v="0"/>
    <x v="0"/>
    <n v="169"/>
    <n v="18.7777777777778"/>
    <n v="200.661971830986"/>
    <m/>
    <n v="112122.25350000001"/>
    <x v="0"/>
    <n v="13140"/>
    <x v="1521"/>
    <x v="0"/>
    <m/>
  </r>
  <r>
    <d v="2025-10-04T03:13:33"/>
    <x v="9"/>
    <x v="4"/>
    <s v="GIRALDO GIRALDO YOVIN ANDRES"/>
    <x v="6"/>
    <x v="0"/>
    <n v="191"/>
    <n v="23.875"/>
    <n v="178.36619718309899"/>
    <m/>
    <n v="99664.225399999996"/>
    <x v="1"/>
    <n v="13140"/>
    <x v="1521"/>
    <x v="0"/>
    <m/>
  </r>
  <r>
    <d v="2025-10-04T03:13:33"/>
    <x v="1"/>
    <x v="5"/>
    <s v="GONZALEZ PEREZ RAFAEL JOSE"/>
    <x v="1"/>
    <x v="0"/>
    <n v="231"/>
    <n v="21"/>
    <n v="245.253521126761"/>
    <m/>
    <n v="137038.30989999999"/>
    <x v="1"/>
    <n v="13140"/>
    <x v="1521"/>
    <x v="0"/>
    <m/>
  </r>
  <r>
    <d v="2025-10-04T03:13:34"/>
    <x v="9"/>
    <x v="6"/>
    <s v="CARTAGENA RAMIREZ FREDY ALONSO"/>
    <x v="1"/>
    <x v="0"/>
    <n v="297"/>
    <n v="27"/>
    <n v="245.253521126761"/>
    <s v="1 Descuento (Conduct) "/>
    <n v="137038.30989999999"/>
    <x v="0"/>
    <n v="13140"/>
    <x v="1521"/>
    <x v="0"/>
    <m/>
  </r>
  <r>
    <d v="2025-10-04T03:13:34"/>
    <x v="1"/>
    <x v="7"/>
    <s v="MARIN ALZATE KEVIN ANDRES"/>
    <x v="0"/>
    <x v="0"/>
    <n v="181"/>
    <n v="20.1111111111111"/>
    <n v="200.661971830986"/>
    <m/>
    <n v="112122.25350000001"/>
    <x v="0"/>
    <n v="13140"/>
    <x v="1521"/>
    <x v="0"/>
    <m/>
  </r>
  <r>
    <d v="2025-10-04T03:13:35"/>
    <x v="1"/>
    <x v="9"/>
    <s v="MACIAS HERNANDEZ JULIAN DAVID"/>
    <x v="0"/>
    <x v="0"/>
    <n v="182"/>
    <n v="20.2222222222222"/>
    <n v="200.661971830986"/>
    <m/>
    <n v="112122.25350000001"/>
    <x v="0"/>
    <n v="13140"/>
    <x v="1521"/>
    <x v="0"/>
    <m/>
  </r>
  <r>
    <d v="2025-10-04T03:13:34"/>
    <x v="9"/>
    <x v="8"/>
    <s v="YEPES TORRES JHON ALEXANDER"/>
    <x v="0"/>
    <x v="0"/>
    <n v="204"/>
    <n v="22.6666666666667"/>
    <n v="200.661971830986"/>
    <m/>
    <n v="112122.25350000001"/>
    <x v="0"/>
    <n v="13140"/>
    <x v="1521"/>
    <x v="0"/>
    <m/>
  </r>
  <r>
    <d v="2025-10-04T03:13:35"/>
    <x v="9"/>
    <x v="10"/>
    <s v="CUADROS PRESIGA JOSE GABRIEL"/>
    <x v="0"/>
    <x v="0"/>
    <n v="200"/>
    <n v="22.2222222222222"/>
    <n v="200.661971830986"/>
    <s v="Se descuenta 0.5 viaje de 4 18 am ya que NO ingresa a san juan. 1 Descuento (Despachador) "/>
    <n v="105893.7585"/>
    <x v="0"/>
    <n v="13140"/>
    <x v="1521"/>
    <x v="2"/>
    <n v="11.147"/>
  </r>
  <r>
    <d v="2025-10-04T03:13:37"/>
    <x v="1"/>
    <x v="12"/>
    <s v="VERENZUELA MARTINEZ ALEXANDER"/>
    <x v="3"/>
    <x v="0"/>
    <n v="217"/>
    <n v="21.7"/>
    <n v="222.95774647887299"/>
    <s v="1 Descuento (Despachador) "/>
    <n v="124580.28170000001"/>
    <x v="1"/>
    <n v="13140"/>
    <x v="1521"/>
    <x v="0"/>
    <m/>
  </r>
  <r>
    <d v="2025-10-04T03:13:38"/>
    <x v="9"/>
    <x v="13"/>
    <s v="PEREZ GARCIA JUAN ESTEBAN"/>
    <x v="4"/>
    <x v="0"/>
    <n v="174"/>
    <n v="24.8571428571429"/>
    <n v="156.07042253521101"/>
    <m/>
    <n v="87206.197199999995"/>
    <x v="0"/>
    <n v="13140"/>
    <x v="1521"/>
    <x v="0"/>
    <m/>
  </r>
  <r>
    <d v="2025-10-04T03:13:38"/>
    <x v="1"/>
    <x v="14"/>
    <s v="PARRA VILLA YUBER ALONSO"/>
    <x v="3"/>
    <x v="0"/>
    <n v="195"/>
    <n v="19.5"/>
    <n v="222.95774647887299"/>
    <s v="1 Descuento (Conduct) "/>
    <n v="124580.28170000001"/>
    <x v="0"/>
    <n v="13140"/>
    <x v="1521"/>
    <x v="0"/>
    <m/>
  </r>
  <r>
    <d v="2025-10-04T03:13:38"/>
    <x v="9"/>
    <x v="15"/>
    <s v="ALBERTO ARISTIZABAL RAFAEL"/>
    <x v="0"/>
    <x v="0"/>
    <n v="197"/>
    <n v="21.8888888888889"/>
    <n v="200.661971830986"/>
    <s v="1 Descuento (Usuario movilidad reducida) "/>
    <n v="112122.25350000001"/>
    <x v="0"/>
    <n v="13140"/>
    <x v="1521"/>
    <x v="0"/>
    <m/>
  </r>
  <r>
    <d v="2025-10-04T03:13:39"/>
    <x v="1"/>
    <x v="16"/>
    <s v="MACEA ARBELAEZ MATEO"/>
    <x v="1"/>
    <x v="3"/>
    <n v="216"/>
    <n v="19.636363636363601"/>
    <n v="245.253521126761"/>
    <s v="2 Descuentos (Conducts) "/>
    <n v="137038.30989999999"/>
    <x v="0"/>
    <n v="13140"/>
    <x v="1521"/>
    <x v="0"/>
    <m/>
  </r>
  <r>
    <d v="2025-10-04T03:13:40"/>
    <x v="9"/>
    <x v="17"/>
    <s v="VALENCIA MENDOZA JHON"/>
    <x v="4"/>
    <x v="0"/>
    <n v="160"/>
    <n v="22.8571428571429"/>
    <n v="156.07042253521101"/>
    <s v="2 Descuentos (Jefe de ruta) "/>
    <n v="87206.197199999995"/>
    <x v="0"/>
    <n v="13140"/>
    <x v="1521"/>
    <x v="0"/>
    <m/>
  </r>
  <r>
    <d v="2025-10-04T03:13:41"/>
    <x v="1"/>
    <x v="18"/>
    <s v="DURANGO DAVID JOSE"/>
    <x v="6"/>
    <x v="0"/>
    <n v="169"/>
    <n v="21.125"/>
    <n v="178.36619718309899"/>
    <m/>
    <n v="99664.225399999996"/>
    <x v="0"/>
    <n v="13140"/>
    <x v="1521"/>
    <x v="0"/>
    <m/>
  </r>
  <r>
    <d v="2025-10-04T03:13:41"/>
    <x v="9"/>
    <x v="19"/>
    <s v="QUIRAMA CASTAEDA JHON JADER"/>
    <x v="8"/>
    <x v="0"/>
    <n v="104"/>
    <n v="20.8"/>
    <n v="111.47887323943699"/>
    <m/>
    <n v="62290.140800000001"/>
    <x v="1"/>
    <n v="13140"/>
    <x v="1521"/>
    <x v="0"/>
    <m/>
  </r>
  <r>
    <d v="2025-10-04T03:13:42"/>
    <x v="1"/>
    <x v="20"/>
    <s v="SALDARRIAGA PARRA LUIS ALBERTO"/>
    <x v="0"/>
    <x v="0"/>
    <n v="169"/>
    <n v="18.7777777777778"/>
    <n v="200.661971830986"/>
    <s v="1 Descuento (Despachador) "/>
    <n v="112122.25350000001"/>
    <x v="2"/>
    <n v="13140"/>
    <x v="1521"/>
    <x v="0"/>
    <m/>
  </r>
  <r>
    <d v="2025-10-04T03:13:43"/>
    <x v="9"/>
    <x v="38"/>
    <s v="JIMENEZ HURTADO CARLOS ESTIVEN"/>
    <x v="0"/>
    <x v="0"/>
    <n v="177"/>
    <n v="19.6666666666667"/>
    <n v="200.661971830986"/>
    <m/>
    <n v="112122.25350000001"/>
    <x v="1"/>
    <n v="13140"/>
    <x v="1521"/>
    <x v="0"/>
    <m/>
  </r>
  <r>
    <d v="2025-10-04T03:13:43"/>
    <x v="1"/>
    <x v="22"/>
    <s v="CIRO MARIN RODRIGO ALBERTO"/>
    <x v="0"/>
    <x v="0"/>
    <n v="180"/>
    <n v="20"/>
    <n v="200.661971830986"/>
    <s v="10 Descuentos (Transbordo) "/>
    <n v="112122.25350000001"/>
    <x v="0"/>
    <n v="13140"/>
    <x v="1521"/>
    <x v="0"/>
    <m/>
  </r>
  <r>
    <d v="2025-10-04T03:13:44"/>
    <x v="9"/>
    <x v="23"/>
    <s v="JARAMILLO JARAMILLO FRANCISCO WBEIMAR"/>
    <x v="9"/>
    <x v="0"/>
    <n v="236"/>
    <n v="19.6666666666667"/>
    <n v="267.54929577464799"/>
    <m/>
    <n v="149496.33799999999"/>
    <x v="0"/>
    <n v="13140"/>
    <x v="1521"/>
    <x v="0"/>
    <m/>
  </r>
  <r>
    <d v="2025-10-04T03:13:45"/>
    <x v="1"/>
    <x v="24"/>
    <s v="AGUDELO GARCIA LLORDIN ELIAS"/>
    <x v="0"/>
    <x v="0"/>
    <n v="163"/>
    <n v="18.1111111111111"/>
    <n v="200.661971830986"/>
    <s v="1 Descuento (Usuario movilidad reducida) "/>
    <n v="112122.25350000001"/>
    <x v="0"/>
    <n v="13140"/>
    <x v="1521"/>
    <x v="0"/>
    <m/>
  </r>
  <r>
    <d v="2025-10-04T03:13:45"/>
    <x v="9"/>
    <x v="25"/>
    <s v="LEON PEREZ RAUL ENRIQUE"/>
    <x v="0"/>
    <x v="0"/>
    <n v="173"/>
    <n v="19.2222222222222"/>
    <n v="200.661971830986"/>
    <m/>
    <n v="112122.25350000001"/>
    <x v="0"/>
    <n v="13140"/>
    <x v="1521"/>
    <x v="0"/>
    <m/>
  </r>
  <r>
    <d v="2025-10-04T03:13:47"/>
    <x v="1"/>
    <x v="39"/>
    <s v="PALACIO ARIAS YORFAN ALEXIS"/>
    <x v="6"/>
    <x v="0"/>
    <n v="220"/>
    <n v="27.5"/>
    <n v="178.36619718309899"/>
    <s v="ESTEBAN JIMENEZ Realiz 6 viajes donde moviliz 137 Usuarios "/>
    <n v="99664.225399999996"/>
    <x v="0"/>
    <n v="13140"/>
    <x v="1521"/>
    <x v="0"/>
    <m/>
  </r>
  <r>
    <d v="2025-10-04T03:13:47"/>
    <x v="9"/>
    <x v="27"/>
    <s v="OSORIO URREGO SANTIAGO"/>
    <x v="0"/>
    <x v="0"/>
    <n v="194"/>
    <n v="21.5555555555556"/>
    <n v="200.661971830986"/>
    <s v="Se descuenta 0.5 viaje de 4 30 am ya que NO ingresa a san juan. 1 Descuento (Usuario desubicado) "/>
    <n v="105893.7585"/>
    <x v="0"/>
    <n v="13140"/>
    <x v="1521"/>
    <x v="2"/>
    <n v="11.147"/>
  </r>
  <r>
    <d v="2025-10-04T03:13:48"/>
    <x v="1"/>
    <x v="28"/>
    <s v="MARULANDA JARAMILLO DAWER ANDRES"/>
    <x v="0"/>
    <x v="0"/>
    <n v="151"/>
    <n v="16.7777777777778"/>
    <n v="200.661971830986"/>
    <m/>
    <n v="112122.25350000001"/>
    <x v="0"/>
    <n v="13140"/>
    <x v="1521"/>
    <x v="0"/>
    <m/>
  </r>
  <r>
    <d v="2025-10-04T03:13:48"/>
    <x v="9"/>
    <x v="29"/>
    <s v="MONTOYA OSPINA GILBERTO ANTONIO"/>
    <x v="3"/>
    <x v="0"/>
    <n v="255"/>
    <n v="25.5"/>
    <n v="222.95774647887299"/>
    <m/>
    <n v="124580.28170000001"/>
    <x v="0"/>
    <n v="13140"/>
    <x v="1521"/>
    <x v="0"/>
    <m/>
  </r>
  <r>
    <d v="2025-10-04T03:13:49"/>
    <x v="1"/>
    <x v="30"/>
    <s v="ARAQUE ARROYAVE JOSE ALBEIRO"/>
    <x v="3"/>
    <x v="0"/>
    <n v="250"/>
    <n v="25"/>
    <n v="222.95774647887299"/>
    <m/>
    <n v="124580.28170000001"/>
    <x v="1"/>
    <n v="13140"/>
    <x v="1521"/>
    <x v="0"/>
    <m/>
  </r>
  <r>
    <d v="2025-10-04T03:13:50"/>
    <x v="9"/>
    <x v="31"/>
    <s v="MURILLO  YORMAN ANDRES"/>
    <x v="0"/>
    <x v="0"/>
    <n v="203"/>
    <n v="22.5555555555556"/>
    <n v="200.661971830986"/>
    <m/>
    <n v="112122.25350000001"/>
    <x v="0"/>
    <n v="13140"/>
    <x v="1521"/>
    <x v="0"/>
    <m/>
  </r>
  <r>
    <d v="2025-10-04T03:13:50"/>
    <x v="1"/>
    <x v="32"/>
    <s v="TABORDA ROJAS DIEGO ALEJANDRO"/>
    <x v="1"/>
    <x v="0"/>
    <n v="236"/>
    <n v="21.454545454545499"/>
    <n v="245.253521126761"/>
    <m/>
    <n v="137038.30989999999"/>
    <x v="1"/>
    <n v="13140"/>
    <x v="1521"/>
    <x v="0"/>
    <m/>
  </r>
  <r>
    <d v="2025-10-04T03:13:50"/>
    <x v="9"/>
    <x v="33"/>
    <s v="CALLE BOTERO JUAN RICARDO"/>
    <x v="0"/>
    <x v="0"/>
    <n v="258"/>
    <n v="28.6666666666667"/>
    <n v="200.661971830986"/>
    <s v="1 Descuento (Despachador) "/>
    <n v="112122.25350000001"/>
    <x v="0"/>
    <n v="13140"/>
    <x v="1521"/>
    <x v="0"/>
    <m/>
  </r>
  <r>
    <d v="2025-10-04T03:13:51"/>
    <x v="1"/>
    <x v="34"/>
    <s v="PALMAR PANA EDIXON JOSUE"/>
    <x v="6"/>
    <x v="0"/>
    <n v="187"/>
    <n v="23.375"/>
    <n v="178.36619718309899"/>
    <m/>
    <n v="99664.225399999996"/>
    <x v="0"/>
    <n v="13140"/>
    <x v="1521"/>
    <x v="0"/>
    <m/>
  </r>
  <r>
    <d v="2025-10-04T03:13:51"/>
    <x v="9"/>
    <x v="35"/>
    <s v="LOPERA ALVAREZ ESTIVEN"/>
    <x v="0"/>
    <x v="0"/>
    <n v="211"/>
    <n v="23.4444444444444"/>
    <n v="200.661971830986"/>
    <m/>
    <n v="112122.25350000001"/>
    <x v="0"/>
    <n v="13140"/>
    <x v="1521"/>
    <x v="0"/>
    <m/>
  </r>
  <r>
    <d v="2025-10-04T03:13:51"/>
    <x v="1"/>
    <x v="41"/>
    <s v="GARCIA DAVID WILSON ALBERTO"/>
    <x v="0"/>
    <x v="0"/>
    <n v="228"/>
    <n v="25.3333333333333"/>
    <n v="200.661971830986"/>
    <s v="1 Descuento (Usuario desubicado) "/>
    <n v="112122.25350000001"/>
    <x v="1"/>
    <n v="13140"/>
    <x v="1521"/>
    <x v="0"/>
    <m/>
  </r>
  <r>
    <d v="2025-10-04T03:13:52"/>
    <x v="9"/>
    <x v="40"/>
    <s v="AGUDELO GARCIA DENIN ANGELO"/>
    <x v="2"/>
    <x v="0"/>
    <n v="188"/>
    <n v="31.3333333333333"/>
    <n v="133.77464788732399"/>
    <s v="1 Descuento (Usuario desubicado) "/>
    <n v="74748.168999999994"/>
    <x v="1"/>
    <n v="13140"/>
    <x v="1521"/>
    <x v="0"/>
    <m/>
  </r>
  <r>
    <d v="2025-10-04T03:13:52"/>
    <x v="1"/>
    <x v="42"/>
    <s v="CALLE BOTERO ANDRES CAMILO "/>
    <x v="0"/>
    <x v="0"/>
    <n v="225"/>
    <n v="25"/>
    <n v="200.661971830986"/>
    <m/>
    <n v="112122.25350000001"/>
    <x v="1"/>
    <n v="13140"/>
    <x v="1521"/>
    <x v="0"/>
    <m/>
  </r>
  <r>
    <d v="2025-10-05T02:28:06"/>
    <x v="9"/>
    <x v="0"/>
    <s v="JIMENEZ HERNANDEZ ESTEBAN CAMILO"/>
    <x v="12"/>
    <x v="0"/>
    <n v="272"/>
    <n v="20.923076923076898"/>
    <n v="278.88379204892999"/>
    <s v="1 Descuento (Despachador) "/>
    <n v="155542.0183"/>
    <x v="0"/>
    <n v="13378.3784"/>
    <x v="1522"/>
    <x v="0"/>
    <m/>
  </r>
  <r>
    <d v="2025-10-05T02:28:06"/>
    <x v="1"/>
    <x v="36"/>
    <s v="PULGARIN GARCIA YONATHAN ANDRES"/>
    <x v="0"/>
    <x v="0"/>
    <n v="175"/>
    <n v="19.4444444444444"/>
    <n v="193.073394495413"/>
    <s v="1 Descuento (Usuario desubicado) "/>
    <n v="107682.93580000001"/>
    <x v="1"/>
    <n v="13378.3784"/>
    <x v="1522"/>
    <x v="0"/>
    <m/>
  </r>
  <r>
    <d v="2025-10-05T02:28:07"/>
    <x v="9"/>
    <x v="37"/>
    <s v="SANCHEZ BETANCOURT FRANSCISCO"/>
    <x v="3"/>
    <x v="0"/>
    <n v="245"/>
    <n v="24.5"/>
    <n v="214.52599388379201"/>
    <s v="4 Descuentos (Conducts y usuarios desubicados) "/>
    <n v="119647.7064"/>
    <x v="0"/>
    <n v="13378.3784"/>
    <x v="1522"/>
    <x v="0"/>
    <m/>
  </r>
  <r>
    <d v="2025-10-05T02:28:07"/>
    <x v="1"/>
    <x v="2"/>
    <s v="LONDOO LOPERA DUVAN ANDRES"/>
    <x v="3"/>
    <x v="0"/>
    <n v="247"/>
    <n v="24.7"/>
    <n v="214.52599388379201"/>
    <m/>
    <n v="119647.7064"/>
    <x v="1"/>
    <n v="13378.3784"/>
    <x v="1522"/>
    <x v="0"/>
    <m/>
  </r>
  <r>
    <d v="2025-10-05T02:28:07"/>
    <x v="9"/>
    <x v="3"/>
    <s v="LOPEZ PINEDA DANIEL ESTIVEN"/>
    <x v="4"/>
    <x v="0"/>
    <n v="190"/>
    <n v="27.1428571428571"/>
    <n v="150.168195718654"/>
    <m/>
    <n v="83753.394499999995"/>
    <x v="0"/>
    <n v="13378.3784"/>
    <x v="1522"/>
    <x v="0"/>
    <m/>
  </r>
  <r>
    <d v="2025-10-05T02:28:07"/>
    <x v="1"/>
    <x v="4"/>
    <s v="GIRALDO GIRALDO YOVIN ANDRES"/>
    <x v="1"/>
    <x v="3"/>
    <n v="192"/>
    <n v="17.454545454545499"/>
    <n v="235.978593272171"/>
    <s v="1 Descuento (Usuario desubicado) "/>
    <n v="131612.47709999999"/>
    <x v="1"/>
    <n v="13378.3784"/>
    <x v="1522"/>
    <x v="0"/>
    <m/>
  </r>
  <r>
    <d v="2025-10-05T02:28:08"/>
    <x v="9"/>
    <x v="5"/>
    <s v="GONZALEZ PEREZ RAFAEL JOSE"/>
    <x v="4"/>
    <x v="0"/>
    <n v="216"/>
    <n v="30.8571428571429"/>
    <n v="150.168195718654"/>
    <m/>
    <n v="83753.394499999995"/>
    <x v="1"/>
    <n v="13378.3784"/>
    <x v="1522"/>
    <x v="0"/>
    <m/>
  </r>
  <r>
    <d v="2025-10-05T02:28:08"/>
    <x v="1"/>
    <x v="6"/>
    <s v="CARTAGENA RAMIREZ FREDY ALONSO"/>
    <x v="1"/>
    <x v="0"/>
    <n v="241"/>
    <n v="21.909090909090899"/>
    <n v="235.978593272171"/>
    <s v="1 Descuento (Despachador) "/>
    <n v="131612.47709999999"/>
    <x v="0"/>
    <n v="13378.3784"/>
    <x v="1522"/>
    <x v="0"/>
    <m/>
  </r>
  <r>
    <d v="2025-10-05T02:28:08"/>
    <x v="9"/>
    <x v="7"/>
    <s v="MARIN ALZATE KEVIN ANDRES"/>
    <x v="1"/>
    <x v="0"/>
    <n v="208"/>
    <n v="18.909090909090899"/>
    <n v="235.978593272171"/>
    <m/>
    <n v="131612.47709999999"/>
    <x v="0"/>
    <n v="13378.3784"/>
    <x v="1522"/>
    <x v="0"/>
    <m/>
  </r>
  <r>
    <d v="2025-10-05T02:28:09"/>
    <x v="1"/>
    <x v="8"/>
    <s v="YEPES TORRES JHON ALEXANDER"/>
    <x v="3"/>
    <x v="0"/>
    <n v="189"/>
    <n v="18.899999999999999"/>
    <n v="214.52599388379201"/>
    <m/>
    <n v="119647.7064"/>
    <x v="0"/>
    <n v="13378.3784"/>
    <x v="1522"/>
    <x v="0"/>
    <m/>
  </r>
  <r>
    <d v="2025-10-05T02:28:09"/>
    <x v="9"/>
    <x v="9"/>
    <s v="DAVID  HENRY GIOVANNY"/>
    <x v="3"/>
    <x v="0"/>
    <n v="216"/>
    <n v="21.6"/>
    <n v="214.52599388379201"/>
    <s v="2 Descuentos (Jefe de ruta) "/>
    <n v="119647.7064"/>
    <x v="0"/>
    <n v="13378.3784"/>
    <x v="1522"/>
    <x v="0"/>
    <m/>
  </r>
  <r>
    <d v="2025-10-05T02:28:09"/>
    <x v="1"/>
    <x v="10"/>
    <s v="CUADROS PRESIGA JOSE GABRIEL"/>
    <x v="3"/>
    <x v="0"/>
    <n v="208"/>
    <n v="19.8095238095238"/>
    <n v="225.25229357798199"/>
    <m/>
    <n v="125630.0917"/>
    <x v="0"/>
    <n v="13378.3784"/>
    <x v="1522"/>
    <x v="0"/>
    <m/>
  </r>
  <r>
    <d v="2025-10-05T02:28:10"/>
    <x v="9"/>
    <x v="11"/>
    <s v="DURANGO PAEZ GILDARDO"/>
    <x v="7"/>
    <x v="0"/>
    <n v="94"/>
    <n v="31.3333333333333"/>
    <n v="64.357798165137595"/>
    <m/>
    <n v="35894.311900000001"/>
    <x v="1"/>
    <n v="13378.3784"/>
    <x v="1522"/>
    <x v="0"/>
    <m/>
  </r>
  <r>
    <d v="2025-10-05T02:28:10"/>
    <x v="1"/>
    <x v="13"/>
    <s v="PEREZ GARCIA JUAN ESTEBAN"/>
    <x v="3"/>
    <x v="0"/>
    <n v="187"/>
    <n v="18.7"/>
    <n v="214.52599388379201"/>
    <m/>
    <n v="119647.7064"/>
    <x v="0"/>
    <n v="13378.3784"/>
    <x v="1522"/>
    <x v="0"/>
    <m/>
  </r>
  <r>
    <d v="2025-10-05T02:28:10"/>
    <x v="9"/>
    <x v="14"/>
    <s v="PARRA VILLA YUBER ALONSO"/>
    <x v="3"/>
    <x v="0"/>
    <n v="226"/>
    <n v="22.6"/>
    <n v="214.52599388379201"/>
    <m/>
    <n v="119647.7064"/>
    <x v="0"/>
    <n v="13378.3784"/>
    <x v="1522"/>
    <x v="0"/>
    <m/>
  </r>
  <r>
    <d v="2025-10-05T02:28:10"/>
    <x v="1"/>
    <x v="15"/>
    <s v="ALBERTO ARISTIZABAL RAFAEL"/>
    <x v="3"/>
    <x v="0"/>
    <n v="187"/>
    <n v="18.7"/>
    <n v="214.52599388379201"/>
    <s v="2 Descuentos (Despachador y usuario desubicado) "/>
    <n v="119647.7064"/>
    <x v="0"/>
    <n v="13378.3784"/>
    <x v="1522"/>
    <x v="0"/>
    <m/>
  </r>
  <r>
    <d v="2025-10-05T02:28:11"/>
    <x v="9"/>
    <x v="17"/>
    <s v="VALENCIA MENDOZA JHON"/>
    <x v="2"/>
    <x v="0"/>
    <n v="137"/>
    <n v="22.8333333333333"/>
    <n v="128.71559633027499"/>
    <m/>
    <n v="71788.623900000006"/>
    <x v="0"/>
    <n v="13378.3784"/>
    <x v="1522"/>
    <x v="0"/>
    <m/>
  </r>
  <r>
    <d v="2025-10-05T02:28:11"/>
    <x v="1"/>
    <x v="18"/>
    <s v="MACIAS HERNANDEZ JULIAN DAVID"/>
    <x v="0"/>
    <x v="0"/>
    <n v="125"/>
    <n v="13.8888888888889"/>
    <n v="193.073394495413"/>
    <m/>
    <n v="107682.93580000001"/>
    <x v="0"/>
    <n v="13378.3784"/>
    <x v="1522"/>
    <x v="0"/>
    <m/>
  </r>
  <r>
    <d v="2025-10-05T02:28:11"/>
    <x v="9"/>
    <x v="19"/>
    <s v="QUIRAMA CASTAEDA JHON JADER"/>
    <x v="0"/>
    <x v="0"/>
    <n v="189"/>
    <n v="21"/>
    <n v="193.073394495413"/>
    <s v="2 Descuentos (Usuarios desubicados) "/>
    <n v="107682.93580000001"/>
    <x v="1"/>
    <n v="13378.3784"/>
    <x v="1522"/>
    <x v="0"/>
    <m/>
  </r>
  <r>
    <d v="2025-10-05T02:28:11"/>
    <x v="1"/>
    <x v="20"/>
    <s v="SALDARRIAGA PARRA LUIS ALBERTO"/>
    <x v="11"/>
    <x v="0"/>
    <n v="40"/>
    <n v="16"/>
    <n v="53.631498470948003"/>
    <m/>
    <n v="29911.926599999999"/>
    <x v="2"/>
    <n v="13378.3784"/>
    <x v="1522"/>
    <x v="0"/>
    <m/>
  </r>
  <r>
    <d v="2025-10-05T02:28:12"/>
    <x v="9"/>
    <x v="22"/>
    <s v="CIRO MARIN RODRIGO ALBERTO"/>
    <x v="0"/>
    <x v="0"/>
    <n v="223"/>
    <n v="24.7777777777778"/>
    <n v="193.073394495413"/>
    <m/>
    <n v="107682.93580000001"/>
    <x v="0"/>
    <n v="13378.3784"/>
    <x v="1522"/>
    <x v="0"/>
    <m/>
  </r>
  <r>
    <d v="2025-10-05T02:28:12"/>
    <x v="1"/>
    <x v="23"/>
    <s v="FLORES RINCON JORGE ALBERTO"/>
    <x v="1"/>
    <x v="0"/>
    <n v="239"/>
    <n v="21.727272727272702"/>
    <n v="235.978593272171"/>
    <m/>
    <n v="131612.47709999999"/>
    <x v="0"/>
    <n v="13378.3784"/>
    <x v="1522"/>
    <x v="0"/>
    <m/>
  </r>
  <r>
    <d v="2025-10-05T02:28:12"/>
    <x v="9"/>
    <x v="24"/>
    <s v="AGUDELO GARCIA LLORDIN ELIAS"/>
    <x v="0"/>
    <x v="0"/>
    <n v="157"/>
    <n v="17.4444444444444"/>
    <n v="193.073394495413"/>
    <m/>
    <n v="107682.93580000001"/>
    <x v="0"/>
    <n v="13378.3784"/>
    <x v="1522"/>
    <x v="0"/>
    <m/>
  </r>
  <r>
    <d v="2025-10-05T02:28:13"/>
    <x v="1"/>
    <x v="25"/>
    <s v="LEON PEREZ RAUL ENRIQUE"/>
    <x v="0"/>
    <x v="0"/>
    <n v="160"/>
    <n v="17.7777777777778"/>
    <n v="193.073394495413"/>
    <m/>
    <n v="107682.93580000001"/>
    <x v="0"/>
    <n v="13378.3784"/>
    <x v="1522"/>
    <x v="0"/>
    <m/>
  </r>
  <r>
    <d v="2025-10-05T02:28:13"/>
    <x v="9"/>
    <x v="39"/>
    <s v="PALACIO ARIAS YORFAN ALEXIS"/>
    <x v="0"/>
    <x v="0"/>
    <n v="194"/>
    <n v="21.5555555555556"/>
    <n v="193.073394495413"/>
    <m/>
    <n v="107682.93580000001"/>
    <x v="0"/>
    <n v="13378.3784"/>
    <x v="1522"/>
    <x v="0"/>
    <m/>
  </r>
  <r>
    <d v="2025-10-05T02:28:13"/>
    <x v="1"/>
    <x v="27"/>
    <s v="LAYOS JIMENEZ JOHAN CAMILO"/>
    <x v="6"/>
    <x v="0"/>
    <n v="134"/>
    <n v="16.75"/>
    <n v="171.62079510703401"/>
    <m/>
    <n v="95718.165099999998"/>
    <x v="0"/>
    <n v="13378.3784"/>
    <x v="1522"/>
    <x v="0"/>
    <m/>
  </r>
  <r>
    <d v="2025-10-05T02:28:13"/>
    <x v="9"/>
    <x v="28"/>
    <s v="MURILLO  YORMAN ANDRES"/>
    <x v="0"/>
    <x v="0"/>
    <n v="192"/>
    <n v="21.3333333333333"/>
    <n v="193.073394495413"/>
    <m/>
    <n v="107682.93580000001"/>
    <x v="0"/>
    <n v="13378.3784"/>
    <x v="1522"/>
    <x v="0"/>
    <m/>
  </r>
  <r>
    <d v="2025-10-05T02:28:13"/>
    <x v="1"/>
    <x v="29"/>
    <s v="MONTOYA OSPINA GILBERTO ANTONIO"/>
    <x v="3"/>
    <x v="0"/>
    <n v="249"/>
    <n v="24.9"/>
    <n v="214.52599388379201"/>
    <m/>
    <n v="119647.7064"/>
    <x v="0"/>
    <n v="13378.3784"/>
    <x v="1522"/>
    <x v="0"/>
    <m/>
  </r>
  <r>
    <d v="2025-10-05T02:28:14"/>
    <x v="9"/>
    <x v="30"/>
    <s v="ARAQUE ARROYAVE JOSE ALBEIRO"/>
    <x v="6"/>
    <x v="0"/>
    <n v="233"/>
    <n v="29.125"/>
    <n v="171.62079510703401"/>
    <m/>
    <n v="95718.165099999998"/>
    <x v="1"/>
    <n v="13378.3784"/>
    <x v="1522"/>
    <x v="0"/>
    <m/>
  </r>
  <r>
    <d v="2025-10-05T02:28:14"/>
    <x v="1"/>
    <x v="31"/>
    <s v="MARTINEZ CHAVERRA LUIS NORBERTO"/>
    <x v="3"/>
    <x v="0"/>
    <n v="268"/>
    <n v="26.8"/>
    <n v="214.52599388379201"/>
    <m/>
    <n v="119647.7064"/>
    <x v="0"/>
    <n v="13378.3784"/>
    <x v="1522"/>
    <x v="0"/>
    <m/>
  </r>
  <r>
    <d v="2025-10-05T02:28:14"/>
    <x v="9"/>
    <x v="32"/>
    <s v="TABORDA ROJAS DIEGO ALEJANDRO"/>
    <x v="2"/>
    <x v="0"/>
    <n v="130"/>
    <n v="21.6666666666667"/>
    <n v="128.71559633027499"/>
    <m/>
    <n v="71788.623900000006"/>
    <x v="1"/>
    <n v="13378.3784"/>
    <x v="1522"/>
    <x v="0"/>
    <m/>
  </r>
  <r>
    <d v="2025-10-05T02:28:14"/>
    <x v="1"/>
    <x v="33"/>
    <s v="CALLE BOTERO JUAN RICARDO"/>
    <x v="3"/>
    <x v="0"/>
    <n v="220"/>
    <n v="22"/>
    <n v="214.52599388379201"/>
    <s v="2 Descuentos (Usuarios desubicados) "/>
    <n v="119647.7064"/>
    <x v="0"/>
    <n v="13378.3784"/>
    <x v="1522"/>
    <x v="0"/>
    <m/>
  </r>
  <r>
    <d v="2025-10-05T02:28:15"/>
    <x v="9"/>
    <x v="34"/>
    <s v="PALMAR PANA EDIXON JOSUE"/>
    <x v="4"/>
    <x v="0"/>
    <n v="123"/>
    <n v="17.571428571428601"/>
    <n v="150.168195718654"/>
    <m/>
    <n v="83753.394499999995"/>
    <x v="0"/>
    <n v="13378.3784"/>
    <x v="1522"/>
    <x v="0"/>
    <m/>
  </r>
  <r>
    <d v="2025-10-05T02:28:15"/>
    <x v="1"/>
    <x v="35"/>
    <s v="OCAMPO OCAMPO ANTONIO JOSE"/>
    <x v="0"/>
    <x v="0"/>
    <n v="160"/>
    <n v="17.7777777777778"/>
    <n v="193.073394495413"/>
    <m/>
    <n v="107682.93580000001"/>
    <x v="0"/>
    <n v="13378.3784"/>
    <x v="1522"/>
    <x v="0"/>
    <m/>
  </r>
  <r>
    <d v="2025-10-05T02:28:15"/>
    <x v="9"/>
    <x v="41"/>
    <s v="GARCIA DAVID WILSON ALBERTO"/>
    <x v="4"/>
    <x v="0"/>
    <n v="164"/>
    <n v="23.428571428571399"/>
    <n v="150.168195718654"/>
    <m/>
    <n v="83753.394499999995"/>
    <x v="1"/>
    <n v="13378.3784"/>
    <x v="1522"/>
    <x v="0"/>
    <m/>
  </r>
  <r>
    <d v="2025-10-05T02:28:15"/>
    <x v="1"/>
    <x v="40"/>
    <s v="AGUDELO GARCIA DENIN ANGELO"/>
    <x v="0"/>
    <x v="0"/>
    <n v="201"/>
    <n v="22.3333333333333"/>
    <n v="193.073394495413"/>
    <m/>
    <n v="107682.93580000001"/>
    <x v="1"/>
    <n v="13378.3784"/>
    <x v="1522"/>
    <x v="0"/>
    <m/>
  </r>
  <r>
    <d v="2025-10-05T02:28:16"/>
    <x v="9"/>
    <x v="42"/>
    <s v="CALLE BOTERO ANDRES CAMILO "/>
    <x v="6"/>
    <x v="0"/>
    <n v="184"/>
    <n v="23"/>
    <n v="171.62079510703401"/>
    <m/>
    <n v="95718.165099999998"/>
    <x v="1"/>
    <n v="13378.3784"/>
    <x v="1522"/>
    <x v="0"/>
    <m/>
  </r>
  <r>
    <d v="2025-10-06T00:29:47"/>
    <x v="12"/>
    <x v="36"/>
    <s v="PARIAS MURIEL JHON FREDY"/>
    <x v="0"/>
    <x v="0"/>
    <n v="165"/>
    <n v="18.3333333333333"/>
    <n v="172.93368700265299"/>
    <s v="1 Descuento (Despachador) "/>
    <n v="95901.206900000005"/>
    <x v="1"/>
    <n v="16478.947400000001"/>
    <x v="1523"/>
    <x v="0"/>
    <m/>
  </r>
  <r>
    <d v="2025-10-06T00:29:48"/>
    <x v="12"/>
    <x v="1"/>
    <s v="GONZALEZ IPUANA RENE"/>
    <x v="3"/>
    <x v="0"/>
    <n v="191"/>
    <n v="19.100000000000001"/>
    <n v="192.14854111405799"/>
    <s v="1 Descuento (Conduct) "/>
    <n v="106556.89659999999"/>
    <x v="0"/>
    <n v="16478.947400000001"/>
    <x v="1523"/>
    <x v="0"/>
    <m/>
  </r>
  <r>
    <d v="2025-10-06T00:29:48"/>
    <x v="12"/>
    <x v="37"/>
    <s v="SANCHEZ BETANCOURT FRANSCISCO"/>
    <x v="1"/>
    <x v="0"/>
    <n v="221"/>
    <n v="20.090909090909101"/>
    <n v="211.36339522546399"/>
    <s v="2 Descuentos (Despachador) "/>
    <n v="117212.58620000001"/>
    <x v="0"/>
    <n v="16478.947400000001"/>
    <x v="1523"/>
    <x v="0"/>
    <m/>
  </r>
  <r>
    <d v="2025-10-06T00:29:49"/>
    <x v="12"/>
    <x v="3"/>
    <s v="LOPEZ PINEDA DANIEL ESTIVEN"/>
    <x v="1"/>
    <x v="0"/>
    <n v="174"/>
    <n v="15.818181818181801"/>
    <n v="211.36339522546399"/>
    <m/>
    <n v="117212.58620000001"/>
    <x v="0"/>
    <n v="16478.947400000001"/>
    <x v="1523"/>
    <x v="0"/>
    <m/>
  </r>
  <r>
    <d v="2025-10-06T00:29:49"/>
    <x v="12"/>
    <x v="5"/>
    <s v="GONZALEZ PEREZ RAFAEL JOSE"/>
    <x v="3"/>
    <x v="0"/>
    <n v="173"/>
    <n v="17.3"/>
    <n v="192.14854111405799"/>
    <s v="2 Descuentos (Conducts) "/>
    <n v="106556.89659999999"/>
    <x v="1"/>
    <n v="16478.947400000001"/>
    <x v="1523"/>
    <x v="0"/>
    <m/>
  </r>
  <r>
    <d v="2025-10-06T00:29:50"/>
    <x v="12"/>
    <x v="7"/>
    <s v="MARIN ALZATE KEVIN ANDRES"/>
    <x v="0"/>
    <x v="0"/>
    <n v="151"/>
    <n v="16.7777777777778"/>
    <n v="172.93368700265299"/>
    <m/>
    <n v="95901.206900000005"/>
    <x v="0"/>
    <n v="16478.947400000001"/>
    <x v="1523"/>
    <x v="0"/>
    <m/>
  </r>
  <r>
    <d v="2025-10-06T00:29:50"/>
    <x v="12"/>
    <x v="9"/>
    <s v="DAVID  HENRY GIOVANNY"/>
    <x v="3"/>
    <x v="0"/>
    <n v="254"/>
    <n v="25.4"/>
    <n v="192.14854111405799"/>
    <m/>
    <n v="106556.89659999999"/>
    <x v="0"/>
    <n v="16478.947400000001"/>
    <x v="1523"/>
    <x v="0"/>
    <m/>
  </r>
  <r>
    <d v="2025-10-06T00:29:50"/>
    <x v="12"/>
    <x v="13"/>
    <s v="PEREZ GARCIA JUAN ESTEBAN"/>
    <x v="1"/>
    <x v="0"/>
    <n v="202"/>
    <n v="18.363636363636399"/>
    <n v="211.36339522546399"/>
    <s v="1 Descuento (Conduct) "/>
    <n v="117212.58620000001"/>
    <x v="0"/>
    <n v="16478.947400000001"/>
    <x v="1523"/>
    <x v="0"/>
    <m/>
  </r>
  <r>
    <d v="2025-10-06T00:29:50"/>
    <x v="12"/>
    <x v="10"/>
    <s v="CUADROS PRESIGA JOSE GABRIEL"/>
    <x v="3"/>
    <x v="0"/>
    <n v="200"/>
    <n v="20"/>
    <n v="192.14854111405799"/>
    <m/>
    <n v="106556.89659999999"/>
    <x v="0"/>
    <n v="16478.947400000001"/>
    <x v="1523"/>
    <x v="0"/>
    <m/>
  </r>
  <r>
    <d v="2025-10-06T00:29:51"/>
    <x v="12"/>
    <x v="15"/>
    <s v="ALBERTO ARISTIZABAL RAFAEL"/>
    <x v="3"/>
    <x v="0"/>
    <n v="229"/>
    <n v="22.9"/>
    <n v="192.14854111405799"/>
    <m/>
    <n v="106556.89659999999"/>
    <x v="0"/>
    <n v="16478.947400000001"/>
    <x v="1523"/>
    <x v="0"/>
    <m/>
  </r>
  <r>
    <d v="2025-10-06T00:29:51"/>
    <x v="12"/>
    <x v="17"/>
    <s v="VALENCIA MENDOZA JHON"/>
    <x v="1"/>
    <x v="0"/>
    <n v="205"/>
    <n v="18.636363636363601"/>
    <n v="211.36339522546399"/>
    <m/>
    <n v="117212.58620000001"/>
    <x v="0"/>
    <n v="16478.947400000001"/>
    <x v="1523"/>
    <x v="0"/>
    <m/>
  </r>
  <r>
    <d v="2025-10-06T00:29:51"/>
    <x v="12"/>
    <x v="18"/>
    <s v="DURANGO DAVID JOSE"/>
    <x v="0"/>
    <x v="0"/>
    <n v="170"/>
    <n v="18.8888888888889"/>
    <n v="172.93368700265299"/>
    <m/>
    <n v="95901.206900000005"/>
    <x v="0"/>
    <n v="16478.947400000001"/>
    <x v="1523"/>
    <x v="0"/>
    <m/>
  </r>
  <r>
    <d v="2025-10-06T00:29:51"/>
    <x v="12"/>
    <x v="19"/>
    <s v="QUIRAMA CASTAEDA JHON JADER"/>
    <x v="0"/>
    <x v="0"/>
    <n v="153"/>
    <n v="17"/>
    <n v="172.93368700265299"/>
    <m/>
    <n v="95901.206900000005"/>
    <x v="1"/>
    <n v="16478.947400000001"/>
    <x v="1523"/>
    <x v="0"/>
    <m/>
  </r>
  <r>
    <d v="2025-10-06T00:29:52"/>
    <x v="12"/>
    <x v="24"/>
    <s v="AGUDELO GARCIA LLORDIN ELIAS"/>
    <x v="1"/>
    <x v="0"/>
    <n v="241"/>
    <n v="21.909090909090899"/>
    <n v="211.36339522546399"/>
    <s v="1 Descuento (Usuario desubicado) "/>
    <n v="117212.58620000001"/>
    <x v="0"/>
    <n v="16478.947400000001"/>
    <x v="1523"/>
    <x v="0"/>
    <m/>
  </r>
  <r>
    <d v="2025-10-06T00:29:52"/>
    <x v="12"/>
    <x v="27"/>
    <s v="LAYOS JIMENEZ JOHAN CAMILO"/>
    <x v="6"/>
    <x v="0"/>
    <n v="112"/>
    <n v="13.176470588235301"/>
    <n v="163.32625994694999"/>
    <m/>
    <n v="90573.362099999998"/>
    <x v="0"/>
    <n v="16478.947400000001"/>
    <x v="1523"/>
    <x v="0"/>
    <m/>
  </r>
  <r>
    <d v="2025-10-06T00:29:52"/>
    <x v="12"/>
    <x v="29"/>
    <s v="MONTOYA OSPINA GILBERTO ANTONIO"/>
    <x v="3"/>
    <x v="0"/>
    <n v="219"/>
    <n v="21.9"/>
    <n v="192.14854111405799"/>
    <m/>
    <n v="106556.89659999999"/>
    <x v="0"/>
    <n v="16478.947400000001"/>
    <x v="1523"/>
    <x v="0"/>
    <m/>
  </r>
  <r>
    <d v="2025-10-06T00:29:52"/>
    <x v="12"/>
    <x v="31"/>
    <s v="MARTINEZ CHAVERRA LUIS NORBERTO"/>
    <x v="3"/>
    <x v="0"/>
    <n v="208"/>
    <n v="20.8"/>
    <n v="192.14854111405799"/>
    <m/>
    <n v="106556.89659999999"/>
    <x v="0"/>
    <n v="16478.947400000001"/>
    <x v="1523"/>
    <x v="0"/>
    <m/>
  </r>
  <r>
    <d v="2025-10-06T00:29:53"/>
    <x v="12"/>
    <x v="33"/>
    <s v="CALLE BOTERO JUAN RICARDO"/>
    <x v="3"/>
    <x v="0"/>
    <n v="196"/>
    <n v="19.600000000000001"/>
    <n v="192.14854111405799"/>
    <m/>
    <n v="106556.89659999999"/>
    <x v="0"/>
    <n v="16478.947400000001"/>
    <x v="1523"/>
    <x v="0"/>
    <m/>
  </r>
  <r>
    <d v="2025-10-06T00:29:53"/>
    <x v="12"/>
    <x v="35"/>
    <s v="OCAMPO OCAMPO ANTONIO JOSE"/>
    <x v="0"/>
    <x v="0"/>
    <n v="158"/>
    <n v="17.5555555555556"/>
    <n v="172.93368700265299"/>
    <m/>
    <n v="95901.206900000005"/>
    <x v="0"/>
    <n v="16478.947400000001"/>
    <x v="1523"/>
    <x v="0"/>
    <m/>
  </r>
  <r>
    <d v="2025-10-07T02:56:13"/>
    <x v="9"/>
    <x v="2"/>
    <s v="LONDOO LOPERA DUVAN ANDRES"/>
    <x v="3"/>
    <x v="0"/>
    <n v="230"/>
    <n v="23"/>
    <n v="207.97768479776801"/>
    <m/>
    <n v="115816.94560000001"/>
    <x v="1"/>
    <n v="12815.789500000001"/>
    <x v="1524"/>
    <x v="0"/>
    <m/>
  </r>
  <r>
    <d v="2025-10-07T02:56:11"/>
    <x v="9"/>
    <x v="0"/>
    <s v="HINCAPIE VILLA JUAN ESTIVEN"/>
    <x v="1"/>
    <x v="0"/>
    <n v="203"/>
    <n v="18.454545454545499"/>
    <n v="228.77545327754501"/>
    <s v="1 Descuento (Despachador) "/>
    <n v="127398.64019999999"/>
    <x v="0"/>
    <n v="12815.789500000001"/>
    <x v="1524"/>
    <x v="0"/>
    <m/>
  </r>
  <r>
    <d v="2025-10-07T02:56:11"/>
    <x v="1"/>
    <x v="36"/>
    <s v="PARIAS MURIEL JHON FREDY"/>
    <x v="6"/>
    <x v="0"/>
    <n v="207"/>
    <n v="25.875"/>
    <n v="166.38214783821499"/>
    <m/>
    <n v="92653.556500000006"/>
    <x v="1"/>
    <n v="12815.789500000001"/>
    <x v="1524"/>
    <x v="0"/>
    <m/>
  </r>
  <r>
    <d v="2025-10-07T02:56:12"/>
    <x v="9"/>
    <x v="1"/>
    <s v="GONZALEZ IPUANA RENE"/>
    <x v="0"/>
    <x v="0"/>
    <n v="169"/>
    <n v="18.7777777777778"/>
    <n v="187.179916317992"/>
    <m/>
    <n v="104235.251"/>
    <x v="0"/>
    <n v="12815.789500000001"/>
    <x v="1524"/>
    <x v="0"/>
    <m/>
  </r>
  <r>
    <d v="2025-10-07T02:56:12"/>
    <x v="1"/>
    <x v="37"/>
    <s v="PULGARIN GARCIA YONATHAN ANDRES"/>
    <x v="10"/>
    <x v="0"/>
    <n v="56"/>
    <n v="16"/>
    <n v="72.792189679219007"/>
    <m/>
    <n v="40535.930999999997"/>
    <x v="0"/>
    <n v="12815.789500000001"/>
    <x v="1524"/>
    <x v="0"/>
    <m/>
  </r>
  <r>
    <d v="2025-10-07T02:56:13"/>
    <x v="1"/>
    <x v="3"/>
    <s v="LOPEZ PINEDA DANIEL ESTIVEN"/>
    <x v="3"/>
    <x v="0"/>
    <n v="193"/>
    <n v="19.3"/>
    <n v="207.97768479776801"/>
    <m/>
    <n v="115816.94560000001"/>
    <x v="0"/>
    <n v="12815.789500000001"/>
    <x v="1524"/>
    <x v="0"/>
    <m/>
  </r>
  <r>
    <d v="2025-10-07T02:56:14"/>
    <x v="9"/>
    <x v="4"/>
    <s v="GIRALDO GIRALDO YOVIN ANDRES"/>
    <x v="0"/>
    <x v="0"/>
    <n v="212"/>
    <n v="23.5555555555556"/>
    <n v="187.179916317992"/>
    <s v="2 Descuentos (Usuarios desubicados) "/>
    <n v="104235.251"/>
    <x v="1"/>
    <n v="12815.789500000001"/>
    <x v="1524"/>
    <x v="0"/>
    <m/>
  </r>
  <r>
    <d v="2025-10-07T02:56:14"/>
    <x v="1"/>
    <x v="5"/>
    <s v="GONZALEZ PEREZ RAFAEL JOSE"/>
    <x v="9"/>
    <x v="0"/>
    <n v="259"/>
    <n v="21.5833333333333"/>
    <n v="249.57322175732199"/>
    <s v="2 Descuentos (Conducts) "/>
    <n v="138980.33470000001"/>
    <x v="1"/>
    <n v="12815.789500000001"/>
    <x v="1524"/>
    <x v="0"/>
    <m/>
  </r>
  <r>
    <d v="2025-10-07T02:56:14"/>
    <x v="9"/>
    <x v="6"/>
    <s v="CARTAGENA RAMIREZ FREDY ALONSO"/>
    <x v="0"/>
    <x v="0"/>
    <n v="212"/>
    <n v="23.5555555555556"/>
    <n v="187.179916317992"/>
    <m/>
    <n v="104235.251"/>
    <x v="0"/>
    <n v="12815.789500000001"/>
    <x v="1524"/>
    <x v="0"/>
    <m/>
  </r>
  <r>
    <d v="2025-10-07T02:56:15"/>
    <x v="1"/>
    <x v="7"/>
    <s v="MARIN ALZATE KEVIN ANDRES"/>
    <x v="10"/>
    <x v="0"/>
    <n v="84"/>
    <n v="18.6666666666667"/>
    <n v="93.589958158995799"/>
    <m/>
    <n v="52117.625500000002"/>
    <x v="0"/>
    <n v="12815.789500000001"/>
    <x v="1524"/>
    <x v="0"/>
    <m/>
  </r>
  <r>
    <d v="2025-10-07T02:56:15"/>
    <x v="9"/>
    <x v="9"/>
    <s v="DAVID  HENRY GIOVANNY"/>
    <x v="0"/>
    <x v="0"/>
    <n v="161"/>
    <n v="17.8888888888889"/>
    <n v="187.179916317992"/>
    <m/>
    <n v="104235.251"/>
    <x v="0"/>
    <n v="12815.789500000001"/>
    <x v="1524"/>
    <x v="0"/>
    <m/>
  </r>
  <r>
    <d v="2025-10-07T02:56:16"/>
    <x v="1"/>
    <x v="10"/>
    <s v="CUADROS PRESIGA JOSE GABRIEL"/>
    <x v="8"/>
    <x v="0"/>
    <n v="125"/>
    <n v="25"/>
    <n v="103.988842398884"/>
    <m/>
    <n v="57908.472800000003"/>
    <x v="0"/>
    <n v="12815.789500000001"/>
    <x v="1524"/>
    <x v="0"/>
    <m/>
  </r>
  <r>
    <d v="2025-10-07T02:56:16"/>
    <x v="9"/>
    <x v="13"/>
    <s v="PEREZ GARCIA JUAN ESTEBAN"/>
    <x v="0"/>
    <x v="0"/>
    <n v="174"/>
    <n v="19.3333333333333"/>
    <n v="187.179916317992"/>
    <m/>
    <n v="104235.251"/>
    <x v="0"/>
    <n v="12815.789500000001"/>
    <x v="1524"/>
    <x v="0"/>
    <m/>
  </r>
  <r>
    <d v="2025-10-07T02:56:16"/>
    <x v="1"/>
    <x v="14"/>
    <s v="PARRA VILLA YUBER ALONSO"/>
    <x v="2"/>
    <x v="0"/>
    <n v="154"/>
    <n v="25.6666666666667"/>
    <n v="124.78661087866099"/>
    <m/>
    <n v="69490.167400000006"/>
    <x v="0"/>
    <n v="12815.789500000001"/>
    <x v="1524"/>
    <x v="0"/>
    <m/>
  </r>
  <r>
    <d v="2025-10-07T02:56:16"/>
    <x v="9"/>
    <x v="15"/>
    <s v="ALBERTO ARISTIZABAL RAFAEL"/>
    <x v="3"/>
    <x v="0"/>
    <n v="265"/>
    <n v="26.5"/>
    <n v="207.97768479776801"/>
    <s v="2 Descuentos (Jefe de ruta) "/>
    <n v="115816.94560000001"/>
    <x v="0"/>
    <n v="12815.789500000001"/>
    <x v="1524"/>
    <x v="0"/>
    <m/>
  </r>
  <r>
    <d v="2025-10-07T02:56:17"/>
    <x v="1"/>
    <x v="17"/>
    <s v="VALENCIA MENDOZA JHON"/>
    <x v="9"/>
    <x v="0"/>
    <n v="243"/>
    <n v="20.25"/>
    <n v="249.57322175732199"/>
    <s v="1 Descuento (Conduct) "/>
    <n v="138980.33470000001"/>
    <x v="0"/>
    <n v="12815.789500000001"/>
    <x v="1524"/>
    <x v="0"/>
    <m/>
  </r>
  <r>
    <d v="2025-10-07T02:56:17"/>
    <x v="9"/>
    <x v="18"/>
    <s v="MACIAS HERNANDEZ JULIAN DAVID"/>
    <x v="0"/>
    <x v="0"/>
    <n v="158"/>
    <n v="17.5555555555556"/>
    <n v="187.179916317992"/>
    <m/>
    <n v="104235.251"/>
    <x v="0"/>
    <n v="12815.789500000001"/>
    <x v="1524"/>
    <x v="0"/>
    <m/>
  </r>
  <r>
    <d v="2025-10-07T02:56:17"/>
    <x v="1"/>
    <x v="19"/>
    <s v="QUIRAMA CASTAEDA JHON JADER"/>
    <x v="1"/>
    <x v="0"/>
    <n v="224"/>
    <n v="20.363636363636399"/>
    <n v="228.77545327754501"/>
    <m/>
    <n v="127398.64019999999"/>
    <x v="1"/>
    <n v="12815.789500000001"/>
    <x v="1524"/>
    <x v="0"/>
    <m/>
  </r>
  <r>
    <d v="2025-10-07T02:56:18"/>
    <x v="9"/>
    <x v="20"/>
    <s v="SALDARRIAGA PARRA LUIS ALBERTO "/>
    <x v="0"/>
    <x v="0"/>
    <n v="163"/>
    <n v="18.1111111111111"/>
    <n v="187.179916317992"/>
    <m/>
    <n v="104235.251"/>
    <x v="2"/>
    <n v="12815.789500000001"/>
    <x v="1524"/>
    <x v="0"/>
    <m/>
  </r>
  <r>
    <d v="2025-10-07T02:56:18"/>
    <x v="9"/>
    <x v="21"/>
    <s v="JIMENEZ HERNANDEZ ESTEBAN CAMILO"/>
    <x v="4"/>
    <x v="0"/>
    <n v="164"/>
    <n v="23.428571428571399"/>
    <n v="145.58437935843801"/>
    <m/>
    <n v="81071.861900000004"/>
    <x v="0"/>
    <n v="12815.789500000001"/>
    <x v="1524"/>
    <x v="0"/>
    <m/>
  </r>
  <r>
    <d v="2025-10-07T02:56:18"/>
    <x v="1"/>
    <x v="38"/>
    <s v="JIMENEZ HURTADO CARLOS ESTIVEN"/>
    <x v="3"/>
    <x v="0"/>
    <n v="236"/>
    <n v="23.6"/>
    <n v="207.97768479776801"/>
    <m/>
    <n v="115816.94560000001"/>
    <x v="1"/>
    <n v="12815.789500000001"/>
    <x v="1524"/>
    <x v="0"/>
    <m/>
  </r>
  <r>
    <d v="2025-10-07T02:56:19"/>
    <x v="9"/>
    <x v="22"/>
    <s v="CIRO MARIN RODRIGO ALBERTO"/>
    <x v="1"/>
    <x v="0"/>
    <n v="201"/>
    <n v="18.272727272727298"/>
    <n v="228.77545327754501"/>
    <m/>
    <n v="127398.64019999999"/>
    <x v="0"/>
    <n v="12815.789500000001"/>
    <x v="1524"/>
    <x v="0"/>
    <m/>
  </r>
  <r>
    <d v="2025-10-07T02:56:19"/>
    <x v="1"/>
    <x v="23"/>
    <s v="FLORES RINCON JORGE ALBERTO"/>
    <x v="13"/>
    <x v="3"/>
    <n v="267"/>
    <n v="19.071428571428601"/>
    <n v="291.16875871687603"/>
    <m/>
    <n v="162143.72380000001"/>
    <x v="0"/>
    <n v="12815.789500000001"/>
    <x v="1524"/>
    <x v="0"/>
    <m/>
  </r>
  <r>
    <d v="2025-10-07T02:56:19"/>
    <x v="9"/>
    <x v="24"/>
    <s v="AGUDELO GARCIA LLORDIN ELIAS"/>
    <x v="3"/>
    <x v="0"/>
    <n v="164"/>
    <n v="16.399999999999999"/>
    <n v="207.97768479776801"/>
    <s v="2 Descuentos (Jefe de ruta) "/>
    <n v="115816.94560000001"/>
    <x v="0"/>
    <n v="12815.789500000001"/>
    <x v="1524"/>
    <x v="0"/>
    <m/>
  </r>
  <r>
    <d v="2025-10-07T02:56:19"/>
    <x v="1"/>
    <x v="25"/>
    <s v="MURILLO  YORMAN ANDRES"/>
    <x v="0"/>
    <x v="0"/>
    <n v="173"/>
    <n v="19.2222222222222"/>
    <n v="187.179916317992"/>
    <m/>
    <n v="104235.251"/>
    <x v="0"/>
    <n v="12815.789500000001"/>
    <x v="1524"/>
    <x v="0"/>
    <m/>
  </r>
  <r>
    <d v="2025-10-07T02:56:20"/>
    <x v="9"/>
    <x v="28"/>
    <s v="MARULANDA JARAMILLO DAWER ANDRES"/>
    <x v="0"/>
    <x v="0"/>
    <n v="202"/>
    <n v="22.4444444444444"/>
    <n v="187.179916317992"/>
    <s v="Se descuenta 0.5 viaje de 4 25 pm ya que NO ingresa a la minorista sin autorizacin. 1 Descuento (Despachador) "/>
    <n v="104235.251"/>
    <x v="0"/>
    <n v="12815.789500000001"/>
    <x v="1524"/>
    <x v="0"/>
    <m/>
  </r>
  <r>
    <d v="2025-10-07T02:56:20"/>
    <x v="9"/>
    <x v="39"/>
    <s v="PALACIO ARIAS YORFAN ALEXIS"/>
    <x v="3"/>
    <x v="0"/>
    <n v="197"/>
    <n v="19.7"/>
    <n v="207.97768479776801"/>
    <m/>
    <n v="115816.94560000001"/>
    <x v="0"/>
    <n v="12815.789500000001"/>
    <x v="1524"/>
    <x v="0"/>
    <m/>
  </r>
  <r>
    <d v="2025-10-07T02:56:20"/>
    <x v="1"/>
    <x v="27"/>
    <s v="OSORIO URREGO SANTIAGO"/>
    <x v="12"/>
    <x v="0"/>
    <n v="270"/>
    <n v="20.769230769230798"/>
    <n v="270.37099023709902"/>
    <s v="2 Descuentos (Usuario desubicado y despachador) "/>
    <n v="150562.02929999999"/>
    <x v="0"/>
    <n v="12815.789500000001"/>
    <x v="1524"/>
    <x v="0"/>
    <m/>
  </r>
  <r>
    <d v="2025-10-07T02:56:21"/>
    <x v="1"/>
    <x v="29"/>
    <s v="MONTOYA OSPINA GILBERTO ANTONIO"/>
    <x v="3"/>
    <x v="0"/>
    <n v="237"/>
    <n v="23.7"/>
    <n v="207.97768479776801"/>
    <m/>
    <n v="115816.94560000001"/>
    <x v="0"/>
    <n v="12815.789500000001"/>
    <x v="1524"/>
    <x v="0"/>
    <m/>
  </r>
  <r>
    <d v="2025-10-07T02:56:21"/>
    <x v="9"/>
    <x v="30"/>
    <s v="ARAQUE ARROYAVE JOSE ALBEIRO"/>
    <x v="0"/>
    <x v="0"/>
    <n v="207"/>
    <n v="23"/>
    <n v="187.179916317992"/>
    <m/>
    <n v="104235.251"/>
    <x v="1"/>
    <n v="12815.789500000001"/>
    <x v="1524"/>
    <x v="0"/>
    <m/>
  </r>
  <r>
    <d v="2025-10-07T02:56:21"/>
    <x v="1"/>
    <x v="31"/>
    <s v="MARTINEZ CHAVERRA LUIS NORBERTO "/>
    <x v="3"/>
    <x v="0"/>
    <n v="223"/>
    <n v="22.3"/>
    <n v="207.97768479776801"/>
    <s v="1 Descuento (Conduct) "/>
    <n v="115816.94560000001"/>
    <x v="0"/>
    <n v="12815.789500000001"/>
    <x v="1524"/>
    <x v="0"/>
    <m/>
  </r>
  <r>
    <d v="2025-10-07T02:56:22"/>
    <x v="1"/>
    <x v="32"/>
    <s v="TABORDA ROJAS DIEGO ALEJANDRO"/>
    <x v="9"/>
    <x v="0"/>
    <n v="235"/>
    <n v="19.5833333333333"/>
    <n v="249.57322175732199"/>
    <m/>
    <n v="138980.33470000001"/>
    <x v="1"/>
    <n v="12815.789500000001"/>
    <x v="1524"/>
    <x v="0"/>
    <m/>
  </r>
  <r>
    <d v="2025-10-07T02:56:22"/>
    <x v="9"/>
    <x v="33"/>
    <s v="CALLE BOTERO JUAN RICARDO"/>
    <x v="3"/>
    <x v="0"/>
    <n v="187"/>
    <n v="18.7"/>
    <n v="207.97768479776801"/>
    <m/>
    <n v="115816.94560000001"/>
    <x v="0"/>
    <n v="12815.789500000001"/>
    <x v="1524"/>
    <x v="0"/>
    <m/>
  </r>
  <r>
    <d v="2025-10-07T02:56:22"/>
    <x v="9"/>
    <x v="35"/>
    <s v="OCAMPO OCAMPO ANTONIO JOSE"/>
    <x v="12"/>
    <x v="0"/>
    <n v="258"/>
    <n v="19.846153846153801"/>
    <n v="270.37099023709902"/>
    <s v="2 Descuentos (Conducts) "/>
    <n v="150562.02929999999"/>
    <x v="0"/>
    <n v="12815.789500000001"/>
    <x v="1524"/>
    <x v="0"/>
    <m/>
  </r>
  <r>
    <d v="2025-10-07T02:56:22"/>
    <x v="1"/>
    <x v="34"/>
    <s v="PALMAR PANA EDIXON JOSUE"/>
    <x v="2"/>
    <x v="0"/>
    <n v="130"/>
    <n v="23.636363636363601"/>
    <n v="114.387726638773"/>
    <m/>
    <n v="63699.320099999997"/>
    <x v="0"/>
    <n v="12815.789500000001"/>
    <x v="1524"/>
    <x v="0"/>
    <m/>
  </r>
  <r>
    <d v="2025-10-07T02:56:23"/>
    <x v="1"/>
    <x v="41"/>
    <s v="GARCIA DAVID WILSON ALBERTO"/>
    <x v="0"/>
    <x v="0"/>
    <n v="165"/>
    <n v="18.3333333333333"/>
    <n v="187.179916317992"/>
    <s v="2 Descuentos (Conduct y usuario desubicado) "/>
    <n v="104235.251"/>
    <x v="1"/>
    <n v="12815.789500000001"/>
    <x v="1524"/>
    <x v="0"/>
    <m/>
  </r>
  <r>
    <d v="2025-10-07T02:56:23"/>
    <x v="9"/>
    <x v="40"/>
    <s v="AGUDELO GARCIA DENIN ANGELO"/>
    <x v="1"/>
    <x v="0"/>
    <n v="230"/>
    <n v="20.909090909090899"/>
    <n v="228.77545327754501"/>
    <m/>
    <n v="127398.64019999999"/>
    <x v="1"/>
    <n v="12815.789500000001"/>
    <x v="1524"/>
    <x v="0"/>
    <m/>
  </r>
  <r>
    <d v="2025-10-07T02:56:23"/>
    <x v="1"/>
    <x v="42"/>
    <s v="CALLE BOTERO ANDRES CAMILO "/>
    <x v="3"/>
    <x v="0"/>
    <n v="218"/>
    <n v="21.8"/>
    <n v="207.97768479776801"/>
    <s v="1 Descuento (Usuario desubicado) "/>
    <n v="115816.94560000001"/>
    <x v="1"/>
    <n v="12815.789500000001"/>
    <x v="1524"/>
    <x v="0"/>
    <m/>
  </r>
  <r>
    <d v="2025-10-08T02:33:06"/>
    <x v="1"/>
    <x v="0"/>
    <s v="HINCAPIE VILLA JUAN ESTIVEN"/>
    <x v="0"/>
    <x v="0"/>
    <n v="216"/>
    <n v="24"/>
    <n v="188.485355648536"/>
    <m/>
    <n v="104998.93309999999"/>
    <x v="0"/>
    <n v="13435"/>
    <x v="1525"/>
    <x v="0"/>
    <m/>
  </r>
  <r>
    <d v="2025-10-08T02:33:06"/>
    <x v="9"/>
    <x v="36"/>
    <s v="PARIAS MURIEL JHON FREDY"/>
    <x v="0"/>
    <x v="0"/>
    <n v="204"/>
    <n v="22.6666666666667"/>
    <n v="188.485355648536"/>
    <s v="2 Descuentos (Despachador) "/>
    <n v="104998.93309999999"/>
    <x v="1"/>
    <n v="13435"/>
    <x v="1525"/>
    <x v="0"/>
    <m/>
  </r>
  <r>
    <d v="2025-10-08T02:33:06"/>
    <x v="1"/>
    <x v="1"/>
    <s v="GONZALEZ IPUANA RENE"/>
    <x v="3"/>
    <x v="0"/>
    <n v="192"/>
    <n v="20.210526315789501"/>
    <n v="198.95676429567601"/>
    <m/>
    <n v="110832.2071"/>
    <x v="0"/>
    <n v="13435"/>
    <x v="1525"/>
    <x v="0"/>
    <m/>
  </r>
  <r>
    <d v="2025-10-08T02:33:07"/>
    <x v="9"/>
    <x v="37"/>
    <s v="SANCHEZ BETANCOURT FRANSCISCO"/>
    <x v="0"/>
    <x v="0"/>
    <n v="200"/>
    <n v="22.2222222222222"/>
    <n v="188.485355648536"/>
    <m/>
    <n v="104998.93309999999"/>
    <x v="0"/>
    <n v="13435"/>
    <x v="1525"/>
    <x v="0"/>
    <m/>
  </r>
  <r>
    <d v="2025-10-08T02:33:07"/>
    <x v="1"/>
    <x v="2"/>
    <s v="LONDOO LOPERA DUVAN ANDRES"/>
    <x v="3"/>
    <x v="0"/>
    <n v="184"/>
    <n v="18.399999999999999"/>
    <n v="209.42817294281701"/>
    <m/>
    <n v="116665.48119999999"/>
    <x v="1"/>
    <n v="13435"/>
    <x v="1525"/>
    <x v="0"/>
    <m/>
  </r>
  <r>
    <d v="2025-10-08T02:33:07"/>
    <x v="9"/>
    <x v="3"/>
    <s v="LOPEZ PINEDA DANIEL ESTIVEN"/>
    <x v="12"/>
    <x v="0"/>
    <n v="294"/>
    <n v="22.615384615384599"/>
    <n v="272.25662482566202"/>
    <s v="1 Descuento (Conduct) "/>
    <n v="151665.12549999999"/>
    <x v="0"/>
    <n v="13435"/>
    <x v="1525"/>
    <x v="0"/>
    <m/>
  </r>
  <r>
    <d v="2025-10-08T02:33:08"/>
    <x v="1"/>
    <x v="4"/>
    <s v="GIRALDO GIRALDO YOVIN ANDRES"/>
    <x v="10"/>
    <x v="0"/>
    <n v="58"/>
    <n v="14.5"/>
    <n v="83.771269177126896"/>
    <m/>
    <n v="46666.192499999997"/>
    <x v="1"/>
    <n v="13435"/>
    <x v="1525"/>
    <x v="0"/>
    <m/>
  </r>
  <r>
    <d v="2025-10-08T02:33:08"/>
    <x v="9"/>
    <x v="5"/>
    <s v="JARAMILLO JARAMILLO FRANCISCO WBEIMAR"/>
    <x v="2"/>
    <x v="0"/>
    <n v="109"/>
    <n v="19.818181818181799"/>
    <n v="115.185495118549"/>
    <m/>
    <n v="64166.014600000002"/>
    <x v="1"/>
    <n v="13435"/>
    <x v="1525"/>
    <x v="0"/>
    <m/>
  </r>
  <r>
    <d v="2025-10-08T02:33:08"/>
    <x v="1"/>
    <x v="6"/>
    <s v="CARTAGENA RAMIREZ FREDY ALONSO"/>
    <x v="5"/>
    <x v="0"/>
    <n v="42"/>
    <n v="42"/>
    <n v="20.942817294281699"/>
    <m/>
    <n v="11666.5481"/>
    <x v="0"/>
    <n v="13435"/>
    <x v="1525"/>
    <x v="0"/>
    <m/>
  </r>
  <r>
    <d v="2025-10-08T02:33:08"/>
    <x v="9"/>
    <x v="7"/>
    <s v="MARIN ALZATE KEVIN ANDRES"/>
    <x v="12"/>
    <x v="0"/>
    <n v="311"/>
    <n v="23.923076923076898"/>
    <n v="272.25662482566202"/>
    <s v="3 Descuentos (Despachador y usuarios desubicados) "/>
    <n v="151665.12549999999"/>
    <x v="0"/>
    <n v="13435"/>
    <x v="1525"/>
    <x v="0"/>
    <m/>
  </r>
  <r>
    <d v="2025-10-08T02:33:09"/>
    <x v="1"/>
    <x v="8"/>
    <s v="YEPES TORRES JHON ALEXANDER"/>
    <x v="2"/>
    <x v="0"/>
    <n v="136"/>
    <n v="20.923076923076898"/>
    <n v="136.12831241283101"/>
    <m/>
    <n v="75832.5628"/>
    <x v="0"/>
    <n v="13435"/>
    <x v="1525"/>
    <x v="0"/>
    <m/>
  </r>
  <r>
    <d v="2025-10-08T02:33:09"/>
    <x v="9"/>
    <x v="9"/>
    <s v="DAVID  HENRY GIOVANNY"/>
    <x v="0"/>
    <x v="0"/>
    <n v="179"/>
    <n v="19.8888888888889"/>
    <n v="188.485355648536"/>
    <m/>
    <n v="104998.93309999999"/>
    <x v="0"/>
    <n v="13435"/>
    <x v="1525"/>
    <x v="0"/>
    <m/>
  </r>
  <r>
    <d v="2025-10-08T02:33:09"/>
    <x v="1"/>
    <x v="10"/>
    <s v="CUADROS PRESIGA JOSE GABRIEL"/>
    <x v="0"/>
    <x v="0"/>
    <n v="209"/>
    <n v="23.2222222222222"/>
    <n v="188.485355648536"/>
    <m/>
    <n v="104998.93309999999"/>
    <x v="0"/>
    <n v="13435"/>
    <x v="1525"/>
    <x v="0"/>
    <m/>
  </r>
  <r>
    <d v="2025-10-08T02:33:09"/>
    <x v="9"/>
    <x v="11"/>
    <s v="DURANGO PAEZ GILDARDO"/>
    <x v="10"/>
    <x v="3"/>
    <n v="42"/>
    <n v="12"/>
    <n v="73.299860529986006"/>
    <m/>
    <n v="40832.918400000002"/>
    <x v="1"/>
    <n v="13435"/>
    <x v="1525"/>
    <x v="0"/>
    <m/>
  </r>
  <r>
    <d v="2025-10-08T02:33:09"/>
    <x v="1"/>
    <x v="13"/>
    <s v="PEREZ GARCIA JUAN ESTEBAN"/>
    <x v="0"/>
    <x v="0"/>
    <n v="197"/>
    <n v="21.8888888888889"/>
    <n v="188.485355648536"/>
    <s v="2 Descuentos (Usuarios desubicados) "/>
    <n v="104998.93309999999"/>
    <x v="0"/>
    <n v="13435"/>
    <x v="1525"/>
    <x v="0"/>
    <m/>
  </r>
  <r>
    <d v="2025-10-08T02:33:10"/>
    <x v="9"/>
    <x v="14"/>
    <s v="PARRA VILLA YUBER ALONSO"/>
    <x v="1"/>
    <x v="0"/>
    <n v="211"/>
    <n v="19.181818181818201"/>
    <n v="230.37099023709899"/>
    <s v="1 Descuento (Despachador) "/>
    <n v="128332.02929999999"/>
    <x v="0"/>
    <n v="13435"/>
    <x v="1525"/>
    <x v="0"/>
    <m/>
  </r>
  <r>
    <d v="2025-10-08T02:33:10"/>
    <x v="1"/>
    <x v="15"/>
    <s v="ALBERTO ARISTIZABAL RAFAEL"/>
    <x v="3"/>
    <x v="0"/>
    <n v="206"/>
    <n v="20.6"/>
    <n v="209.42817294281701"/>
    <m/>
    <n v="116665.48119999999"/>
    <x v="0"/>
    <n v="13435"/>
    <x v="1525"/>
    <x v="0"/>
    <m/>
  </r>
  <r>
    <d v="2025-10-08T02:33:10"/>
    <x v="9"/>
    <x v="17"/>
    <s v="VALENCIA MENDOZA JHON"/>
    <x v="3"/>
    <x v="3"/>
    <n v="211"/>
    <n v="21.1"/>
    <n v="209.42817294281701"/>
    <s v="2 Descuentos (conducts) "/>
    <n v="116665.48119999999"/>
    <x v="0"/>
    <n v="13435"/>
    <x v="1525"/>
    <x v="0"/>
    <m/>
  </r>
  <r>
    <d v="2025-10-08T02:33:10"/>
    <x v="1"/>
    <x v="18"/>
    <s v="MACIAS HERNANDEZ JULIAN DAVID"/>
    <x v="0"/>
    <x v="0"/>
    <n v="174"/>
    <n v="19.3333333333333"/>
    <n v="188.485355648536"/>
    <m/>
    <n v="104998.93309999999"/>
    <x v="0"/>
    <n v="13435"/>
    <x v="1525"/>
    <x v="0"/>
    <m/>
  </r>
  <r>
    <d v="2025-10-08T02:33:11"/>
    <x v="9"/>
    <x v="19"/>
    <s v="QUIRAMA CASTAEDA JHON JADER"/>
    <x v="3"/>
    <x v="0"/>
    <n v="211"/>
    <n v="21.1"/>
    <n v="209.42817294281701"/>
    <s v="1 Descuento (Conduct) "/>
    <n v="116665.48119999999"/>
    <x v="1"/>
    <n v="13435"/>
    <x v="1525"/>
    <x v="0"/>
    <m/>
  </r>
  <r>
    <d v="2025-10-08T02:33:11"/>
    <x v="1"/>
    <x v="20"/>
    <s v="LOPERA ALVAREZ ESTIVEN "/>
    <x v="0"/>
    <x v="0"/>
    <n v="197"/>
    <n v="21.8888888888889"/>
    <n v="188.485355648536"/>
    <m/>
    <n v="104998.93309999999"/>
    <x v="2"/>
    <n v="13435"/>
    <x v="1525"/>
    <x v="0"/>
    <m/>
  </r>
  <r>
    <d v="2025-10-08T02:33:11"/>
    <x v="9"/>
    <x v="21"/>
    <s v="JIMENEZ HERNANDEZ ESTEBAN CAMILO"/>
    <x v="3"/>
    <x v="0"/>
    <n v="234"/>
    <n v="23.4"/>
    <n v="209.42817294281701"/>
    <m/>
    <n v="116665.48119999999"/>
    <x v="0"/>
    <n v="13435"/>
    <x v="1525"/>
    <x v="0"/>
    <m/>
  </r>
  <r>
    <d v="2025-10-08T02:33:11"/>
    <x v="1"/>
    <x v="38"/>
    <s v="JIMENEZ HURTADO CARLOS ESTIVEN "/>
    <x v="0"/>
    <x v="0"/>
    <n v="214"/>
    <n v="23.7777777777778"/>
    <n v="188.485355648536"/>
    <m/>
    <n v="104998.93309999999"/>
    <x v="1"/>
    <n v="13435"/>
    <x v="1525"/>
    <x v="0"/>
    <m/>
  </r>
  <r>
    <d v="2025-10-08T02:33:11"/>
    <x v="9"/>
    <x v="22"/>
    <s v="HERNANDEZ MACIAS GILBERTO"/>
    <x v="0"/>
    <x v="0"/>
    <n v="157"/>
    <n v="17.4444444444444"/>
    <n v="188.485355648536"/>
    <s v="1 Descuento (Usuario desubicado) "/>
    <n v="104998.93309999999"/>
    <x v="0"/>
    <n v="13435"/>
    <x v="1525"/>
    <x v="0"/>
    <m/>
  </r>
  <r>
    <d v="2025-10-08T02:33:12"/>
    <x v="1"/>
    <x v="23"/>
    <s v="FLORES RINCON JORGE ALBERTO"/>
    <x v="6"/>
    <x v="0"/>
    <n v="200"/>
    <n v="25"/>
    <n v="167.54253835425399"/>
    <m/>
    <n v="93332.384900000005"/>
    <x v="0"/>
    <n v="13435"/>
    <x v="1525"/>
    <x v="0"/>
    <m/>
  </r>
  <r>
    <d v="2025-10-08T02:33:12"/>
    <x v="9"/>
    <x v="24"/>
    <s v="LAYOS JIMENEZ JOHAN CAMILO"/>
    <x v="3"/>
    <x v="0"/>
    <n v="170"/>
    <n v="17"/>
    <n v="209.42817294281701"/>
    <s v="2 Descuentos (Usuario desubicado y oficina) "/>
    <n v="116665.48119999999"/>
    <x v="0"/>
    <n v="13435"/>
    <x v="1525"/>
    <x v="0"/>
    <m/>
  </r>
  <r>
    <d v="2025-10-08T02:33:12"/>
    <x v="1"/>
    <x v="25"/>
    <s v="MURILLO  YORMAN ANDRES"/>
    <x v="1"/>
    <x v="3"/>
    <n v="195"/>
    <n v="17.727272727272702"/>
    <n v="230.37099023709899"/>
    <m/>
    <n v="128332.02929999999"/>
    <x v="0"/>
    <n v="13435"/>
    <x v="1525"/>
    <x v="0"/>
    <m/>
  </r>
  <r>
    <d v="2025-10-08T02:33:12"/>
    <x v="9"/>
    <x v="39"/>
    <s v="PALACIO ARIAS YORFAN ALEXIS"/>
    <x v="3"/>
    <x v="0"/>
    <n v="235"/>
    <n v="23.5"/>
    <n v="209.42817294281701"/>
    <m/>
    <n v="116665.48119999999"/>
    <x v="0"/>
    <n v="13435"/>
    <x v="1525"/>
    <x v="0"/>
    <m/>
  </r>
  <r>
    <d v="2025-10-08T02:33:12"/>
    <x v="1"/>
    <x v="27"/>
    <s v="OSORIO URREGO SANTIAGO "/>
    <x v="9"/>
    <x v="0"/>
    <n v="254"/>
    <n v="21.1666666666667"/>
    <n v="251.313807531381"/>
    <s v="4 Descuentos (Conduct, usuario desubicado y capacitacin) "/>
    <n v="139998.57740000001"/>
    <x v="0"/>
    <n v="13435"/>
    <x v="1525"/>
    <x v="0"/>
    <m/>
  </r>
  <r>
    <d v="2025-10-08T02:33:13"/>
    <x v="9"/>
    <x v="28"/>
    <s v="MARULANDA JARAMILLO DAWER ANDRES"/>
    <x v="9"/>
    <x v="3"/>
    <n v="175"/>
    <n v="15.2173913043478"/>
    <n v="240.84239888424"/>
    <m/>
    <n v="134165.3033"/>
    <x v="0"/>
    <n v="13435"/>
    <x v="1525"/>
    <x v="0"/>
    <m/>
  </r>
  <r>
    <d v="2025-10-08T02:33:13"/>
    <x v="1"/>
    <x v="29"/>
    <s v="MONTOYA OSPINA GILBERTO ANTONIO "/>
    <x v="3"/>
    <x v="0"/>
    <n v="220"/>
    <n v="22"/>
    <n v="209.42817294281701"/>
    <m/>
    <n v="116665.48119999999"/>
    <x v="0"/>
    <n v="13435"/>
    <x v="1525"/>
    <x v="0"/>
    <m/>
  </r>
  <r>
    <d v="2025-10-08T02:33:13"/>
    <x v="9"/>
    <x v="30"/>
    <s v="ARAQUE ARROYAVE JOSE ALBEIRO"/>
    <x v="2"/>
    <x v="0"/>
    <n v="113"/>
    <n v="18.8333333333333"/>
    <n v="125.65690376569"/>
    <m/>
    <n v="69999.288700000005"/>
    <x v="1"/>
    <n v="13435"/>
    <x v="1525"/>
    <x v="0"/>
    <m/>
  </r>
  <r>
    <d v="2025-10-08T02:33:13"/>
    <x v="1"/>
    <x v="31"/>
    <s v="MARTINEZ CHAVERRA LUIS NORBERTO"/>
    <x v="3"/>
    <x v="0"/>
    <n v="223"/>
    <n v="22.3"/>
    <n v="209.42817294281701"/>
    <s v="2 Descuentos (Despachador y conduct) "/>
    <n v="116665.48119999999"/>
    <x v="0"/>
    <n v="13435"/>
    <x v="1525"/>
    <x v="0"/>
    <m/>
  </r>
  <r>
    <d v="2025-10-08T02:33:13"/>
    <x v="9"/>
    <x v="32"/>
    <s v="TABORDA ROJAS DIEGO ALEJANDRO"/>
    <x v="1"/>
    <x v="0"/>
    <n v="232"/>
    <n v="21.090909090909101"/>
    <n v="230.37099023709899"/>
    <m/>
    <n v="128332.02929999999"/>
    <x v="1"/>
    <n v="13435"/>
    <x v="1525"/>
    <x v="0"/>
    <m/>
  </r>
  <r>
    <d v="2025-10-08T02:33:14"/>
    <x v="1"/>
    <x v="33"/>
    <s v="CALLE BOTERO JUAN RICARDO"/>
    <x v="0"/>
    <x v="0"/>
    <n v="155"/>
    <n v="17.2222222222222"/>
    <n v="188.485355648536"/>
    <m/>
    <n v="104998.93309999999"/>
    <x v="0"/>
    <n v="13435"/>
    <x v="1525"/>
    <x v="0"/>
    <m/>
  </r>
  <r>
    <d v="2025-10-08T02:33:14"/>
    <x v="9"/>
    <x v="34"/>
    <s v="PALMAR PANA EDIXON JOSUE"/>
    <x v="4"/>
    <x v="0"/>
    <n v="145"/>
    <n v="20.714285714285701"/>
    <n v="146.59972105997201"/>
    <s v="1 Descuento (Asociado) "/>
    <n v="81665.836800000005"/>
    <x v="0"/>
    <n v="13435"/>
    <x v="1525"/>
    <x v="0"/>
    <m/>
  </r>
  <r>
    <d v="2025-10-08T02:33:14"/>
    <x v="1"/>
    <x v="35"/>
    <s v="OCAMPO OCAMPO ANTONIO JOSE"/>
    <x v="1"/>
    <x v="0"/>
    <n v="233"/>
    <n v="21.181818181818201"/>
    <n v="230.37099023709899"/>
    <s v="1 Descuento (Despachador) "/>
    <n v="128332.02929999999"/>
    <x v="0"/>
    <n v="13435"/>
    <x v="1525"/>
    <x v="0"/>
    <m/>
  </r>
  <r>
    <d v="2025-10-08T02:33:14"/>
    <x v="9"/>
    <x v="41"/>
    <s v="GARCIA DAVID WILSON ALBERTO"/>
    <x v="0"/>
    <x v="0"/>
    <n v="216"/>
    <n v="24"/>
    <n v="188.485355648536"/>
    <m/>
    <n v="104998.93309999999"/>
    <x v="1"/>
    <n v="13435"/>
    <x v="1525"/>
    <x v="0"/>
    <m/>
  </r>
  <r>
    <d v="2025-10-08T02:33:15"/>
    <x v="9"/>
    <x v="42"/>
    <s v="CALLE BOTERO ANDRES CAMILO "/>
    <x v="2"/>
    <x v="0"/>
    <n v="136"/>
    <n v="22.6666666666667"/>
    <n v="125.65690376569"/>
    <m/>
    <n v="69999.288700000005"/>
    <x v="1"/>
    <n v="13435"/>
    <x v="1525"/>
    <x v="0"/>
    <m/>
  </r>
  <r>
    <d v="2025-10-08T02:33:15"/>
    <x v="1"/>
    <x v="40"/>
    <s v="AGUDELO GARCIA DENIN ANGELO"/>
    <x v="3"/>
    <x v="0"/>
    <n v="218"/>
    <n v="21.8"/>
    <n v="209.42817294281701"/>
    <s v="1 Descuento (Asociado) "/>
    <n v="116665.48119999999"/>
    <x v="1"/>
    <n v="13435"/>
    <x v="1525"/>
    <x v="0"/>
    <m/>
  </r>
  <r>
    <d v="2025-10-09T02:51:44"/>
    <x v="9"/>
    <x v="0"/>
    <s v="HINCAPIE VILLA JUAN ESTIVEN"/>
    <x v="3"/>
    <x v="0"/>
    <n v="202"/>
    <n v="20.2"/>
    <n v="200.16620498615001"/>
    <m/>
    <n v="111247.22990000001"/>
    <x v="0"/>
    <n v="12202.5641"/>
    <x v="1526"/>
    <x v="0"/>
    <m/>
  </r>
  <r>
    <d v="2025-10-09T02:51:44"/>
    <x v="1"/>
    <x v="36"/>
    <s v="PARIAS MURIEL JHON FREDY"/>
    <x v="0"/>
    <x v="0"/>
    <n v="192"/>
    <n v="21.3333333333333"/>
    <n v="180.14958448753501"/>
    <s v="1 Descuento (Usuario desubicado) "/>
    <n v="100122.50689999999"/>
    <x v="1"/>
    <n v="12202.5641"/>
    <x v="1526"/>
    <x v="0"/>
    <m/>
  </r>
  <r>
    <d v="2025-10-09T02:51:45"/>
    <x v="9"/>
    <x v="1"/>
    <s v="GONZALEZ IPUANA RENE"/>
    <x v="0"/>
    <x v="0"/>
    <n v="167"/>
    <n v="18.5555555555556"/>
    <n v="180.14958448753501"/>
    <m/>
    <n v="100122.50689999999"/>
    <x v="0"/>
    <n v="12202.5641"/>
    <x v="1526"/>
    <x v="0"/>
    <m/>
  </r>
  <r>
    <d v="2025-10-09T02:51:45"/>
    <x v="1"/>
    <x v="37"/>
    <s v="SANCHEZ BETANCOURT FRANSCISCO"/>
    <x v="0"/>
    <x v="0"/>
    <n v="173"/>
    <n v="19.2222222222222"/>
    <n v="180.14958448753501"/>
    <m/>
    <n v="100122.50689999999"/>
    <x v="0"/>
    <n v="12202.5641"/>
    <x v="1526"/>
    <x v="0"/>
    <m/>
  </r>
  <r>
    <d v="2025-10-09T02:51:45"/>
    <x v="9"/>
    <x v="2"/>
    <s v="LONDOO LOPERA DUVAN ANDRES"/>
    <x v="0"/>
    <x v="0"/>
    <n v="185"/>
    <n v="20.5555555555556"/>
    <n v="180.14958448753501"/>
    <m/>
    <n v="100122.50689999999"/>
    <x v="1"/>
    <n v="12202.5641"/>
    <x v="1526"/>
    <x v="0"/>
    <m/>
  </r>
  <r>
    <d v="2025-10-09T02:51:45"/>
    <x v="1"/>
    <x v="3"/>
    <s v="LAYOS JIMENEZ JOHAN CAMILO"/>
    <x v="4"/>
    <x v="0"/>
    <n v="142"/>
    <n v="20.285714285714299"/>
    <n v="140.11634349030501"/>
    <m/>
    <n v="77873.060899999997"/>
    <x v="0"/>
    <n v="12202.5641"/>
    <x v="1526"/>
    <x v="0"/>
    <m/>
  </r>
  <r>
    <d v="2025-10-09T02:51:46"/>
    <x v="9"/>
    <x v="4"/>
    <s v="HERNANDEZ MACIAS GILBERTO"/>
    <x v="0"/>
    <x v="0"/>
    <n v="179"/>
    <n v="19.8888888888889"/>
    <n v="180.14958448753501"/>
    <s v="1 Descuento (Despachador) "/>
    <n v="100122.50689999999"/>
    <x v="1"/>
    <n v="12202.5641"/>
    <x v="1526"/>
    <x v="0"/>
    <m/>
  </r>
  <r>
    <d v="2025-10-09T02:51:46"/>
    <x v="1"/>
    <x v="5"/>
    <s v="VERENZUELA MARTINEZ ALEXANDER"/>
    <x v="3"/>
    <x v="0"/>
    <n v="234"/>
    <n v="23.4"/>
    <n v="200.16620498615001"/>
    <s v="2 Descuentos (Usuarios desubicados) "/>
    <n v="111247.22990000001"/>
    <x v="1"/>
    <n v="12202.5641"/>
    <x v="1526"/>
    <x v="0"/>
    <m/>
  </r>
  <r>
    <d v="2025-10-09T02:51:46"/>
    <x v="9"/>
    <x v="6"/>
    <s v="CARTAGENA RAMIREZ FREDY ALONSO"/>
    <x v="1"/>
    <x v="3"/>
    <n v="211"/>
    <n v="19.181818181818201"/>
    <n v="220.182825484765"/>
    <s v="1 Descuento (Despachador) "/>
    <n v="122371.9529"/>
    <x v="0"/>
    <n v="12202.5641"/>
    <x v="1526"/>
    <x v="0"/>
    <m/>
  </r>
  <r>
    <d v="2025-10-09T02:51:47"/>
    <x v="1"/>
    <x v="7"/>
    <s v="MARIN ALZATE KEVIN ANDRES"/>
    <x v="3"/>
    <x v="0"/>
    <n v="162"/>
    <n v="16.2"/>
    <n v="200.16620498615001"/>
    <m/>
    <n v="111247.22990000001"/>
    <x v="0"/>
    <n v="12202.5641"/>
    <x v="1526"/>
    <x v="0"/>
    <m/>
  </r>
  <r>
    <d v="2025-10-09T02:51:47"/>
    <x v="9"/>
    <x v="8"/>
    <s v="YEPES TORRES JHON ALEXANDER"/>
    <x v="3"/>
    <x v="0"/>
    <n v="199"/>
    <n v="19.899999999999999"/>
    <n v="200.16620498615001"/>
    <m/>
    <n v="111247.22990000001"/>
    <x v="0"/>
    <n v="12202.5641"/>
    <x v="1526"/>
    <x v="0"/>
    <m/>
  </r>
  <r>
    <d v="2025-10-09T02:51:47"/>
    <x v="1"/>
    <x v="9"/>
    <s v="DAVID  HENRY GIOVANNY"/>
    <x v="9"/>
    <x v="0"/>
    <n v="238"/>
    <n v="19.8333333333333"/>
    <n v="240.19944598338"/>
    <m/>
    <n v="133496.6759"/>
    <x v="0"/>
    <n v="12202.5641"/>
    <x v="1526"/>
    <x v="0"/>
    <m/>
  </r>
  <r>
    <d v="2025-10-09T02:51:47"/>
    <x v="9"/>
    <x v="10"/>
    <s v="CUADROS PRESIGA JOSE GABRIEL"/>
    <x v="0"/>
    <x v="0"/>
    <n v="172"/>
    <n v="19.1111111111111"/>
    <n v="180.14958448753501"/>
    <m/>
    <n v="100122.50689999999"/>
    <x v="0"/>
    <n v="12202.5641"/>
    <x v="1526"/>
    <x v="0"/>
    <m/>
  </r>
  <r>
    <d v="2025-10-09T02:51:48"/>
    <x v="1"/>
    <x v="11"/>
    <s v="DURANGO PAEZ GILDARDO"/>
    <x v="1"/>
    <x v="0"/>
    <n v="259"/>
    <n v="23.545454545454501"/>
    <n v="220.182825484765"/>
    <m/>
    <n v="122371.9529"/>
    <x v="1"/>
    <n v="12202.5641"/>
    <x v="1526"/>
    <x v="0"/>
    <m/>
  </r>
  <r>
    <d v="2025-10-09T02:51:48"/>
    <x v="9"/>
    <x v="13"/>
    <s v="JARAMILLO JARAMILLO FRANCISCO WBEIMAR"/>
    <x v="0"/>
    <x v="0"/>
    <n v="179"/>
    <n v="19.8888888888889"/>
    <n v="180.14958448753501"/>
    <m/>
    <n v="100122.50689999999"/>
    <x v="0"/>
    <n v="12202.5641"/>
    <x v="1526"/>
    <x v="0"/>
    <m/>
  </r>
  <r>
    <d v="2025-10-09T02:51:48"/>
    <x v="1"/>
    <x v="14"/>
    <s v="PARRA VILLA YUBER ALONSO"/>
    <x v="4"/>
    <x v="0"/>
    <n v="150"/>
    <n v="21.428571428571399"/>
    <n v="140.11634349030501"/>
    <s v="1 Descuento (Despachador) "/>
    <n v="77873.060899999997"/>
    <x v="0"/>
    <n v="12202.5641"/>
    <x v="1526"/>
    <x v="0"/>
    <m/>
  </r>
  <r>
    <d v="2025-10-09T02:51:49"/>
    <x v="9"/>
    <x v="15"/>
    <s v="ALBERTO ARISTIZABAL RAFAEL"/>
    <x v="0"/>
    <x v="0"/>
    <n v="189"/>
    <n v="21"/>
    <n v="180.14958448753501"/>
    <m/>
    <n v="100122.50689999999"/>
    <x v="0"/>
    <n v="12202.5641"/>
    <x v="1526"/>
    <x v="0"/>
    <m/>
  </r>
  <r>
    <d v="2025-10-09T02:51:50"/>
    <x v="1"/>
    <x v="22"/>
    <s v="ESPINOZA CHAVARRIA GUILLERMO LEON"/>
    <x v="6"/>
    <x v="0"/>
    <n v="166"/>
    <n v="20.75"/>
    <n v="160.13296398892001"/>
    <m/>
    <n v="88997.783899999995"/>
    <x v="0"/>
    <n v="12202.5641"/>
    <x v="1526"/>
    <x v="0"/>
    <m/>
  </r>
  <r>
    <d v="2025-10-09T02:51:49"/>
    <x v="1"/>
    <x v="17"/>
    <s v="MURILLO  YORMAN ANDRES"/>
    <x v="1"/>
    <x v="0"/>
    <n v="169"/>
    <n v="15.363636363636401"/>
    <n v="220.182825484765"/>
    <s v="2 Descuentos (Jefe de ruta) "/>
    <n v="122371.9529"/>
    <x v="0"/>
    <n v="12202.5641"/>
    <x v="1526"/>
    <x v="0"/>
    <m/>
  </r>
  <r>
    <d v="2025-10-09T02:51:49"/>
    <x v="9"/>
    <x v="18"/>
    <s v="DURANGO DAVID JOSE"/>
    <x v="3"/>
    <x v="0"/>
    <n v="189"/>
    <n v="18.899999999999999"/>
    <n v="200.16620498615001"/>
    <m/>
    <n v="111247.22990000001"/>
    <x v="0"/>
    <n v="12202.5641"/>
    <x v="1526"/>
    <x v="0"/>
    <m/>
  </r>
  <r>
    <d v="2025-10-09T02:51:49"/>
    <x v="1"/>
    <x v="19"/>
    <s v="QUIRAMA CASTAEDA JHON JADER"/>
    <x v="3"/>
    <x v="0"/>
    <n v="214"/>
    <n v="21.4"/>
    <n v="200.16620498615001"/>
    <m/>
    <n v="111247.22990000001"/>
    <x v="1"/>
    <n v="12202.5641"/>
    <x v="1526"/>
    <x v="0"/>
    <m/>
  </r>
  <r>
    <d v="2025-10-09T02:51:50"/>
    <x v="9"/>
    <x v="20"/>
    <s v="SALDARRIAGA PARRA LUIS ALBERTO"/>
    <x v="0"/>
    <x v="0"/>
    <n v="218"/>
    <n v="24.2222222222222"/>
    <n v="180.14958448753501"/>
    <m/>
    <n v="100122.50689999999"/>
    <x v="2"/>
    <n v="12202.5641"/>
    <x v="1526"/>
    <x v="0"/>
    <m/>
  </r>
  <r>
    <d v="2025-10-09T02:51:50"/>
    <x v="1"/>
    <x v="21"/>
    <s v="JIMENEZ HERNANDEZ ESTEBAN CAMILO"/>
    <x v="0"/>
    <x v="0"/>
    <n v="195"/>
    <n v="21.6666666666667"/>
    <n v="180.14958448753501"/>
    <s v="12 Descuentos (Transbordo y conducts) "/>
    <n v="100122.50689999999"/>
    <x v="0"/>
    <n v="12202.5641"/>
    <x v="1526"/>
    <x v="0"/>
    <m/>
  </r>
  <r>
    <d v="2025-10-09T02:51:50"/>
    <x v="9"/>
    <x v="38"/>
    <s v="JIMENEZ HURTADO CARLOS ESTIVEN"/>
    <x v="0"/>
    <x v="0"/>
    <n v="225"/>
    <n v="25"/>
    <n v="180.14958448753501"/>
    <m/>
    <n v="100122.50689999999"/>
    <x v="1"/>
    <n v="12202.5641"/>
    <x v="1526"/>
    <x v="0"/>
    <m/>
  </r>
  <r>
    <d v="2025-10-09T02:51:51"/>
    <x v="9"/>
    <x v="23"/>
    <s v="FLORES RINCON JORGE ALBERTO"/>
    <x v="1"/>
    <x v="3"/>
    <n v="215"/>
    <n v="19.545454545454501"/>
    <n v="220.182825484765"/>
    <s v="1 Descuento (Despachador) "/>
    <n v="122371.9529"/>
    <x v="0"/>
    <n v="12202.5641"/>
    <x v="1526"/>
    <x v="0"/>
    <m/>
  </r>
  <r>
    <d v="2025-10-09T02:51:51"/>
    <x v="1"/>
    <x v="24"/>
    <s v="AGUDELO GARCIA LLORDIN ELIAS"/>
    <x v="0"/>
    <x v="0"/>
    <n v="147"/>
    <n v="16.3333333333333"/>
    <n v="180.14958448753501"/>
    <s v="12 Descuentos (Transbordo y despachador) "/>
    <n v="100122.50689999999"/>
    <x v="0"/>
    <n v="12202.5641"/>
    <x v="1526"/>
    <x v="0"/>
    <m/>
  </r>
  <r>
    <d v="2025-10-09T02:51:51"/>
    <x v="9"/>
    <x v="25"/>
    <s v="LEON PEREZ RAUL ENRIQUE"/>
    <x v="3"/>
    <x v="0"/>
    <n v="229"/>
    <n v="22.9"/>
    <n v="200.16620498615001"/>
    <m/>
    <n v="111247.22990000001"/>
    <x v="0"/>
    <n v="12202.5641"/>
    <x v="1526"/>
    <x v="0"/>
    <m/>
  </r>
  <r>
    <d v="2025-10-09T02:51:51"/>
    <x v="1"/>
    <x v="39"/>
    <s v="PALACIO ARIAS YORFAN ALEXIS"/>
    <x v="0"/>
    <x v="0"/>
    <n v="149"/>
    <n v="16.5555555555556"/>
    <n v="180.14958448753501"/>
    <m/>
    <n v="100122.50689999999"/>
    <x v="0"/>
    <n v="12202.5641"/>
    <x v="1526"/>
    <x v="0"/>
    <m/>
  </r>
  <r>
    <d v="2025-10-09T02:51:52"/>
    <x v="9"/>
    <x v="27"/>
    <s v="OSORIO URREGO SANTIAGO"/>
    <x v="9"/>
    <x v="0"/>
    <n v="214"/>
    <n v="17.8333333333333"/>
    <n v="240.19944598338"/>
    <s v="1 Descuento (Despachador) "/>
    <n v="133496.6759"/>
    <x v="0"/>
    <n v="12202.5641"/>
    <x v="1526"/>
    <x v="0"/>
    <m/>
  </r>
  <r>
    <d v="2025-10-09T02:51:52"/>
    <x v="1"/>
    <x v="29"/>
    <s v="LOPERA ALVAREZ ESTIVEN"/>
    <x v="0"/>
    <x v="0"/>
    <n v="185"/>
    <n v="20.5555555555556"/>
    <n v="180.14958448753501"/>
    <m/>
    <n v="100122.50689999999"/>
    <x v="0"/>
    <n v="12202.5641"/>
    <x v="1526"/>
    <x v="0"/>
    <m/>
  </r>
  <r>
    <d v="2025-10-09T02:51:52"/>
    <x v="9"/>
    <x v="30"/>
    <s v="ARAQUE ARROYAVE JOSE ALBEIRO"/>
    <x v="0"/>
    <x v="0"/>
    <n v="181"/>
    <n v="20.1111111111111"/>
    <n v="180.14958448753501"/>
    <m/>
    <n v="100122.50689999999"/>
    <x v="1"/>
    <n v="12202.5641"/>
    <x v="1526"/>
    <x v="0"/>
    <m/>
  </r>
  <r>
    <d v="2025-10-09T02:51:53"/>
    <x v="1"/>
    <x v="31"/>
    <s v="MARTINEZ CHAVERRA LUIS NORBERTO"/>
    <x v="3"/>
    <x v="0"/>
    <n v="219"/>
    <n v="21.9"/>
    <n v="200.16620498615001"/>
    <m/>
    <n v="111247.22990000001"/>
    <x v="0"/>
    <n v="12202.5641"/>
    <x v="1526"/>
    <x v="0"/>
    <m/>
  </r>
  <r>
    <d v="2025-10-09T02:51:53"/>
    <x v="9"/>
    <x v="32"/>
    <s v="TABORDA ROJAS DIEGO ALEJANDRO"/>
    <x v="0"/>
    <x v="0"/>
    <n v="142"/>
    <n v="15.7777777777778"/>
    <n v="180.14958448753501"/>
    <m/>
    <n v="100122.50689999999"/>
    <x v="1"/>
    <n v="12202.5641"/>
    <x v="1526"/>
    <x v="0"/>
    <m/>
  </r>
  <r>
    <d v="2025-10-09T02:51:53"/>
    <x v="1"/>
    <x v="33"/>
    <s v="CALLE BOTERO JUAN RICARDO"/>
    <x v="0"/>
    <x v="0"/>
    <n v="174"/>
    <n v="19.3333333333333"/>
    <n v="180.14958448753501"/>
    <m/>
    <n v="100122.50689999999"/>
    <x v="0"/>
    <n v="12202.5641"/>
    <x v="1526"/>
    <x v="0"/>
    <m/>
  </r>
  <r>
    <d v="2025-10-09T02:51:53"/>
    <x v="9"/>
    <x v="34"/>
    <s v="PALMAR PANA EDIXON JOSUE"/>
    <x v="2"/>
    <x v="0"/>
    <n v="133"/>
    <n v="22.1666666666667"/>
    <n v="120.09972299169"/>
    <m/>
    <n v="66748.338000000003"/>
    <x v="0"/>
    <n v="12202.5641"/>
    <x v="1526"/>
    <x v="0"/>
    <m/>
  </r>
  <r>
    <d v="2025-10-09T02:51:54"/>
    <x v="1"/>
    <x v="35"/>
    <s v="OCAMPO OCAMPO ANTONIO JOSE "/>
    <x v="3"/>
    <x v="0"/>
    <n v="191"/>
    <n v="19.100000000000001"/>
    <n v="200.16620498615001"/>
    <m/>
    <n v="111247.22990000001"/>
    <x v="0"/>
    <n v="12202.5641"/>
    <x v="1526"/>
    <x v="0"/>
    <m/>
  </r>
  <r>
    <d v="2025-10-09T02:51:54"/>
    <x v="9"/>
    <x v="41"/>
    <s v="GARCIA DAVID WILSON ALBERTO"/>
    <x v="3"/>
    <x v="0"/>
    <n v="187"/>
    <n v="18.7"/>
    <n v="200.16620498615001"/>
    <s v="2 Descuentos (Usuarios desubicados) "/>
    <n v="111247.22990000001"/>
    <x v="1"/>
    <n v="12202.5641"/>
    <x v="1526"/>
    <x v="0"/>
    <m/>
  </r>
  <r>
    <d v="2025-10-09T02:51:54"/>
    <x v="1"/>
    <x v="40"/>
    <s v="AGUDELO GARCIA DENIN ANGELO"/>
    <x v="3"/>
    <x v="3"/>
    <n v="194"/>
    <n v="19.399999999999999"/>
    <n v="200.16620498615001"/>
    <s v="1 Descuento (Despachador) "/>
    <n v="111247.22990000001"/>
    <x v="1"/>
    <n v="12202.5641"/>
    <x v="1526"/>
    <x v="0"/>
    <m/>
  </r>
  <r>
    <d v="2025-10-09T02:51:54"/>
    <x v="9"/>
    <x v="42"/>
    <s v="CALLE BOTERO ANDRES CAMILO "/>
    <x v="11"/>
    <x v="0"/>
    <n v="57"/>
    <n v="28.5"/>
    <n v="40.033240997229903"/>
    <m/>
    <n v="22249.446"/>
    <x v="1"/>
    <n v="12202.5641"/>
    <x v="1526"/>
    <x v="0"/>
    <m/>
  </r>
  <r>
    <d v="2025-10-10T01:10:50"/>
    <x v="1"/>
    <x v="0"/>
    <s v="HINCAPIE VILLA JUAN ESTIVEN"/>
    <x v="6"/>
    <x v="0"/>
    <n v="140"/>
    <n v="17.5"/>
    <n v="168.067605633803"/>
    <m/>
    <n v="93639.549299999999"/>
    <x v="0"/>
    <n v="13115"/>
    <x v="1527"/>
    <x v="0"/>
    <m/>
  </r>
  <r>
    <d v="2025-10-10T01:10:50"/>
    <x v="9"/>
    <x v="36"/>
    <s v="PARIAS MURIEL JHON FREDY"/>
    <x v="0"/>
    <x v="0"/>
    <n v="205"/>
    <n v="22.7777777777778"/>
    <n v="189.076056338028"/>
    <m/>
    <n v="105344.493"/>
    <x v="1"/>
    <n v="13115"/>
    <x v="1527"/>
    <x v="0"/>
    <m/>
  </r>
  <r>
    <d v="2025-10-10T01:10:51"/>
    <x v="1"/>
    <x v="1"/>
    <s v="GONZALEZ IPUANA RENE"/>
    <x v="3"/>
    <x v="0"/>
    <n v="196"/>
    <n v="19.600000000000001"/>
    <n v="210.08450704225399"/>
    <m/>
    <n v="117049.4366"/>
    <x v="0"/>
    <n v="13115"/>
    <x v="1527"/>
    <x v="0"/>
    <m/>
  </r>
  <r>
    <d v="2025-10-10T01:10:51"/>
    <x v="9"/>
    <x v="37"/>
    <s v="SANCHEZ BETANCOURT FRANSCISCO"/>
    <x v="6"/>
    <x v="0"/>
    <n v="195"/>
    <n v="24.375"/>
    <n v="168.067605633803"/>
    <s v="1 Descuento (Despachador) "/>
    <n v="93639.549299999999"/>
    <x v="0"/>
    <n v="13115"/>
    <x v="1527"/>
    <x v="0"/>
    <m/>
  </r>
  <r>
    <d v="2025-10-10T01:10:51"/>
    <x v="1"/>
    <x v="2"/>
    <s v="LONDOO LOPERA DUVAN ANDRES"/>
    <x v="0"/>
    <x v="0"/>
    <n v="157"/>
    <n v="17.4444444444444"/>
    <n v="189.076056338028"/>
    <s v="Se descuenta 0.5 viaje por reiteradas faltas (NO ingresar al 13)"/>
    <n v="99199.653000000006"/>
    <x v="1"/>
    <n v="13115"/>
    <x v="1527"/>
    <x v="2"/>
    <n v="11.004"/>
  </r>
  <r>
    <d v="2025-10-10T01:10:52"/>
    <x v="9"/>
    <x v="3"/>
    <s v="LOPEZ PINEDA DANIEL ESTIVEN"/>
    <x v="6"/>
    <x v="0"/>
    <n v="189"/>
    <n v="23.625"/>
    <n v="168.067605633803"/>
    <s v="3 Descuentos (Conducts, oficina y capacitacion) "/>
    <n v="93639.549299999999"/>
    <x v="0"/>
    <n v="13115"/>
    <x v="1527"/>
    <x v="0"/>
    <m/>
  </r>
  <r>
    <d v="2025-10-10T01:10:52"/>
    <x v="1"/>
    <x v="5"/>
    <s v="GONZALEZ PEREZ RAFAEL JOSE"/>
    <x v="3"/>
    <x v="0"/>
    <n v="183"/>
    <n v="18.3"/>
    <n v="210.08450704225399"/>
    <m/>
    <n v="117049.4366"/>
    <x v="1"/>
    <n v="13115"/>
    <x v="1527"/>
    <x v="0"/>
    <m/>
  </r>
  <r>
    <d v="2025-10-10T01:10:52"/>
    <x v="9"/>
    <x v="6"/>
    <s v="CARTAGENA RAMIREZ FREDY ALONSO"/>
    <x v="9"/>
    <x v="0"/>
    <n v="296"/>
    <n v="24.6666666666667"/>
    <n v="252.10140845070401"/>
    <s v="2 Descuentos (Asociado y despachador) "/>
    <n v="140459.32389999999"/>
    <x v="0"/>
    <n v="13115"/>
    <x v="1527"/>
    <x v="0"/>
    <m/>
  </r>
  <r>
    <d v="2025-10-10T01:10:53"/>
    <x v="1"/>
    <x v="7"/>
    <s v="MARIN ALZATE KEVIN ANDRES"/>
    <x v="10"/>
    <x v="0"/>
    <n v="84"/>
    <n v="21"/>
    <n v="84.0338028169014"/>
    <m/>
    <n v="46819.774599999997"/>
    <x v="0"/>
    <n v="13115"/>
    <x v="1527"/>
    <x v="0"/>
    <m/>
  </r>
  <r>
    <d v="2025-10-10T01:10:53"/>
    <x v="9"/>
    <x v="8"/>
    <s v="YEPES TORRES JHON ALEXANDER"/>
    <x v="6"/>
    <x v="0"/>
    <n v="156"/>
    <n v="20.8"/>
    <n v="157.56338028169"/>
    <s v="2 Descuentos (Despachador) "/>
    <n v="87787.077499999999"/>
    <x v="0"/>
    <n v="13115"/>
    <x v="1527"/>
    <x v="0"/>
    <m/>
  </r>
  <r>
    <d v="2025-10-10T01:10:53"/>
    <x v="1"/>
    <x v="9"/>
    <s v="MACIAS HERNANDEZ JULIAN DAVID"/>
    <x v="0"/>
    <x v="0"/>
    <n v="148"/>
    <n v="16.4444444444444"/>
    <n v="189.076056338028"/>
    <m/>
    <n v="105344.493"/>
    <x v="0"/>
    <n v="13115"/>
    <x v="1527"/>
    <x v="0"/>
    <m/>
  </r>
  <r>
    <d v="2025-10-10T01:10:53"/>
    <x v="9"/>
    <x v="10"/>
    <s v="PULGARIN GARCIA YONATHAN ANDRES"/>
    <x v="6"/>
    <x v="0"/>
    <n v="170"/>
    <n v="21.25"/>
    <n v="168.067605633803"/>
    <s v="1 Descuento (Conduct) "/>
    <n v="93639.549299999999"/>
    <x v="0"/>
    <n v="13115"/>
    <x v="1527"/>
    <x v="0"/>
    <m/>
  </r>
  <r>
    <d v="2025-10-10T01:10:54"/>
    <x v="1"/>
    <x v="11"/>
    <s v="HERNANDEZ MACIAS GILBERTO"/>
    <x v="0"/>
    <x v="0"/>
    <n v="209"/>
    <n v="23.2222222222222"/>
    <n v="189.076056338028"/>
    <m/>
    <n v="105344.493"/>
    <x v="1"/>
    <n v="13115"/>
    <x v="1527"/>
    <x v="0"/>
    <m/>
  </r>
  <r>
    <d v="2025-10-10T01:10:54"/>
    <x v="9"/>
    <x v="13"/>
    <s v="PEREZ GARCIA JUAN ESTEBAN"/>
    <x v="0"/>
    <x v="0"/>
    <n v="225"/>
    <n v="25"/>
    <n v="189.076056338028"/>
    <m/>
    <n v="105344.493"/>
    <x v="0"/>
    <n v="13115"/>
    <x v="1527"/>
    <x v="0"/>
    <m/>
  </r>
  <r>
    <d v="2025-10-10T01:10:54"/>
    <x v="1"/>
    <x v="14"/>
    <s v="PARRA VILLA YUBER ALONSO"/>
    <x v="3"/>
    <x v="0"/>
    <n v="172"/>
    <n v="17.2"/>
    <n v="210.08450704225399"/>
    <m/>
    <n v="117049.4366"/>
    <x v="0"/>
    <n v="13115"/>
    <x v="1527"/>
    <x v="0"/>
    <m/>
  </r>
  <r>
    <d v="2025-10-10T01:10:54"/>
    <x v="9"/>
    <x v="15"/>
    <s v="ALBERTO ARISTIZABAL RAFAEL"/>
    <x v="6"/>
    <x v="0"/>
    <n v="177"/>
    <n v="22.125"/>
    <n v="168.067605633803"/>
    <m/>
    <n v="93639.549299999999"/>
    <x v="0"/>
    <n v="13115"/>
    <x v="1527"/>
    <x v="0"/>
    <m/>
  </r>
  <r>
    <d v="2025-10-10T01:10:55"/>
    <x v="1"/>
    <x v="16"/>
    <s v="MACEA ARBELAEZ MATEO"/>
    <x v="8"/>
    <x v="0"/>
    <n v="100"/>
    <n v="20"/>
    <n v="105.04225352112699"/>
    <m/>
    <n v="58524.7183"/>
    <x v="0"/>
    <n v="13115"/>
    <x v="1527"/>
    <x v="0"/>
    <m/>
  </r>
  <r>
    <d v="2025-10-10T01:10:55"/>
    <x v="9"/>
    <x v="17"/>
    <s v="MURILLO  YORMAN ANDRES"/>
    <x v="3"/>
    <x v="0"/>
    <n v="231"/>
    <n v="23.1"/>
    <n v="210.08450704225399"/>
    <m/>
    <n v="117049.4366"/>
    <x v="0"/>
    <n v="13115"/>
    <x v="1527"/>
    <x v="0"/>
    <m/>
  </r>
  <r>
    <d v="2025-10-10T01:10:55"/>
    <x v="1"/>
    <x v="18"/>
    <s v="DURANGO DAVID JOSE"/>
    <x v="3"/>
    <x v="0"/>
    <n v="201"/>
    <n v="20.100000000000001"/>
    <n v="210.08450704225399"/>
    <m/>
    <n v="117049.4366"/>
    <x v="0"/>
    <n v="13115"/>
    <x v="1527"/>
    <x v="0"/>
    <m/>
  </r>
  <r>
    <d v="2025-10-10T01:10:55"/>
    <x v="9"/>
    <x v="19"/>
    <s v="QUIRAMA CASTAEDA JHON JADER"/>
    <x v="0"/>
    <x v="0"/>
    <n v="190"/>
    <n v="21.1111111111111"/>
    <n v="189.076056338028"/>
    <m/>
    <n v="105344.493"/>
    <x v="1"/>
    <n v="13115"/>
    <x v="1527"/>
    <x v="0"/>
    <m/>
  </r>
  <r>
    <d v="2025-10-10T01:10:56"/>
    <x v="1"/>
    <x v="20"/>
    <s v="SALDARRIAGA PARRA LUIS ALBERTO"/>
    <x v="6"/>
    <x v="0"/>
    <n v="177"/>
    <n v="22.125"/>
    <n v="168.067605633803"/>
    <m/>
    <n v="93639.549299999999"/>
    <x v="2"/>
    <n v="13115"/>
    <x v="1527"/>
    <x v="0"/>
    <m/>
  </r>
  <r>
    <d v="2025-10-10T01:10:56"/>
    <x v="9"/>
    <x v="21"/>
    <s v="JIMENEZ HERNANDEZ ESTEBAN CAMILO"/>
    <x v="0"/>
    <x v="0"/>
    <n v="203"/>
    <n v="22.5555555555556"/>
    <n v="189.076056338028"/>
    <m/>
    <n v="105344.493"/>
    <x v="0"/>
    <n v="13115"/>
    <x v="1527"/>
    <x v="0"/>
    <m/>
  </r>
  <r>
    <d v="2025-10-10T01:10:56"/>
    <x v="1"/>
    <x v="38"/>
    <s v="JIMENEZ HURTADO CARLOS ESTIVEN"/>
    <x v="0"/>
    <x v="0"/>
    <n v="232"/>
    <n v="25.7777777777778"/>
    <n v="189.076056338028"/>
    <m/>
    <n v="105344.493"/>
    <x v="1"/>
    <n v="13115"/>
    <x v="1527"/>
    <x v="0"/>
    <m/>
  </r>
  <r>
    <d v="2025-10-10T01:10:57"/>
    <x v="9"/>
    <x v="22"/>
    <s v="ESPINOZA CHAVARRIA GUILLERMO LEON"/>
    <x v="3"/>
    <x v="0"/>
    <n v="219"/>
    <n v="21.9"/>
    <n v="210.08450704225399"/>
    <m/>
    <n v="117049.4366"/>
    <x v="0"/>
    <n v="13115"/>
    <x v="1527"/>
    <x v="0"/>
    <m/>
  </r>
  <r>
    <d v="2025-10-10T01:10:57"/>
    <x v="1"/>
    <x v="23"/>
    <s v="VERENZUELA MARTINEZ ALEXANDER"/>
    <x v="1"/>
    <x v="0"/>
    <n v="221"/>
    <n v="20.090909090909101"/>
    <n v="231.09295774647899"/>
    <m/>
    <n v="128754.3803"/>
    <x v="0"/>
    <n v="13115"/>
    <x v="1527"/>
    <x v="0"/>
    <m/>
  </r>
  <r>
    <d v="2025-10-10T01:10:57"/>
    <x v="9"/>
    <x v="24"/>
    <s v="AGUDELO GARCIA LLORDIN ELIAS"/>
    <x v="3"/>
    <x v="0"/>
    <n v="205"/>
    <n v="20.5"/>
    <n v="210.08450704225399"/>
    <s v="2 Descuentos (Despachador y usuario desubicado) "/>
    <n v="117049.4366"/>
    <x v="0"/>
    <n v="13115"/>
    <x v="1527"/>
    <x v="0"/>
    <m/>
  </r>
  <r>
    <d v="2025-10-10T01:10:57"/>
    <x v="1"/>
    <x v="25"/>
    <s v="LEON PEREZ RAUL ENRIQUE"/>
    <x v="1"/>
    <x v="0"/>
    <n v="205"/>
    <n v="18.636363636363601"/>
    <n v="231.09295774647899"/>
    <s v="2 Descuentos (Conducts) "/>
    <n v="128754.3803"/>
    <x v="0"/>
    <n v="13115"/>
    <x v="1527"/>
    <x v="0"/>
    <m/>
  </r>
  <r>
    <d v="2025-10-10T01:10:58"/>
    <x v="9"/>
    <x v="39"/>
    <s v="PALACIO ARIAS YORFAN ALEXIS"/>
    <x v="1"/>
    <x v="0"/>
    <n v="219"/>
    <n v="19.909090909090899"/>
    <n v="231.09295774647899"/>
    <m/>
    <n v="128754.3803"/>
    <x v="0"/>
    <n v="13115"/>
    <x v="1527"/>
    <x v="0"/>
    <m/>
  </r>
  <r>
    <d v="2025-10-10T01:10:58"/>
    <x v="1"/>
    <x v="27"/>
    <s v="OSORIO URREGO SANTIAGO"/>
    <x v="3"/>
    <x v="0"/>
    <n v="229"/>
    <n v="22.9"/>
    <n v="210.08450704225399"/>
    <s v="Se adicionan 32 Usuarios restantes del dia 07/10"/>
    <n v="117049.4366"/>
    <x v="0"/>
    <n v="13115"/>
    <x v="1527"/>
    <x v="0"/>
    <m/>
  </r>
  <r>
    <d v="2025-10-10T01:10:58"/>
    <x v="9"/>
    <x v="28"/>
    <s v="MARULANDA JARAMILLO DAWER ANDRES"/>
    <x v="0"/>
    <x v="0"/>
    <n v="192"/>
    <n v="21.3333333333333"/>
    <n v="189.076056338028"/>
    <m/>
    <n v="105344.493"/>
    <x v="0"/>
    <n v="13115"/>
    <x v="1527"/>
    <x v="0"/>
    <m/>
  </r>
  <r>
    <d v="2025-10-10T01:10:59"/>
    <x v="1"/>
    <x v="29"/>
    <s v="LOPERA ALVAREZ ESTIVEN"/>
    <x v="12"/>
    <x v="0"/>
    <n v="259"/>
    <n v="19.923076923076898"/>
    <n v="273.10985915493001"/>
    <s v="1 Descuento (Usuario desubicado) "/>
    <n v="152164.26759999999"/>
    <x v="0"/>
    <n v="13115"/>
    <x v="1527"/>
    <x v="0"/>
    <m/>
  </r>
  <r>
    <d v="2025-10-10T01:10:59"/>
    <x v="9"/>
    <x v="30"/>
    <s v="ARAQUE ARROYAVE JOSE ALBEIRO"/>
    <x v="8"/>
    <x v="0"/>
    <n v="112"/>
    <n v="22.4"/>
    <n v="105.04225352112699"/>
    <m/>
    <n v="58524.7183"/>
    <x v="1"/>
    <n v="13115"/>
    <x v="1527"/>
    <x v="0"/>
    <m/>
  </r>
  <r>
    <d v="2025-10-10T01:10:59"/>
    <x v="1"/>
    <x v="31"/>
    <s v="MARTINEZ CHAVERRA LUIS NORBERTO"/>
    <x v="3"/>
    <x v="0"/>
    <n v="202"/>
    <n v="20.2"/>
    <n v="210.08450704225399"/>
    <m/>
    <n v="117049.4366"/>
    <x v="0"/>
    <n v="13115"/>
    <x v="1527"/>
    <x v="0"/>
    <m/>
  </r>
  <r>
    <d v="2025-10-10T01:10:59"/>
    <x v="9"/>
    <x v="32"/>
    <s v="TABORDA ROJAS DIEGO ALEJANDRO"/>
    <x v="3"/>
    <x v="0"/>
    <n v="233"/>
    <n v="23.3"/>
    <n v="210.08450704225399"/>
    <m/>
    <n v="117049.4366"/>
    <x v="1"/>
    <n v="13115"/>
    <x v="1527"/>
    <x v="0"/>
    <m/>
  </r>
  <r>
    <d v="2025-10-10T01:11:00"/>
    <x v="1"/>
    <x v="33"/>
    <s v="CALLE BOTERO JUAN RICARDO"/>
    <x v="3"/>
    <x v="0"/>
    <n v="197"/>
    <n v="19.7"/>
    <n v="210.08450704225399"/>
    <s v="2 Descuentos (Conduct y usuario desubicado) "/>
    <n v="117049.4366"/>
    <x v="0"/>
    <n v="13115"/>
    <x v="1527"/>
    <x v="0"/>
    <m/>
  </r>
  <r>
    <d v="2025-10-10T01:11:00"/>
    <x v="9"/>
    <x v="34"/>
    <s v="PALMAR PANA EDIXON JOSUE"/>
    <x v="11"/>
    <x v="3"/>
    <n v="22"/>
    <n v="14.6666666666667"/>
    <n v="31.512676056338002"/>
    <m/>
    <n v="17557.415499999999"/>
    <x v="0"/>
    <n v="13115"/>
    <x v="1527"/>
    <x v="0"/>
    <m/>
  </r>
  <r>
    <d v="2025-10-10T01:11:00"/>
    <x v="1"/>
    <x v="35"/>
    <s v="OCAMPO OCAMPO ANTONIO JOSE"/>
    <x v="3"/>
    <x v="0"/>
    <n v="193"/>
    <n v="19.3"/>
    <n v="210.08450704225399"/>
    <s v="3 Descuentos (Oficina y despachador) "/>
    <n v="117049.4366"/>
    <x v="0"/>
    <n v="13115"/>
    <x v="1527"/>
    <x v="0"/>
    <m/>
  </r>
  <r>
    <d v="2025-10-10T01:11:00"/>
    <x v="9"/>
    <x v="41"/>
    <s v="JARAMILLO JARAMILLO FRANCISCO WBEIMAR"/>
    <x v="0"/>
    <x v="0"/>
    <n v="147"/>
    <n v="16.3333333333333"/>
    <n v="189.076056338028"/>
    <m/>
    <n v="105344.493"/>
    <x v="1"/>
    <n v="13115"/>
    <x v="1527"/>
    <x v="0"/>
    <m/>
  </r>
  <r>
    <d v="2025-10-10T01:11:00"/>
    <x v="1"/>
    <x v="40"/>
    <s v="AGUDELO GARCIA DENIN ANGELO"/>
    <x v="4"/>
    <x v="0"/>
    <n v="173"/>
    <n v="24.714285714285701"/>
    <n v="147.05915492957701"/>
    <s v="1 Descuento (Despachador) "/>
    <n v="81934.605599999995"/>
    <x v="1"/>
    <n v="13115"/>
    <x v="1527"/>
    <x v="0"/>
    <m/>
  </r>
  <r>
    <d v="2025-10-10T01:11:01"/>
    <x v="9"/>
    <x v="42"/>
    <s v="CALLE BOTERO ANDRES CAMILO "/>
    <x v="0"/>
    <x v="0"/>
    <n v="194"/>
    <n v="21.5555555555556"/>
    <n v="189.076056338028"/>
    <m/>
    <n v="105344.493"/>
    <x v="1"/>
    <n v="13115"/>
    <x v="1527"/>
    <x v="0"/>
    <m/>
  </r>
  <r>
    <d v="2025-10-11T03:16:05"/>
    <x v="9"/>
    <x v="0"/>
    <s v="HINCAPIE VILLA JUAN ESTIVEN"/>
    <x v="6"/>
    <x v="0"/>
    <n v="185"/>
    <n v="21.764705882352899"/>
    <n v="180.04654442877299"/>
    <m/>
    <n v="100354.7285"/>
    <x v="0"/>
    <n v="14071.794900000001"/>
    <x v="1528"/>
    <x v="0"/>
    <m/>
  </r>
  <r>
    <d v="2025-10-11T03:16:05"/>
    <x v="1"/>
    <x v="36"/>
    <s v="PARIAS MURIEL JHON FREDY"/>
    <x v="0"/>
    <x v="0"/>
    <n v="201"/>
    <n v="22.3333333333333"/>
    <n v="190.637517630465"/>
    <m/>
    <n v="106257.94779999999"/>
    <x v="1"/>
    <n v="14071.794900000001"/>
    <x v="1528"/>
    <x v="0"/>
    <m/>
  </r>
  <r>
    <d v="2025-10-11T03:16:06"/>
    <x v="9"/>
    <x v="1"/>
    <s v="GONZALEZ IPUANA RENE"/>
    <x v="0"/>
    <x v="0"/>
    <n v="193"/>
    <n v="21.4444444444444"/>
    <n v="190.637517630465"/>
    <s v="2 Descuentos (Conducts) "/>
    <n v="106257.94779999999"/>
    <x v="0"/>
    <n v="14071.794900000001"/>
    <x v="1528"/>
    <x v="0"/>
    <m/>
  </r>
  <r>
    <d v="2025-10-11T03:16:07"/>
    <x v="1"/>
    <x v="37"/>
    <s v="SANCHEZ BETANCOURT FRANSCISCO"/>
    <x v="0"/>
    <x v="0"/>
    <n v="191"/>
    <n v="21.2222222222222"/>
    <n v="190.637517630465"/>
    <s v="2 Descuentos (Usuarios desubicados) "/>
    <n v="106257.94779999999"/>
    <x v="0"/>
    <n v="14071.794900000001"/>
    <x v="1528"/>
    <x v="0"/>
    <m/>
  </r>
  <r>
    <d v="2025-10-11T03:16:07"/>
    <x v="9"/>
    <x v="2"/>
    <s v="HERNANDEZ MACIAS GILBERTO "/>
    <x v="0"/>
    <x v="0"/>
    <n v="171"/>
    <n v="19"/>
    <n v="190.637517630465"/>
    <m/>
    <n v="106257.94779999999"/>
    <x v="1"/>
    <n v="14071.794900000001"/>
    <x v="1528"/>
    <x v="0"/>
    <m/>
  </r>
  <r>
    <d v="2025-10-11T03:16:08"/>
    <x v="1"/>
    <x v="3"/>
    <s v="LOPEZ PINEDA DANIEL ESTIVEN"/>
    <x v="0"/>
    <x v="0"/>
    <n v="159"/>
    <n v="17.6666666666667"/>
    <n v="190.637517630465"/>
    <m/>
    <n v="106257.94779999999"/>
    <x v="0"/>
    <n v="14071.794900000001"/>
    <x v="1528"/>
    <x v="0"/>
    <m/>
  </r>
  <r>
    <d v="2025-10-11T03:16:08"/>
    <x v="9"/>
    <x v="4"/>
    <s v="CALLE BOTERO ANDRES CAMILO"/>
    <x v="10"/>
    <x v="0"/>
    <n v="111"/>
    <n v="31.714285714285701"/>
    <n v="74.1368124118477"/>
    <m/>
    <n v="41322.535300000003"/>
    <x v="1"/>
    <n v="14071.794900000001"/>
    <x v="1528"/>
    <x v="0"/>
    <m/>
  </r>
  <r>
    <d v="2025-10-11T03:16:09"/>
    <x v="1"/>
    <x v="5"/>
    <s v="GONZALEZ PEREZ RAFAEL JOSE"/>
    <x v="4"/>
    <x v="0"/>
    <n v="132"/>
    <n v="18.8571428571429"/>
    <n v="148.273624823695"/>
    <m/>
    <n v="82645.070500000002"/>
    <x v="1"/>
    <n v="14071.794900000001"/>
    <x v="1528"/>
    <x v="0"/>
    <m/>
  </r>
  <r>
    <d v="2025-10-11T03:16:09"/>
    <x v="9"/>
    <x v="6"/>
    <s v="CARTAGENA RAMIREZ FREDY ALONSO"/>
    <x v="3"/>
    <x v="0"/>
    <n v="194"/>
    <n v="19.399999999999999"/>
    <n v="211.81946403385001"/>
    <m/>
    <n v="118064.38649999999"/>
    <x v="0"/>
    <n v="14071.794900000001"/>
    <x v="1528"/>
    <x v="0"/>
    <m/>
  </r>
  <r>
    <d v="2025-10-11T03:16:10"/>
    <x v="1"/>
    <x v="7"/>
    <s v="HENAO MUOZ FERNEY"/>
    <x v="3"/>
    <x v="0"/>
    <n v="276"/>
    <n v="27.6"/>
    <n v="211.81946403385001"/>
    <m/>
    <n v="118064.38649999999"/>
    <x v="0"/>
    <n v="14071.794900000001"/>
    <x v="1528"/>
    <x v="0"/>
    <m/>
  </r>
  <r>
    <d v="2025-10-11T03:16:10"/>
    <x v="9"/>
    <x v="8"/>
    <s v="YEPES TORRES JHON ALEXANDER"/>
    <x v="0"/>
    <x v="0"/>
    <n v="166"/>
    <n v="18.4444444444444"/>
    <n v="190.637517630465"/>
    <s v="2 Descuentos (Jefe de ruta) "/>
    <n v="106257.94779999999"/>
    <x v="0"/>
    <n v="14071.794900000001"/>
    <x v="1528"/>
    <x v="0"/>
    <m/>
  </r>
  <r>
    <d v="2025-10-11T03:16:11"/>
    <x v="1"/>
    <x v="9"/>
    <s v="MACIAS HERNANDEZ JULIAN DAVID"/>
    <x v="6"/>
    <x v="0"/>
    <n v="112"/>
    <n v="14"/>
    <n v="169.45557122707999"/>
    <m/>
    <n v="94451.5092"/>
    <x v="0"/>
    <n v="14071.794900000001"/>
    <x v="1528"/>
    <x v="0"/>
    <m/>
  </r>
  <r>
    <d v="2025-10-11T03:16:12"/>
    <x v="9"/>
    <x v="10"/>
    <s v="CUADROS PRESIGA JOSE GABRIEL"/>
    <x v="10"/>
    <x v="0"/>
    <n v="73"/>
    <n v="18.25"/>
    <n v="84.727785613540206"/>
    <m/>
    <n v="47225.7546"/>
    <x v="0"/>
    <n v="14071.794900000001"/>
    <x v="1528"/>
    <x v="0"/>
    <m/>
  </r>
  <r>
    <d v="2025-10-11T03:16:12"/>
    <x v="1"/>
    <x v="11"/>
    <s v="DURANGO PAEZ GILDARDO"/>
    <x v="3"/>
    <x v="0"/>
    <n v="198"/>
    <n v="19.8"/>
    <n v="211.81946403385001"/>
    <m/>
    <n v="118064.38649999999"/>
    <x v="1"/>
    <n v="14071.794900000001"/>
    <x v="1528"/>
    <x v="0"/>
    <m/>
  </r>
  <r>
    <d v="2025-10-11T03:16:12"/>
    <x v="9"/>
    <x v="13"/>
    <s v="PEREZ GARCIA JUAN ESTEBAN"/>
    <x v="0"/>
    <x v="0"/>
    <n v="203"/>
    <n v="22.5555555555556"/>
    <n v="190.637517630465"/>
    <s v="6 Descuentos (Transbordo y capacitacion) "/>
    <n v="106257.94779999999"/>
    <x v="0"/>
    <n v="14071.794900000001"/>
    <x v="1528"/>
    <x v="0"/>
    <m/>
  </r>
  <r>
    <d v="2025-10-11T03:16:13"/>
    <x v="1"/>
    <x v="14"/>
    <s v="PARRA VILLA YUBER ALONSO"/>
    <x v="3"/>
    <x v="0"/>
    <n v="228"/>
    <n v="22.8"/>
    <n v="211.81946403385001"/>
    <m/>
    <n v="118064.38649999999"/>
    <x v="0"/>
    <n v="14071.794900000001"/>
    <x v="1528"/>
    <x v="0"/>
    <m/>
  </r>
  <r>
    <d v="2025-10-11T03:16:13"/>
    <x v="9"/>
    <x v="15"/>
    <s v="ALBERTO ARISTIZABAL RAFAEL"/>
    <x v="1"/>
    <x v="0"/>
    <n v="208"/>
    <n v="18.909090909090899"/>
    <n v="233.00141043723599"/>
    <m/>
    <n v="129870.8251"/>
    <x v="0"/>
    <n v="14071.794900000001"/>
    <x v="1528"/>
    <x v="0"/>
    <m/>
  </r>
  <r>
    <d v="2025-10-11T03:16:14"/>
    <x v="1"/>
    <x v="17"/>
    <s v="MURILLO  YORMAN ANDRES"/>
    <x v="1"/>
    <x v="0"/>
    <n v="232"/>
    <n v="21.090909090909101"/>
    <n v="233.00141043723599"/>
    <m/>
    <n v="129870.8251"/>
    <x v="0"/>
    <n v="14071.794900000001"/>
    <x v="1528"/>
    <x v="0"/>
    <m/>
  </r>
  <r>
    <d v="2025-10-11T03:16:14"/>
    <x v="9"/>
    <x v="18"/>
    <s v="DURANGO DAVID JOSE"/>
    <x v="3"/>
    <x v="0"/>
    <n v="228"/>
    <n v="22.8"/>
    <n v="211.81946403385001"/>
    <s v="1 Descuento (Despachador) "/>
    <n v="118064.38649999999"/>
    <x v="0"/>
    <n v="14071.794900000001"/>
    <x v="1528"/>
    <x v="0"/>
    <m/>
  </r>
  <r>
    <d v="2025-10-11T03:16:14"/>
    <x v="1"/>
    <x v="19"/>
    <s v="QUIRAMA CASTAEDA JHON JADER"/>
    <x v="4"/>
    <x v="0"/>
    <n v="162"/>
    <n v="23.1428571428571"/>
    <n v="148.273624823695"/>
    <m/>
    <n v="82645.070500000002"/>
    <x v="1"/>
    <n v="14071.794900000001"/>
    <x v="1528"/>
    <x v="0"/>
    <m/>
  </r>
  <r>
    <d v="2025-10-11T03:16:15"/>
    <x v="9"/>
    <x v="20"/>
    <s v="SALDARRIAGA PARRA LUIS ALBERTO"/>
    <x v="0"/>
    <x v="0"/>
    <n v="179"/>
    <n v="19.8888888888889"/>
    <n v="190.637517630465"/>
    <m/>
    <n v="106257.94779999999"/>
    <x v="2"/>
    <n v="14071.794900000001"/>
    <x v="1528"/>
    <x v="0"/>
    <m/>
  </r>
  <r>
    <d v="2025-10-11T03:16:15"/>
    <x v="1"/>
    <x v="21"/>
    <s v="JIMENEZ HERNANDEZ ESTEBAN CAMILO"/>
    <x v="0"/>
    <x v="0"/>
    <n v="212"/>
    <n v="23.5555555555556"/>
    <n v="190.637517630465"/>
    <m/>
    <n v="106257.94779999999"/>
    <x v="0"/>
    <n v="14071.794900000001"/>
    <x v="1528"/>
    <x v="0"/>
    <m/>
  </r>
  <r>
    <d v="2025-10-11T03:16:15"/>
    <x v="9"/>
    <x v="38"/>
    <s v="JIMENEZ HURTADO CARLOS ESTIVEN "/>
    <x v="0"/>
    <x v="0"/>
    <n v="199"/>
    <n v="22.1111111111111"/>
    <n v="190.637517630465"/>
    <m/>
    <n v="106257.94779999999"/>
    <x v="1"/>
    <n v="14071.794900000001"/>
    <x v="1528"/>
    <x v="0"/>
    <m/>
  </r>
  <r>
    <d v="2025-10-11T03:16:16"/>
    <x v="1"/>
    <x v="22"/>
    <s v="CIRO MARIN RODRIGO ALBERTO"/>
    <x v="9"/>
    <x v="0"/>
    <n v="239"/>
    <n v="19.9166666666667"/>
    <n v="254.183356840621"/>
    <m/>
    <n v="141677.26379999999"/>
    <x v="0"/>
    <n v="14071.794900000001"/>
    <x v="1528"/>
    <x v="0"/>
    <m/>
  </r>
  <r>
    <d v="2025-10-11T03:16:16"/>
    <x v="9"/>
    <x v="23"/>
    <s v="VERENZUELA MARTINEZ ALEXANDER"/>
    <x v="12"/>
    <x v="0"/>
    <n v="316"/>
    <n v="24.307692307692299"/>
    <n v="275.36530324400599"/>
    <s v="5 Descuentos (Conducts y usuarios desubicados) "/>
    <n v="153483.70240000001"/>
    <x v="0"/>
    <n v="14071.794900000001"/>
    <x v="1528"/>
    <x v="0"/>
    <m/>
  </r>
  <r>
    <d v="2025-10-11T03:16:16"/>
    <x v="1"/>
    <x v="24"/>
    <s v="AGUDELO GARCIA LLORDIN ELIAS"/>
    <x v="1"/>
    <x v="0"/>
    <n v="189"/>
    <n v="17.181818181818201"/>
    <n v="233.00141043723599"/>
    <m/>
    <n v="129870.8251"/>
    <x v="0"/>
    <n v="14071.794900000001"/>
    <x v="1528"/>
    <x v="0"/>
    <m/>
  </r>
  <r>
    <d v="2025-10-11T03:16:17"/>
    <x v="9"/>
    <x v="25"/>
    <s v="LEON PEREZ RAUL ENRIQUE"/>
    <x v="3"/>
    <x v="0"/>
    <n v="268"/>
    <n v="26.8"/>
    <n v="211.81946403385001"/>
    <m/>
    <n v="118064.38649999999"/>
    <x v="0"/>
    <n v="14071.794900000001"/>
    <x v="1528"/>
    <x v="0"/>
    <m/>
  </r>
  <r>
    <d v="2025-10-11T03:16:17"/>
    <x v="1"/>
    <x v="39"/>
    <s v="PULGARIN GARCIA YONATHAN ANDRES"/>
    <x v="0"/>
    <x v="0"/>
    <n v="190"/>
    <n v="21.1111111111111"/>
    <n v="190.637517630465"/>
    <s v="Se descuenta 0.5 viaje de 3 52 pm ya que NO ingresa a la minorista "/>
    <n v="100354.71279999999"/>
    <x v="0"/>
    <n v="14071.794900000001"/>
    <x v="1528"/>
    <x v="2"/>
    <n v="10.590999999999999"/>
  </r>
  <r>
    <d v="2025-10-11T03:16:17"/>
    <x v="9"/>
    <x v="27"/>
    <s v="LAYOS JIMENEZ JOHAN CAMILO"/>
    <x v="3"/>
    <x v="0"/>
    <n v="186"/>
    <n v="18.600000000000001"/>
    <n v="211.81946403385001"/>
    <m/>
    <n v="118064.38649999999"/>
    <x v="0"/>
    <n v="14071.794900000001"/>
    <x v="1528"/>
    <x v="0"/>
    <m/>
  </r>
  <r>
    <d v="2025-10-11T03:16:18"/>
    <x v="1"/>
    <x v="28"/>
    <s v="MARULANDA JARAMILLO DAWER ANDRES"/>
    <x v="0"/>
    <x v="0"/>
    <n v="175"/>
    <n v="19.4444444444444"/>
    <n v="190.637517630465"/>
    <s v="Se descuenta 0.5 viaje por faltas reiteradas (NO ingresa al 13) "/>
    <n v="100354.71279999999"/>
    <x v="0"/>
    <n v="14071.794900000001"/>
    <x v="1528"/>
    <x v="2"/>
    <n v="10.590999999999999"/>
  </r>
  <r>
    <d v="2025-10-11T03:16:18"/>
    <x v="9"/>
    <x v="29"/>
    <s v="MONTOYA OSPINA GILBERTO ANTONIO"/>
    <x v="3"/>
    <x v="3"/>
    <n v="242"/>
    <n v="24.2"/>
    <n v="211.81946403385001"/>
    <m/>
    <n v="118064.38649999999"/>
    <x v="0"/>
    <n v="14071.794900000001"/>
    <x v="1528"/>
    <x v="0"/>
    <m/>
  </r>
  <r>
    <d v="2025-10-11T03:16:18"/>
    <x v="1"/>
    <x v="31"/>
    <s v="MARTINEZ CHAVERRA LUIS NORBERTO"/>
    <x v="3"/>
    <x v="0"/>
    <n v="253"/>
    <n v="25.3"/>
    <n v="211.81946403385001"/>
    <m/>
    <n v="118064.38649999999"/>
    <x v="0"/>
    <n v="14071.794900000001"/>
    <x v="1528"/>
    <x v="0"/>
    <m/>
  </r>
  <r>
    <d v="2025-10-11T03:16:19"/>
    <x v="9"/>
    <x v="32"/>
    <s v="TABORDA ROJAS DIEGO ALEJANDRO"/>
    <x v="6"/>
    <x v="0"/>
    <n v="148"/>
    <n v="18.5"/>
    <n v="169.45557122707999"/>
    <s v="1 Descuento (Despachador) "/>
    <n v="94451.5092"/>
    <x v="1"/>
    <n v="14071.794900000001"/>
    <x v="1528"/>
    <x v="0"/>
    <m/>
  </r>
  <r>
    <d v="2025-10-11T03:16:19"/>
    <x v="1"/>
    <x v="33"/>
    <s v="CALLE BOTERO JUAN RICARDO"/>
    <x v="0"/>
    <x v="0"/>
    <n v="173"/>
    <n v="19.2222222222222"/>
    <n v="190.637517630465"/>
    <m/>
    <n v="106257.94779999999"/>
    <x v="0"/>
    <n v="14071.794900000001"/>
    <x v="1528"/>
    <x v="0"/>
    <m/>
  </r>
  <r>
    <d v="2025-10-11T03:16:20"/>
    <x v="9"/>
    <x v="34"/>
    <s v="PALMAR PANA EDIXON JOSUE"/>
    <x v="0"/>
    <x v="0"/>
    <n v="185"/>
    <n v="20.5555555555556"/>
    <n v="190.637517630465"/>
    <s v="3 Descuentos (Jefe de ruta y despachador) "/>
    <n v="106257.94779999999"/>
    <x v="0"/>
    <n v="14071.794900000001"/>
    <x v="1528"/>
    <x v="0"/>
    <m/>
  </r>
  <r>
    <d v="2025-10-11T03:16:20"/>
    <x v="1"/>
    <x v="35"/>
    <s v="JARAMILLO JARAMILLO FRANCISCO WBEIMAR"/>
    <x v="1"/>
    <x v="0"/>
    <n v="212"/>
    <n v="19.272727272727298"/>
    <n v="233.00141043723599"/>
    <s v="1 Descuento (Despachador) "/>
    <n v="129870.8251"/>
    <x v="0"/>
    <n v="14071.794900000001"/>
    <x v="1528"/>
    <x v="0"/>
    <m/>
  </r>
  <r>
    <d v="2025-10-11T03:16:20"/>
    <x v="9"/>
    <x v="41"/>
    <s v="GARCIA DAVID WILSON ALBERTO"/>
    <x v="0"/>
    <x v="0"/>
    <n v="199"/>
    <n v="22.1111111111111"/>
    <n v="190.637517630465"/>
    <s v="2 Descuentos (Conducts) "/>
    <n v="106257.94779999999"/>
    <x v="1"/>
    <n v="14071.794900000001"/>
    <x v="1528"/>
    <x v="0"/>
    <m/>
  </r>
  <r>
    <d v="2025-10-11T03:16:20"/>
    <x v="1"/>
    <x v="40"/>
    <s v="LOPERA ALVAREZ ESTIVEN"/>
    <x v="3"/>
    <x v="3"/>
    <n v="234"/>
    <n v="23.4"/>
    <n v="211.81946403385001"/>
    <s v="2 Descuentos (Transbordo y despachador) "/>
    <n v="118064.38649999999"/>
    <x v="1"/>
    <n v="14071.794900000001"/>
    <x v="1528"/>
    <x v="0"/>
    <m/>
  </r>
  <r>
    <d v="2025-10-11T03:16:21"/>
    <x v="9"/>
    <x v="42"/>
    <s v="CALLE BOTERO ANDRES CAMILO "/>
    <x v="10"/>
    <x v="0"/>
    <n v="87"/>
    <n v="19.3333333333333"/>
    <n v="95.318758815232698"/>
    <m/>
    <n v="53128.973899999997"/>
    <x v="1"/>
    <n v="14071.794900000001"/>
    <x v="1528"/>
    <x v="0"/>
    <m/>
  </r>
  <r>
    <d v="2025-10-12T03:27:07"/>
    <x v="1"/>
    <x v="0"/>
    <s v="HINCAPIE VILLA JUAN ESTIVEN"/>
    <x v="0"/>
    <x v="0"/>
    <n v="166"/>
    <n v="18.4444444444444"/>
    <n v="181.77004538577901"/>
    <s v="3 Descuentos (Conducts) "/>
    <n v="101070.47659999999"/>
    <x v="0"/>
    <n v="11733.3333"/>
    <x v="1529"/>
    <x v="0"/>
    <m/>
  </r>
  <r>
    <d v="2025-10-12T03:27:07"/>
    <x v="9"/>
    <x v="36"/>
    <s v="PARIAS MURIEL JHON FREDY"/>
    <x v="6"/>
    <x v="0"/>
    <n v="190"/>
    <n v="23.75"/>
    <n v="161.573373676248"/>
    <m/>
    <n v="89840.423599999995"/>
    <x v="1"/>
    <n v="11733.3333"/>
    <x v="1529"/>
    <x v="0"/>
    <m/>
  </r>
  <r>
    <d v="2025-10-12T03:27:07"/>
    <x v="1"/>
    <x v="1"/>
    <s v="GONZALEZ IPUANA RENE"/>
    <x v="6"/>
    <x v="0"/>
    <n v="132"/>
    <n v="16.5"/>
    <n v="161.573373676248"/>
    <m/>
    <n v="89840.423599999995"/>
    <x v="0"/>
    <n v="11733.3333"/>
    <x v="1529"/>
    <x v="0"/>
    <m/>
  </r>
  <r>
    <d v="2025-10-12T03:27:08"/>
    <x v="9"/>
    <x v="37"/>
    <s v="LAYOS JIMENEZ JOHAN CAMILO"/>
    <x v="0"/>
    <x v="0"/>
    <n v="162"/>
    <n v="18"/>
    <n v="181.77004538577901"/>
    <s v="4 Descuentos (Transbordo) "/>
    <n v="101070.47659999999"/>
    <x v="0"/>
    <n v="11733.3333"/>
    <x v="1529"/>
    <x v="0"/>
    <m/>
  </r>
  <r>
    <d v="2025-10-12T03:27:08"/>
    <x v="1"/>
    <x v="2"/>
    <s v="HERNANDEZ MACIAS GILBERTO"/>
    <x v="0"/>
    <x v="0"/>
    <n v="208"/>
    <n v="23.1111111111111"/>
    <n v="181.77004538577901"/>
    <m/>
    <n v="101070.47659999999"/>
    <x v="1"/>
    <n v="11733.3333"/>
    <x v="1529"/>
    <x v="0"/>
    <m/>
  </r>
  <r>
    <d v="2025-10-12T03:27:08"/>
    <x v="9"/>
    <x v="3"/>
    <s v="LOPEZ PINEDA DANIEL ESTIVEN"/>
    <x v="0"/>
    <x v="0"/>
    <n v="175"/>
    <n v="19.4444444444444"/>
    <n v="181.77004538577901"/>
    <m/>
    <n v="101070.47659999999"/>
    <x v="0"/>
    <n v="11733.3333"/>
    <x v="1529"/>
    <x v="0"/>
    <m/>
  </r>
  <r>
    <d v="2025-10-12T03:27:09"/>
    <x v="1"/>
    <x v="4"/>
    <s v="CALLE BOTERO ANDRES CAMILO"/>
    <x v="2"/>
    <x v="0"/>
    <n v="144"/>
    <n v="24"/>
    <n v="121.180030257186"/>
    <m/>
    <n v="67380.3177"/>
    <x v="1"/>
    <n v="11733.3333"/>
    <x v="1529"/>
    <x v="0"/>
    <m/>
  </r>
  <r>
    <d v="2025-10-12T03:27:09"/>
    <x v="9"/>
    <x v="5"/>
    <s v="GONZALEZ PEREZ RAFAEL JOSE"/>
    <x v="0"/>
    <x v="0"/>
    <n v="160"/>
    <n v="17.7777777777778"/>
    <n v="181.77004538577901"/>
    <s v="3 Descuentos (Transbordo) "/>
    <n v="101070.47659999999"/>
    <x v="1"/>
    <n v="11733.3333"/>
    <x v="1529"/>
    <x v="0"/>
    <m/>
  </r>
  <r>
    <d v="2025-10-12T03:27:09"/>
    <x v="1"/>
    <x v="6"/>
    <s v="CARTAGENA RAMIREZ FREDY ALONSO"/>
    <x v="1"/>
    <x v="0"/>
    <n v="211"/>
    <n v="19.181818181818201"/>
    <n v="222.16338880484099"/>
    <s v="6 Descuentos (Despachador y transbordo) "/>
    <n v="123530.5825"/>
    <x v="0"/>
    <n v="11733.3333"/>
    <x v="1529"/>
    <x v="0"/>
    <m/>
  </r>
  <r>
    <d v="2025-10-12T03:27:10"/>
    <x v="9"/>
    <x v="7"/>
    <s v="MARIN ALZATE KEVIN ANDRES"/>
    <x v="4"/>
    <x v="0"/>
    <n v="103"/>
    <n v="14.714285714285699"/>
    <n v="141.37670196671701"/>
    <m/>
    <n v="78610.370699999999"/>
    <x v="0"/>
    <n v="11733.3333"/>
    <x v="1529"/>
    <x v="0"/>
    <m/>
  </r>
  <r>
    <d v="2025-10-12T03:27:10"/>
    <x v="1"/>
    <x v="8"/>
    <s v="YEPES TORRES JHON ALEXANDER"/>
    <x v="0"/>
    <x v="0"/>
    <n v="166"/>
    <n v="18.4444444444444"/>
    <n v="181.77004538577901"/>
    <s v="1 Descuento (Despachador) "/>
    <n v="101070.47659999999"/>
    <x v="0"/>
    <n v="11733.3333"/>
    <x v="1529"/>
    <x v="0"/>
    <m/>
  </r>
  <r>
    <d v="2025-10-12T03:27:10"/>
    <x v="9"/>
    <x v="9"/>
    <s v="DAVID  HENRY GIOVANNY"/>
    <x v="2"/>
    <x v="0"/>
    <n v="116"/>
    <n v="19.3333333333333"/>
    <n v="121.180030257186"/>
    <m/>
    <n v="67380.3177"/>
    <x v="0"/>
    <n v="11733.3333"/>
    <x v="1529"/>
    <x v="0"/>
    <m/>
  </r>
  <r>
    <d v="2025-10-12T03:27:11"/>
    <x v="1"/>
    <x v="10"/>
    <s v="CUADROS PRESIGA JOSE GABRIEL"/>
    <x v="9"/>
    <x v="0"/>
    <n v="221"/>
    <n v="18.4166666666667"/>
    <n v="242.36006051437201"/>
    <m/>
    <n v="134760.6354"/>
    <x v="0"/>
    <n v="11733.3333"/>
    <x v="1529"/>
    <x v="0"/>
    <m/>
  </r>
  <r>
    <d v="2025-10-12T03:27:11"/>
    <x v="9"/>
    <x v="11"/>
    <s v="DURANGO PAEZ GILDARDO"/>
    <x v="6"/>
    <x v="0"/>
    <n v="130"/>
    <n v="16.25"/>
    <n v="161.573373676248"/>
    <s v="3 Descuentos (Transbordo) "/>
    <n v="89840.423599999995"/>
    <x v="1"/>
    <n v="11733.3333"/>
    <x v="1529"/>
    <x v="0"/>
    <m/>
  </r>
  <r>
    <d v="2025-10-12T03:27:11"/>
    <x v="1"/>
    <x v="13"/>
    <s v="PEREZ GARCIA JUAN ESTEBAN"/>
    <x v="6"/>
    <x v="0"/>
    <n v="174"/>
    <n v="21.75"/>
    <n v="161.573373676248"/>
    <m/>
    <n v="89840.423599999995"/>
    <x v="0"/>
    <n v="11733.3333"/>
    <x v="1529"/>
    <x v="0"/>
    <m/>
  </r>
  <r>
    <d v="2025-10-12T03:27:11"/>
    <x v="9"/>
    <x v="14"/>
    <s v="PARRA VILLA YUBER ALONSO"/>
    <x v="3"/>
    <x v="0"/>
    <n v="190"/>
    <n v="19"/>
    <n v="201.96671709531"/>
    <m/>
    <n v="112300.5295"/>
    <x v="0"/>
    <n v="11733.3333"/>
    <x v="1529"/>
    <x v="0"/>
    <m/>
  </r>
  <r>
    <d v="2025-10-12T03:27:12"/>
    <x v="1"/>
    <x v="15"/>
    <s v="ALBERTO ARISTIZABAL RAFAEL"/>
    <x v="0"/>
    <x v="0"/>
    <n v="168"/>
    <n v="18.6666666666667"/>
    <n v="181.77004538577901"/>
    <m/>
    <n v="101070.47659999999"/>
    <x v="0"/>
    <n v="11733.3333"/>
    <x v="1529"/>
    <x v="0"/>
    <m/>
  </r>
  <r>
    <d v="2025-10-12T03:27:12"/>
    <x v="9"/>
    <x v="16"/>
    <s v="MACEA ARBELAEZ MATEO"/>
    <x v="0"/>
    <x v="0"/>
    <n v="196"/>
    <n v="21.7777777777778"/>
    <n v="181.77004538577901"/>
    <s v="1 Descuento (Conduct) "/>
    <n v="101070.47659999999"/>
    <x v="0"/>
    <n v="11733.3333"/>
    <x v="1529"/>
    <x v="0"/>
    <m/>
  </r>
  <r>
    <d v="2025-10-12T03:27:12"/>
    <x v="1"/>
    <x v="17"/>
    <s v="MURILLO  YORMAN ANDRES"/>
    <x v="0"/>
    <x v="0"/>
    <n v="169"/>
    <n v="18.7777777777778"/>
    <n v="181.77004538577901"/>
    <m/>
    <n v="101070.47659999999"/>
    <x v="0"/>
    <n v="11733.3333"/>
    <x v="1529"/>
    <x v="0"/>
    <m/>
  </r>
  <r>
    <d v="2025-10-12T03:27:12"/>
    <x v="9"/>
    <x v="18"/>
    <s v="MACIAS HERNANDEZ JULIAN DAVID"/>
    <x v="6"/>
    <x v="0"/>
    <n v="186"/>
    <n v="23.25"/>
    <n v="161.573373676248"/>
    <m/>
    <n v="89840.423599999995"/>
    <x v="0"/>
    <n v="11733.3333"/>
    <x v="1529"/>
    <x v="0"/>
    <m/>
  </r>
  <r>
    <d v="2025-10-12T03:27:13"/>
    <x v="1"/>
    <x v="19"/>
    <s v="QUIRAMA CASTAEDA JHON JADER"/>
    <x v="6"/>
    <x v="0"/>
    <n v="171"/>
    <n v="21.375"/>
    <n v="161.573373676248"/>
    <m/>
    <n v="89840.423599999995"/>
    <x v="1"/>
    <n v="11733.3333"/>
    <x v="1529"/>
    <x v="0"/>
    <m/>
  </r>
  <r>
    <d v="2025-10-12T03:27:13"/>
    <x v="9"/>
    <x v="20"/>
    <s v="SALDARRIAGA PARRA LUIS ALBERTO"/>
    <x v="4"/>
    <x v="0"/>
    <n v="176"/>
    <n v="25.1428571428571"/>
    <n v="141.37670196671701"/>
    <s v="2 Descuentos (Usuarios desubicados) "/>
    <n v="78610.370699999999"/>
    <x v="2"/>
    <n v="11733.3333"/>
    <x v="1529"/>
    <x v="0"/>
    <m/>
  </r>
  <r>
    <d v="2025-10-12T03:27:13"/>
    <x v="1"/>
    <x v="21"/>
    <s v="JIMENEZ HERNANDEZ ESTEBAN CAMILO"/>
    <x v="6"/>
    <x v="0"/>
    <n v="187"/>
    <n v="24.933333333333302"/>
    <n v="151.475037821483"/>
    <m/>
    <n v="84225.397100000002"/>
    <x v="0"/>
    <n v="11733.3333"/>
    <x v="1529"/>
    <x v="0"/>
    <m/>
  </r>
  <r>
    <d v="2025-10-12T03:27:13"/>
    <x v="9"/>
    <x v="38"/>
    <s v="PULGARIN GARCIA YONATHAN ANDRES"/>
    <x v="6"/>
    <x v="0"/>
    <n v="161"/>
    <n v="20.125"/>
    <n v="161.573373676248"/>
    <s v="3 Descuentos (Conducts y despachador) "/>
    <n v="89840.423599999995"/>
    <x v="1"/>
    <n v="11733.3333"/>
    <x v="1529"/>
    <x v="0"/>
    <m/>
  </r>
  <r>
    <d v="2025-10-12T03:27:14"/>
    <x v="1"/>
    <x v="22"/>
    <s v="CIRO MARIN RODRIGO ALBERTO"/>
    <x v="1"/>
    <x v="0"/>
    <n v="189"/>
    <n v="17.181818181818201"/>
    <n v="222.16338880484099"/>
    <s v="Se descuenta 0.5 viaje de 10 48 am ya que NO ingresa a placita zea. 2 Descuentos (Usuarios desubicados) "/>
    <n v="117915.46"/>
    <x v="0"/>
    <n v="11733.3333"/>
    <x v="1529"/>
    <x v="2"/>
    <n v="10.0985"/>
  </r>
  <r>
    <d v="2025-10-12T03:27:14"/>
    <x v="9"/>
    <x v="23"/>
    <s v="HENAO MUOZ FERNEY"/>
    <x v="2"/>
    <x v="0"/>
    <n v="167"/>
    <n v="27.8333333333333"/>
    <n v="121.180030257186"/>
    <m/>
    <n v="67380.3177"/>
    <x v="0"/>
    <n v="11733.3333"/>
    <x v="1529"/>
    <x v="0"/>
    <m/>
  </r>
  <r>
    <d v="2025-10-12T03:27:14"/>
    <x v="1"/>
    <x v="24"/>
    <s v="AGUDELO GARCIA LLORDIN ELIAS"/>
    <x v="0"/>
    <x v="0"/>
    <n v="164"/>
    <n v="18.2222222222222"/>
    <n v="181.77004538577901"/>
    <m/>
    <n v="101070.47659999999"/>
    <x v="0"/>
    <n v="11733.3333"/>
    <x v="1529"/>
    <x v="0"/>
    <m/>
  </r>
  <r>
    <d v="2025-10-12T03:27:15"/>
    <x v="9"/>
    <x v="25"/>
    <s v="LEON PEREZ RAUL ENRIQUE"/>
    <x v="3"/>
    <x v="0"/>
    <n v="183"/>
    <n v="18.3"/>
    <n v="201.96671709531"/>
    <m/>
    <n v="112300.5295"/>
    <x v="0"/>
    <n v="11733.3333"/>
    <x v="1529"/>
    <x v="0"/>
    <m/>
  </r>
  <r>
    <d v="2025-10-12T03:27:15"/>
    <x v="1"/>
    <x v="27"/>
    <s v="OSORIO URREGO SANTIAGO"/>
    <x v="0"/>
    <x v="0"/>
    <n v="199"/>
    <n v="22.1111111111111"/>
    <n v="181.77004538577901"/>
    <m/>
    <n v="101070.47659999999"/>
    <x v="0"/>
    <n v="11733.3333"/>
    <x v="1529"/>
    <x v="0"/>
    <m/>
  </r>
  <r>
    <d v="2025-10-12T03:27:15"/>
    <x v="9"/>
    <x v="28"/>
    <s v="MARULANDA JARAMILLO DAWER ANDRES"/>
    <x v="0"/>
    <x v="0"/>
    <n v="163"/>
    <n v="18.1111111111111"/>
    <n v="181.77004538577901"/>
    <m/>
    <n v="101070.47659999999"/>
    <x v="0"/>
    <n v="11733.3333"/>
    <x v="1529"/>
    <x v="0"/>
    <m/>
  </r>
  <r>
    <d v="2025-10-12T03:27:15"/>
    <x v="1"/>
    <x v="29"/>
    <s v="MONTOYA OSPINA GILBERTO ANTONIO"/>
    <x v="3"/>
    <x v="0"/>
    <n v="215"/>
    <n v="21.5"/>
    <n v="201.96671709531"/>
    <m/>
    <n v="112300.5295"/>
    <x v="0"/>
    <n v="11733.3333"/>
    <x v="1529"/>
    <x v="0"/>
    <m/>
  </r>
  <r>
    <d v="2025-10-12T03:27:16"/>
    <x v="9"/>
    <x v="30"/>
    <s v="ARAQUE ARROYAVE JOSE ALBEIRO"/>
    <x v="4"/>
    <x v="0"/>
    <n v="134"/>
    <n v="19.1428571428571"/>
    <n v="141.37670196671701"/>
    <m/>
    <n v="78610.370699999999"/>
    <x v="1"/>
    <n v="11733.3333"/>
    <x v="1529"/>
    <x v="0"/>
    <m/>
  </r>
  <r>
    <d v="2025-10-12T03:27:16"/>
    <x v="1"/>
    <x v="31"/>
    <s v="JARAMILLO JARAMILLO FRANCISCO WBEIMAR"/>
    <x v="4"/>
    <x v="0"/>
    <n v="110"/>
    <n v="15.714285714285699"/>
    <n v="141.37670196671701"/>
    <m/>
    <n v="78610.370699999999"/>
    <x v="0"/>
    <n v="11733.3333"/>
    <x v="1529"/>
    <x v="0"/>
    <m/>
  </r>
  <r>
    <d v="2025-10-12T03:27:16"/>
    <x v="9"/>
    <x v="32"/>
    <s v="VERENZUELA MARTINEZ ALEXANDER"/>
    <x v="0"/>
    <x v="0"/>
    <n v="205"/>
    <n v="22.7777777777778"/>
    <n v="181.77004538577901"/>
    <s v="2 Descuentos (Despachador) "/>
    <n v="101070.47659999999"/>
    <x v="1"/>
    <n v="11733.3333"/>
    <x v="1529"/>
    <x v="0"/>
    <m/>
  </r>
  <r>
    <d v="2025-10-12T03:27:16"/>
    <x v="1"/>
    <x v="33"/>
    <s v="CALLE BOTERO JUAN RICARDO"/>
    <x v="3"/>
    <x v="0"/>
    <n v="231"/>
    <n v="23.1"/>
    <n v="201.96671709531"/>
    <s v="1 Descuento (Usuario desubicado) "/>
    <n v="112300.5295"/>
    <x v="0"/>
    <n v="11733.3333"/>
    <x v="1529"/>
    <x v="0"/>
    <m/>
  </r>
  <r>
    <d v="2025-10-12T03:27:17"/>
    <x v="9"/>
    <x v="34"/>
    <s v="PALMAR PANA EDIXON JOSUE"/>
    <x v="3"/>
    <x v="0"/>
    <n v="185"/>
    <n v="18.5"/>
    <n v="201.96671709531"/>
    <m/>
    <n v="112300.5295"/>
    <x v="0"/>
    <n v="11733.3333"/>
    <x v="1529"/>
    <x v="0"/>
    <m/>
  </r>
  <r>
    <d v="2025-10-12T03:27:17"/>
    <x v="1"/>
    <x v="35"/>
    <s v="OCAMPO OCAMPO ANTONIO JOSE"/>
    <x v="11"/>
    <x v="0"/>
    <n v="48"/>
    <n v="24"/>
    <n v="40.393343419061999"/>
    <m/>
    <n v="22460.105899999999"/>
    <x v="0"/>
    <n v="11733.3333"/>
    <x v="1529"/>
    <x v="0"/>
    <m/>
  </r>
  <r>
    <d v="2025-10-12T03:27:17"/>
    <x v="9"/>
    <x v="41"/>
    <s v="GARCIA DAVID WILSON ALBERTO"/>
    <x v="6"/>
    <x v="0"/>
    <n v="194"/>
    <n v="24.25"/>
    <n v="161.573373676248"/>
    <m/>
    <n v="89840.423599999995"/>
    <x v="1"/>
    <n v="11733.3333"/>
    <x v="1529"/>
    <x v="0"/>
    <m/>
  </r>
  <r>
    <d v="2025-10-12T03:27:17"/>
    <x v="1"/>
    <x v="40"/>
    <s v="AGUDELO GARCIA DENIN ANGELO"/>
    <x v="3"/>
    <x v="3"/>
    <n v="226"/>
    <n v="22.6"/>
    <n v="201.96671709531"/>
    <m/>
    <n v="112300.5295"/>
    <x v="1"/>
    <n v="11733.3333"/>
    <x v="1529"/>
    <x v="0"/>
    <m/>
  </r>
  <r>
    <d v="2025-10-13T00:53:35"/>
    <x v="12"/>
    <x v="0"/>
    <s v="HINCAPIE VILLA JUAN ESTIVEN"/>
    <x v="3"/>
    <x v="0"/>
    <n v="190"/>
    <n v="19"/>
    <n v="176.223404255319"/>
    <s v="1 Descuento (Conduct) "/>
    <n v="97240.691500000001"/>
    <x v="0"/>
    <n v="10415"/>
    <x v="1530"/>
    <x v="0"/>
    <m/>
  </r>
  <r>
    <d v="2025-10-13T00:53:36"/>
    <x v="12"/>
    <x v="1"/>
    <s v="GONZALEZ IPUANA RENE"/>
    <x v="3"/>
    <x v="0"/>
    <n v="177"/>
    <n v="17.7"/>
    <n v="176.223404255319"/>
    <m/>
    <n v="97240.691500000001"/>
    <x v="0"/>
    <n v="10415"/>
    <x v="1530"/>
    <x v="0"/>
    <m/>
  </r>
  <r>
    <d v="2025-10-13T00:53:36"/>
    <x v="12"/>
    <x v="2"/>
    <s v="LONDOO LOPERA DUVAN ANDRES"/>
    <x v="3"/>
    <x v="0"/>
    <n v="174"/>
    <n v="17.399999999999999"/>
    <n v="176.223404255319"/>
    <m/>
    <n v="97240.691500000001"/>
    <x v="1"/>
    <n v="10415"/>
    <x v="1530"/>
    <x v="0"/>
    <m/>
  </r>
  <r>
    <d v="2025-10-13T00:53:36"/>
    <x v="12"/>
    <x v="4"/>
    <s v="CALLE BOTERO ANDRES CAMILO"/>
    <x v="0"/>
    <x v="0"/>
    <n v="137"/>
    <n v="15.2222222222222"/>
    <n v="158.60106382978699"/>
    <m/>
    <n v="87516.622300000003"/>
    <x v="1"/>
    <n v="10415"/>
    <x v="1530"/>
    <x v="0"/>
    <m/>
  </r>
  <r>
    <d v="2025-10-13T00:53:36"/>
    <x v="12"/>
    <x v="6"/>
    <s v="CARTAGENA RAMIREZ FREDY ALONSO"/>
    <x v="0"/>
    <x v="0"/>
    <n v="193"/>
    <n v="21.4444444444444"/>
    <n v="158.60106382978699"/>
    <m/>
    <n v="87516.622300000003"/>
    <x v="0"/>
    <n v="10415"/>
    <x v="1530"/>
    <x v="0"/>
    <m/>
  </r>
  <r>
    <d v="2025-10-13T00:53:37"/>
    <x v="12"/>
    <x v="8"/>
    <s v="YEPES TORRES JHON ALEXANDER"/>
    <x v="3"/>
    <x v="0"/>
    <n v="202"/>
    <n v="20.2"/>
    <n v="176.223404255319"/>
    <m/>
    <n v="97240.691500000001"/>
    <x v="0"/>
    <n v="10415"/>
    <x v="1530"/>
    <x v="0"/>
    <m/>
  </r>
  <r>
    <d v="2025-10-13T00:53:37"/>
    <x v="12"/>
    <x v="10"/>
    <s v="CUADROS PRESIGA JOSE GABRIEL"/>
    <x v="12"/>
    <x v="0"/>
    <n v="239"/>
    <n v="18.384615384615401"/>
    <n v="229.090425531915"/>
    <s v="2 Descuentos (Despachador) "/>
    <n v="126412.8989"/>
    <x v="0"/>
    <n v="10415"/>
    <x v="1530"/>
    <x v="0"/>
    <m/>
  </r>
  <r>
    <d v="2025-10-13T00:53:37"/>
    <x v="12"/>
    <x v="18"/>
    <s v="MACIAS HERNANDEZ JULIAN DAVID"/>
    <x v="0"/>
    <x v="0"/>
    <n v="135"/>
    <n v="15"/>
    <n v="158.60106382978699"/>
    <s v="1 Descuento (Conduct) "/>
    <n v="87516.622300000003"/>
    <x v="0"/>
    <n v="10415"/>
    <x v="1530"/>
    <x v="0"/>
    <m/>
  </r>
  <r>
    <d v="2025-10-13T00:53:37"/>
    <x v="12"/>
    <x v="20"/>
    <s v="SALDARRIAGA PARRA LUIS ALBERTO"/>
    <x v="4"/>
    <x v="0"/>
    <n v="107"/>
    <n v="15.285714285714301"/>
    <n v="123.356382978723"/>
    <s v="2 Descuentos (Usuarios desubicados) "/>
    <n v="68068.483999999997"/>
    <x v="2"/>
    <n v="10415"/>
    <x v="1530"/>
    <x v="0"/>
    <m/>
  </r>
  <r>
    <d v="2025-10-13T00:53:38"/>
    <x v="12"/>
    <x v="38"/>
    <s v="PULGARIN GARCIA YONATHAN ANDRES"/>
    <x v="0"/>
    <x v="0"/>
    <n v="169"/>
    <n v="18.7777777777778"/>
    <n v="158.60106382978699"/>
    <m/>
    <n v="87516.622300000003"/>
    <x v="1"/>
    <n v="10415"/>
    <x v="1530"/>
    <x v="0"/>
    <m/>
  </r>
  <r>
    <d v="2025-10-13T00:53:38"/>
    <x v="12"/>
    <x v="22"/>
    <s v="VERENZUELA MARTINEZ ALEXANDER"/>
    <x v="0"/>
    <x v="0"/>
    <n v="139"/>
    <n v="15.4444444444444"/>
    <n v="158.60106382978699"/>
    <s v="4 Descuentos (Despachador, conduct y usuarios desubicados) "/>
    <n v="87516.622300000003"/>
    <x v="0"/>
    <n v="10415"/>
    <x v="1530"/>
    <x v="0"/>
    <m/>
  </r>
  <r>
    <d v="2025-10-13T00:53:38"/>
    <x v="12"/>
    <x v="23"/>
    <s v="AGUDELO GARCIA LLORDIN ELIAS"/>
    <x v="3"/>
    <x v="0"/>
    <n v="152"/>
    <n v="15.2"/>
    <n v="176.223404255319"/>
    <m/>
    <n v="97240.691500000001"/>
    <x v="0"/>
    <n v="10415"/>
    <x v="1530"/>
    <x v="0"/>
    <m/>
  </r>
  <r>
    <d v="2025-10-13T00:53:38"/>
    <x v="12"/>
    <x v="25"/>
    <s v="LEON PEREZ RAUL ENRIQUE"/>
    <x v="3"/>
    <x v="0"/>
    <n v="176"/>
    <n v="17.600000000000001"/>
    <n v="176.223404255319"/>
    <m/>
    <n v="97240.691500000001"/>
    <x v="0"/>
    <n v="10415"/>
    <x v="1530"/>
    <x v="0"/>
    <m/>
  </r>
  <r>
    <d v="2025-10-13T00:53:39"/>
    <x v="12"/>
    <x v="39"/>
    <s v="PALACIO ARIAS YORFAN ALEXIS"/>
    <x v="1"/>
    <x v="0"/>
    <n v="133"/>
    <n v="12.090909090909101"/>
    <n v="193.845744680851"/>
    <m/>
    <n v="106964.76059999999"/>
    <x v="0"/>
    <n v="10415"/>
    <x v="1530"/>
    <x v="0"/>
    <m/>
  </r>
  <r>
    <d v="2025-10-13T00:53:39"/>
    <x v="12"/>
    <x v="27"/>
    <s v="OSORIO URREGO SANTIAGO"/>
    <x v="1"/>
    <x v="0"/>
    <n v="240"/>
    <n v="21.818181818181799"/>
    <n v="193.845744680851"/>
    <m/>
    <n v="106964.76059999999"/>
    <x v="0"/>
    <n v="10415"/>
    <x v="1530"/>
    <x v="0"/>
    <m/>
  </r>
  <r>
    <d v="2025-10-13T00:53:39"/>
    <x v="12"/>
    <x v="28"/>
    <s v="MARULANDA JARAMILLO DAWER ANDRES"/>
    <x v="6"/>
    <x v="0"/>
    <n v="107"/>
    <n v="13.375"/>
    <n v="140.97872340425499"/>
    <m/>
    <n v="77792.553199999995"/>
    <x v="0"/>
    <n v="10415"/>
    <x v="1530"/>
    <x v="0"/>
    <m/>
  </r>
  <r>
    <d v="2025-10-13T00:53:39"/>
    <x v="12"/>
    <x v="30"/>
    <s v="ARAQUE ARROYAVE JOSE ALBEIRO"/>
    <x v="4"/>
    <x v="3"/>
    <n v="150"/>
    <n v="21.428571428571399"/>
    <n v="123.356382978723"/>
    <s v="2 Descuentos (Usuarios desubicados) "/>
    <n v="68068.483999999997"/>
    <x v="1"/>
    <n v="10415"/>
    <x v="1530"/>
    <x v="0"/>
    <m/>
  </r>
  <r>
    <d v="2025-10-13T00:53:40"/>
    <x v="12"/>
    <x v="32"/>
    <s v="TABORDA ROJAS DIEGO ALEJANDRO"/>
    <x v="6"/>
    <x v="0"/>
    <n v="123"/>
    <n v="15.375"/>
    <n v="140.97872340425499"/>
    <m/>
    <n v="77792.553199999995"/>
    <x v="1"/>
    <n v="10415"/>
    <x v="1530"/>
    <x v="0"/>
    <m/>
  </r>
  <r>
    <d v="2025-10-13T00:53:40"/>
    <x v="12"/>
    <x v="41"/>
    <s v="GARCIA DAVID WILSON ALBERTO"/>
    <x v="0"/>
    <x v="0"/>
    <n v="189"/>
    <n v="21"/>
    <n v="158.60106382978699"/>
    <s v="1 Descuento (Conduct) "/>
    <n v="87516.622300000003"/>
    <x v="1"/>
    <n v="10415"/>
    <x v="1530"/>
    <x v="0"/>
    <m/>
  </r>
  <r>
    <d v="2025-10-13T00:53:40"/>
    <x v="12"/>
    <x v="40"/>
    <s v="AGUDELO GARCIA DENIN ANGELO"/>
    <x v="0"/>
    <x v="3"/>
    <n v="181"/>
    <n v="20.1111111111111"/>
    <n v="158.60106382978699"/>
    <m/>
    <n v="87516.622300000003"/>
    <x v="1"/>
    <n v="10415"/>
    <x v="1530"/>
    <x v="0"/>
    <m/>
  </r>
  <r>
    <d v="2025-10-14T02:33:52"/>
    <x v="12"/>
    <x v="7"/>
    <s v="MARIN ALZATE KEVIN ANDRES "/>
    <x v="0"/>
    <x v="0"/>
    <n v="122"/>
    <n v="13.5555555555556"/>
    <n v="129.42857142857099"/>
    <m/>
    <n v="70450.714300000007"/>
    <x v="0"/>
    <n v="10683.3333"/>
    <x v="1531"/>
    <x v="0"/>
    <m/>
  </r>
  <r>
    <d v="2025-10-14T02:33:50"/>
    <x v="12"/>
    <x v="37"/>
    <s v="SANCHEZ BETANCOURT FRANSCISCO"/>
    <x v="6"/>
    <x v="0"/>
    <n v="140"/>
    <n v="17.5"/>
    <n v="115.04761904761899"/>
    <m/>
    <n v="62622.857100000001"/>
    <x v="0"/>
    <n v="10683.3333"/>
    <x v="1531"/>
    <x v="0"/>
    <m/>
  </r>
  <r>
    <d v="2025-10-14T02:33:51"/>
    <x v="12"/>
    <x v="3"/>
    <s v="LOPEZ PINEDA DANIEL ESTIVEN"/>
    <x v="0"/>
    <x v="0"/>
    <n v="116"/>
    <n v="12.8888888888889"/>
    <n v="129.42857142857099"/>
    <m/>
    <n v="70450.714300000007"/>
    <x v="0"/>
    <n v="10683.3333"/>
    <x v="1531"/>
    <x v="0"/>
    <m/>
  </r>
  <r>
    <d v="2025-10-14T02:33:51"/>
    <x v="12"/>
    <x v="5"/>
    <s v="GONZALEZ PEREZ RAFAEL JOSE"/>
    <x v="3"/>
    <x v="3"/>
    <n v="131"/>
    <n v="13.1"/>
    <n v="143.80952380952399"/>
    <s v="3 Descuentos (Conducts) "/>
    <n v="78278.571400000001"/>
    <x v="1"/>
    <n v="10683.3333"/>
    <x v="1531"/>
    <x v="0"/>
    <m/>
  </r>
  <r>
    <d v="2025-10-14T02:33:52"/>
    <x v="12"/>
    <x v="6"/>
    <s v="CARTAGENA RAMIREZ FREDY ALONSO"/>
    <x v="9"/>
    <x v="0"/>
    <n v="252"/>
    <n v="21"/>
    <n v="172.57142857142901"/>
    <m/>
    <n v="93934.285699999993"/>
    <x v="0"/>
    <n v="10683.3333"/>
    <x v="1531"/>
    <x v="0"/>
    <m/>
  </r>
  <r>
    <d v="2025-10-14T02:33:52"/>
    <x v="12"/>
    <x v="11"/>
    <s v="DURANGO PAEZ GILDARDO"/>
    <x v="0"/>
    <x v="0"/>
    <n v="125"/>
    <n v="13.8888888888889"/>
    <n v="129.42857142857099"/>
    <s v="Se descuenta 0.5 viaje por NO acatar las normas en la ruta "/>
    <n v="66536.771800000002"/>
    <x v="1"/>
    <n v="10683.3333"/>
    <x v="1531"/>
    <x v="2"/>
    <n v="7.1905000000000001"/>
  </r>
  <r>
    <d v="2025-10-14T02:33:53"/>
    <x v="12"/>
    <x v="13"/>
    <s v="JARAMILLO JARAMILLO FRANCISCO WBEIMAR"/>
    <x v="10"/>
    <x v="0"/>
    <n v="43"/>
    <n v="10.75"/>
    <n v="57.523809523809497"/>
    <m/>
    <n v="31311.428599999999"/>
    <x v="0"/>
    <n v="10683.3333"/>
    <x v="1531"/>
    <x v="0"/>
    <m/>
  </r>
  <r>
    <d v="2025-10-14T02:33:53"/>
    <x v="12"/>
    <x v="15"/>
    <s v="ALBERTO ARISTIZABAL RAFAEL"/>
    <x v="3"/>
    <x v="0"/>
    <n v="154"/>
    <n v="15.4"/>
    <n v="143.80952380952399"/>
    <m/>
    <n v="78278.571400000001"/>
    <x v="0"/>
    <n v="10683.3333"/>
    <x v="1531"/>
    <x v="0"/>
    <m/>
  </r>
  <r>
    <d v="2025-10-14T02:33:53"/>
    <x v="12"/>
    <x v="17"/>
    <s v="MURILLO  YORMAN ANDRES"/>
    <x v="3"/>
    <x v="0"/>
    <n v="164"/>
    <n v="16.399999999999999"/>
    <n v="143.80952380952399"/>
    <m/>
    <n v="78278.571400000001"/>
    <x v="0"/>
    <n v="10683.3333"/>
    <x v="1531"/>
    <x v="0"/>
    <m/>
  </r>
  <r>
    <d v="2025-10-14T02:33:54"/>
    <x v="12"/>
    <x v="18"/>
    <s v="MACIAS HERNANDEZ JULIAN DAVID"/>
    <x v="0"/>
    <x v="0"/>
    <n v="110"/>
    <n v="12.2222222222222"/>
    <n v="129.42857142857099"/>
    <s v="1 Descuento (Conduct) "/>
    <n v="70450.714300000007"/>
    <x v="0"/>
    <n v="10683.3333"/>
    <x v="1531"/>
    <x v="0"/>
    <m/>
  </r>
  <r>
    <d v="2025-10-14T02:33:54"/>
    <x v="12"/>
    <x v="19"/>
    <s v="QUIRAMA CASTAEDA JHON JADER"/>
    <x v="3"/>
    <x v="3"/>
    <n v="119"/>
    <n v="11.9"/>
    <n v="143.80952380952399"/>
    <m/>
    <n v="78278.571400000001"/>
    <x v="1"/>
    <n v="10683.3333"/>
    <x v="1531"/>
    <x v="0"/>
    <m/>
  </r>
  <r>
    <d v="2025-10-14T02:33:54"/>
    <x v="12"/>
    <x v="21"/>
    <s v="JIMENEZ HERNANDEZ ESTEBAN CAMILO"/>
    <x v="3"/>
    <x v="0"/>
    <n v="133"/>
    <n v="13.3"/>
    <n v="143.80952380952399"/>
    <m/>
    <n v="78278.571400000001"/>
    <x v="0"/>
    <n v="10683.3333"/>
    <x v="1531"/>
    <x v="0"/>
    <m/>
  </r>
  <r>
    <d v="2025-10-14T02:33:55"/>
    <x v="12"/>
    <x v="22"/>
    <s v="CIRO MARIN RODRIGO ALBERTO"/>
    <x v="4"/>
    <x v="0"/>
    <n v="73"/>
    <n v="10.4285714285714"/>
    <n v="100.666666666667"/>
    <m/>
    <n v="54795"/>
    <x v="0"/>
    <n v="10683.3333"/>
    <x v="1531"/>
    <x v="0"/>
    <m/>
  </r>
  <r>
    <d v="2025-10-14T02:33:55"/>
    <x v="12"/>
    <x v="24"/>
    <s v="AGUDELO GARCIA LLORDIN ELIAS"/>
    <x v="0"/>
    <x v="0"/>
    <n v="133"/>
    <n v="14.7777777777778"/>
    <n v="129.42857142857099"/>
    <m/>
    <n v="70450.714300000007"/>
    <x v="0"/>
    <n v="10683.3333"/>
    <x v="1531"/>
    <x v="0"/>
    <m/>
  </r>
  <r>
    <d v="2025-10-14T02:33:55"/>
    <x v="12"/>
    <x v="25"/>
    <s v="MARTINEZ CHAVERRA LUIS NORBERTO"/>
    <x v="11"/>
    <x v="0"/>
    <n v="28"/>
    <n v="14"/>
    <n v="28.761904761904798"/>
    <m/>
    <n v="15655.7143"/>
    <x v="0"/>
    <n v="10683.3333"/>
    <x v="1531"/>
    <x v="0"/>
    <m/>
  </r>
  <r>
    <d v="2025-10-14T02:33:56"/>
    <x v="12"/>
    <x v="39"/>
    <s v="PALACIO ARIAS YORFAN ALEXIS"/>
    <x v="0"/>
    <x v="0"/>
    <n v="127"/>
    <n v="14.1111111111111"/>
    <n v="129.42857142857099"/>
    <m/>
    <n v="70450.714300000007"/>
    <x v="0"/>
    <n v="10683.3333"/>
    <x v="1531"/>
    <x v="0"/>
    <m/>
  </r>
  <r>
    <d v="2025-10-14T02:33:56"/>
    <x v="12"/>
    <x v="27"/>
    <s v="OSORIO URREGO SANTIAGO"/>
    <x v="6"/>
    <x v="0"/>
    <n v="105"/>
    <n v="13.125"/>
    <n v="115.04761904761899"/>
    <s v="2 Descuentos (Conduct y usuario desubicado) "/>
    <n v="62622.857100000001"/>
    <x v="0"/>
    <n v="10683.3333"/>
    <x v="1531"/>
    <x v="0"/>
    <m/>
  </r>
  <r>
    <d v="2025-10-14T02:33:56"/>
    <x v="12"/>
    <x v="28"/>
    <s v="MARULANDA JARAMILLO DAWER ANDRES"/>
    <x v="3"/>
    <x v="0"/>
    <n v="90"/>
    <n v="9"/>
    <n v="143.80952380952399"/>
    <s v="8 Descuentos (Transbordo) "/>
    <n v="78278.571400000001"/>
    <x v="0"/>
    <n v="10683.3333"/>
    <x v="1531"/>
    <x v="0"/>
    <m/>
  </r>
  <r>
    <d v="2025-10-14T02:33:57"/>
    <x v="12"/>
    <x v="29"/>
    <s v="MONTOYA OSPINA GILBERTO ANTONIO"/>
    <x v="9"/>
    <x v="3"/>
    <n v="198"/>
    <n v="16.5"/>
    <n v="172.57142857142901"/>
    <m/>
    <n v="93934.285699999993"/>
    <x v="0"/>
    <n v="10683.3333"/>
    <x v="1531"/>
    <x v="0"/>
    <m/>
  </r>
  <r>
    <d v="2025-10-14T02:33:57"/>
    <x v="12"/>
    <x v="30"/>
    <s v="ARAQUE ARROYAVE JOSE ALBEIRO"/>
    <x v="2"/>
    <x v="0"/>
    <n v="81"/>
    <n v="13.5"/>
    <n v="86.285714285714306"/>
    <m/>
    <n v="46967.142899999999"/>
    <x v="1"/>
    <n v="10683.3333"/>
    <x v="1531"/>
    <x v="0"/>
    <m/>
  </r>
  <r>
    <d v="2025-10-14T02:33:57"/>
    <x v="12"/>
    <x v="31"/>
    <s v="MARTINEZ CHAVERRA LUIS NORBERTO"/>
    <x v="4"/>
    <x v="3"/>
    <n v="115"/>
    <n v="16.428571428571399"/>
    <n v="100.666666666667"/>
    <s v="1 Descuento (Conduct) "/>
    <n v="54795"/>
    <x v="0"/>
    <n v="10683.3333"/>
    <x v="1531"/>
    <x v="0"/>
    <m/>
  </r>
  <r>
    <d v="2025-10-14T02:33:57"/>
    <x v="12"/>
    <x v="33"/>
    <s v="CALLE BOTERO JUAN RICARDO"/>
    <x v="0"/>
    <x v="3"/>
    <n v="146"/>
    <n v="16.2222222222222"/>
    <n v="129.42857142857099"/>
    <m/>
    <n v="70450.714300000007"/>
    <x v="0"/>
    <n v="10683.3333"/>
    <x v="1531"/>
    <x v="0"/>
    <m/>
  </r>
  <r>
    <d v="2025-10-14T02:33:58"/>
    <x v="12"/>
    <x v="34"/>
    <s v="PALMAR PANA EDIXON JOSUE"/>
    <x v="3"/>
    <x v="0"/>
    <n v="139"/>
    <n v="13.9"/>
    <n v="143.80952380952399"/>
    <m/>
    <n v="78278.571400000001"/>
    <x v="0"/>
    <n v="10683.3333"/>
    <x v="1531"/>
    <x v="0"/>
    <m/>
  </r>
  <r>
    <d v="2025-10-14T02:33:58"/>
    <x v="12"/>
    <x v="35"/>
    <s v="OCAMPO OCAMPO ANTONIO JOSE "/>
    <x v="1"/>
    <x v="0"/>
    <n v="176"/>
    <n v="16"/>
    <n v="158.19047619047601"/>
    <m/>
    <n v="86106.428599999999"/>
    <x v="0"/>
    <n v="10683.3333"/>
    <x v="1531"/>
    <x v="0"/>
    <m/>
  </r>
  <r>
    <d v="2025-10-15T02:28:59"/>
    <x v="1"/>
    <x v="0"/>
    <s v="HINCAPIE VILLA JUAN ESTIVEN"/>
    <x v="0"/>
    <x v="0"/>
    <n v="197"/>
    <n v="21.8888888888889"/>
    <n v="194.42517482517499"/>
    <m/>
    <n v="108473.7273"/>
    <x v="0"/>
    <n v="14423.6842"/>
    <x v="1532"/>
    <x v="0"/>
    <m/>
  </r>
  <r>
    <d v="2025-10-15T02:28:59"/>
    <x v="9"/>
    <x v="36"/>
    <s v="PARIAS MURIEL JHON FREDY"/>
    <x v="0"/>
    <x v="0"/>
    <n v="213"/>
    <n v="23.6666666666667"/>
    <n v="194.42517482517499"/>
    <m/>
    <n v="108473.7273"/>
    <x v="1"/>
    <n v="14423.6842"/>
    <x v="1532"/>
    <x v="0"/>
    <m/>
  </r>
  <r>
    <d v="2025-10-15T02:28:59"/>
    <x v="1"/>
    <x v="1"/>
    <s v="GONZALEZ IPUANA RENE"/>
    <x v="3"/>
    <x v="0"/>
    <n v="227"/>
    <n v="22.7"/>
    <n v="216.027972027972"/>
    <m/>
    <n v="120526.3636"/>
    <x v="0"/>
    <n v="14423.6842"/>
    <x v="1532"/>
    <x v="0"/>
    <m/>
  </r>
  <r>
    <d v="2025-10-15T02:29:00"/>
    <x v="9"/>
    <x v="37"/>
    <s v="SANCHEZ BETANCOURT FRANSCISCO"/>
    <x v="2"/>
    <x v="0"/>
    <n v="122"/>
    <n v="20.3333333333333"/>
    <n v="129.61678321678301"/>
    <m/>
    <n v="72315.818199999994"/>
    <x v="0"/>
    <n v="14423.6842"/>
    <x v="1532"/>
    <x v="0"/>
    <m/>
  </r>
  <r>
    <d v="2025-10-15T02:29:00"/>
    <x v="1"/>
    <x v="2"/>
    <s v="HERNANDEZ MACIAS GILBERTO"/>
    <x v="0"/>
    <x v="0"/>
    <n v="247"/>
    <n v="27.4444444444444"/>
    <n v="194.42517482517499"/>
    <m/>
    <n v="108473.7273"/>
    <x v="1"/>
    <n v="14423.6842"/>
    <x v="1532"/>
    <x v="0"/>
    <m/>
  </r>
  <r>
    <d v="2025-10-15T02:29:00"/>
    <x v="9"/>
    <x v="3"/>
    <s v="LAYOS JIMENEZ JOHAN CAMILO"/>
    <x v="0"/>
    <x v="0"/>
    <n v="188"/>
    <n v="20.8888888888889"/>
    <n v="194.42517482517499"/>
    <s v="1 Descuento (Conduct) "/>
    <n v="108473.7273"/>
    <x v="0"/>
    <n v="14423.6842"/>
    <x v="1532"/>
    <x v="0"/>
    <m/>
  </r>
  <r>
    <d v="2025-10-15T02:29:00"/>
    <x v="1"/>
    <x v="4"/>
    <s v="CALLE BOTERO ANDRES CAMILO"/>
    <x v="0"/>
    <x v="0"/>
    <n v="188"/>
    <n v="20.8888888888889"/>
    <n v="194.42517482517499"/>
    <m/>
    <n v="108473.7273"/>
    <x v="1"/>
    <n v="14423.6842"/>
    <x v="1532"/>
    <x v="0"/>
    <m/>
  </r>
  <r>
    <d v="2025-10-15T02:29:01"/>
    <x v="9"/>
    <x v="5"/>
    <s v="GONZALEZ PEREZ RAFAEL JOSE"/>
    <x v="3"/>
    <x v="0"/>
    <n v="218"/>
    <n v="21.8"/>
    <n v="216.027972027972"/>
    <m/>
    <n v="120526.3636"/>
    <x v="1"/>
    <n v="14423.6842"/>
    <x v="1532"/>
    <x v="0"/>
    <m/>
  </r>
  <r>
    <d v="2025-10-15T02:29:01"/>
    <x v="1"/>
    <x v="6"/>
    <s v="CARTAGENA RAMIREZ FREDY ALONSO"/>
    <x v="1"/>
    <x v="0"/>
    <n v="283"/>
    <n v="25.727272727272702"/>
    <n v="237.630769230769"/>
    <m/>
    <n v="132579"/>
    <x v="0"/>
    <n v="14423.6842"/>
    <x v="1532"/>
    <x v="0"/>
    <m/>
  </r>
  <r>
    <d v="2025-10-15T02:29:01"/>
    <x v="9"/>
    <x v="7"/>
    <s v="MARIN ALZATE KEVIN ANDRES"/>
    <x v="2"/>
    <x v="0"/>
    <n v="136"/>
    <n v="22.6666666666667"/>
    <n v="129.61678321678301"/>
    <m/>
    <n v="72315.818199999994"/>
    <x v="0"/>
    <n v="14423.6842"/>
    <x v="1532"/>
    <x v="0"/>
    <m/>
  </r>
  <r>
    <d v="2025-10-15T02:29:02"/>
    <x v="1"/>
    <x v="8"/>
    <s v="YEPES TORRES JHON ALEXANDER"/>
    <x v="3"/>
    <x v="0"/>
    <n v="195"/>
    <n v="19.5"/>
    <n v="216.027972027972"/>
    <s v="1 Descuento (Despachador) "/>
    <n v="120526.3636"/>
    <x v="0"/>
    <n v="14423.6842"/>
    <x v="1532"/>
    <x v="0"/>
    <m/>
  </r>
  <r>
    <d v="2025-10-15T02:29:02"/>
    <x v="9"/>
    <x v="9"/>
    <s v="DAVID  HENRY GIOVANNY"/>
    <x v="0"/>
    <x v="0"/>
    <n v="204"/>
    <n v="22.6666666666667"/>
    <n v="194.42517482517499"/>
    <s v="2 Descuentos (Despachador) "/>
    <n v="108473.7273"/>
    <x v="0"/>
    <n v="14423.6842"/>
    <x v="1532"/>
    <x v="0"/>
    <m/>
  </r>
  <r>
    <d v="2025-10-15T02:29:02"/>
    <x v="1"/>
    <x v="10"/>
    <s v="CUADROS PRESIGA JOSE GABRIEL"/>
    <x v="9"/>
    <x v="0"/>
    <n v="235"/>
    <n v="19.5833333333333"/>
    <n v="259.23356643356601"/>
    <m/>
    <n v="144631.63639999999"/>
    <x v="0"/>
    <n v="14423.6842"/>
    <x v="1532"/>
    <x v="0"/>
    <m/>
  </r>
  <r>
    <d v="2025-10-15T02:29:03"/>
    <x v="1"/>
    <x v="14"/>
    <s v="PARRA VILLA YUBER ALONSO"/>
    <x v="1"/>
    <x v="0"/>
    <n v="213"/>
    <n v="19.363636363636399"/>
    <n v="237.630769230769"/>
    <s v="2 Descuentos (Usuarios desubicados) "/>
    <n v="132579"/>
    <x v="0"/>
    <n v="14423.6842"/>
    <x v="1532"/>
    <x v="0"/>
    <m/>
  </r>
  <r>
    <d v="2025-10-15T02:29:03"/>
    <x v="9"/>
    <x v="13"/>
    <s v="PEREZ GARCIA JUAN ESTEBAN"/>
    <x v="0"/>
    <x v="0"/>
    <n v="177"/>
    <n v="19.6666666666667"/>
    <n v="194.42517482517499"/>
    <m/>
    <n v="108473.7273"/>
    <x v="0"/>
    <n v="14423.6842"/>
    <x v="1532"/>
    <x v="0"/>
    <m/>
  </r>
  <r>
    <d v="2025-10-15T02:29:03"/>
    <x v="9"/>
    <x v="15"/>
    <s v="ALBERTO ARISTIZABAL RAFAEL"/>
    <x v="3"/>
    <x v="0"/>
    <n v="206"/>
    <n v="20.6"/>
    <n v="216.027972027972"/>
    <m/>
    <n v="120526.3636"/>
    <x v="0"/>
    <n v="14423.6842"/>
    <x v="1532"/>
    <x v="0"/>
    <m/>
  </r>
  <r>
    <d v="2025-10-15T02:29:03"/>
    <x v="1"/>
    <x v="16"/>
    <s v="MACEA ARBELAEZ MATEO"/>
    <x v="7"/>
    <x v="0"/>
    <n v="65"/>
    <n v="21.6666666666667"/>
    <n v="64.808391608391602"/>
    <m/>
    <n v="36157.909099999997"/>
    <x v="0"/>
    <n v="14423.6842"/>
    <x v="1532"/>
    <x v="0"/>
    <m/>
  </r>
  <r>
    <d v="2025-10-15T02:29:04"/>
    <x v="9"/>
    <x v="17"/>
    <s v="MURILLO  YORMAN ANDRES"/>
    <x v="3"/>
    <x v="0"/>
    <n v="248"/>
    <n v="24.8"/>
    <n v="216.027972027972"/>
    <s v="3 Descuentos (Usuario desubicado, despachador y conduct) "/>
    <n v="120526.3636"/>
    <x v="0"/>
    <n v="14423.6842"/>
    <x v="1532"/>
    <x v="0"/>
    <m/>
  </r>
  <r>
    <d v="2025-10-15T02:29:04"/>
    <x v="1"/>
    <x v="18"/>
    <s v="DURANGO DAVID JOSE"/>
    <x v="0"/>
    <x v="0"/>
    <n v="207"/>
    <n v="23"/>
    <n v="194.42517482517499"/>
    <s v="1 Descuento (Conduct) "/>
    <n v="108473.7273"/>
    <x v="0"/>
    <n v="14423.6842"/>
    <x v="1532"/>
    <x v="0"/>
    <m/>
  </r>
  <r>
    <d v="2025-10-15T02:29:04"/>
    <x v="9"/>
    <x v="19"/>
    <s v="QUIRAMA CASTAEDA JHON JADER"/>
    <x v="6"/>
    <x v="0"/>
    <n v="168"/>
    <n v="21"/>
    <n v="172.82237762237801"/>
    <m/>
    <n v="96421.090899999996"/>
    <x v="1"/>
    <n v="14423.6842"/>
    <x v="1532"/>
    <x v="0"/>
    <m/>
  </r>
  <r>
    <d v="2025-10-15T02:29:05"/>
    <x v="1"/>
    <x v="20"/>
    <s v="SALDARRIAGA PARRA LUIS ALBERTO"/>
    <x v="6"/>
    <x v="0"/>
    <n v="152"/>
    <n v="19"/>
    <n v="172.82237762237801"/>
    <m/>
    <n v="96421.090899999996"/>
    <x v="2"/>
    <n v="14423.6842"/>
    <x v="1532"/>
    <x v="0"/>
    <m/>
  </r>
  <r>
    <d v="2025-10-15T02:29:05"/>
    <x v="9"/>
    <x v="21"/>
    <s v="JIMENEZ HERNANDEZ ESTEBAN CAMILO"/>
    <x v="0"/>
    <x v="0"/>
    <n v="166"/>
    <n v="18.4444444444444"/>
    <n v="194.42517482517499"/>
    <m/>
    <n v="108473.7273"/>
    <x v="0"/>
    <n v="14423.6842"/>
    <x v="1532"/>
    <x v="0"/>
    <m/>
  </r>
  <r>
    <d v="2025-10-15T02:29:06"/>
    <x v="1"/>
    <x v="38"/>
    <s v="JIMENEZ HURTADO CARLOS ESTIVEN"/>
    <x v="0"/>
    <x v="0"/>
    <n v="139"/>
    <n v="15.4444444444444"/>
    <n v="194.42517482517499"/>
    <m/>
    <n v="108473.7273"/>
    <x v="1"/>
    <n v="14423.6842"/>
    <x v="1532"/>
    <x v="0"/>
    <m/>
  </r>
  <r>
    <d v="2025-10-15T02:29:06"/>
    <x v="9"/>
    <x v="22"/>
    <s v="CIRO MARIN RODRIGO ALBERTO"/>
    <x v="3"/>
    <x v="0"/>
    <n v="230"/>
    <n v="23"/>
    <n v="216.027972027972"/>
    <s v="2 Descuentos (Conduct) "/>
    <n v="120526.3636"/>
    <x v="0"/>
    <n v="14423.6842"/>
    <x v="1532"/>
    <x v="0"/>
    <m/>
  </r>
  <r>
    <d v="2025-10-15T02:29:06"/>
    <x v="1"/>
    <x v="23"/>
    <s v="FLORES RINCON JORGE ALBERTO"/>
    <x v="1"/>
    <x v="0"/>
    <n v="271"/>
    <n v="24.636363636363601"/>
    <n v="237.630769230769"/>
    <m/>
    <n v="132579"/>
    <x v="0"/>
    <n v="14423.6842"/>
    <x v="1532"/>
    <x v="0"/>
    <m/>
  </r>
  <r>
    <d v="2025-10-15T02:29:07"/>
    <x v="9"/>
    <x v="24"/>
    <s v="PULGARIN GARCIA YONATHAN ANDRES"/>
    <x v="0"/>
    <x v="0"/>
    <n v="163"/>
    <n v="18.1111111111111"/>
    <n v="194.42517482517499"/>
    <s v="1 Descuento (Despachador) "/>
    <n v="108473.7273"/>
    <x v="0"/>
    <n v="14423.6842"/>
    <x v="1532"/>
    <x v="0"/>
    <m/>
  </r>
  <r>
    <d v="2025-10-15T02:29:07"/>
    <x v="1"/>
    <x v="39"/>
    <s v="PALACIO ARIAS YORFAN ALEXIS"/>
    <x v="0"/>
    <x v="0"/>
    <n v="172"/>
    <n v="19.1111111111111"/>
    <n v="194.42517482517499"/>
    <m/>
    <n v="108473.7273"/>
    <x v="0"/>
    <n v="14423.6842"/>
    <x v="1532"/>
    <x v="0"/>
    <m/>
  </r>
  <r>
    <d v="2025-10-15T02:29:07"/>
    <x v="9"/>
    <x v="27"/>
    <s v="OSORIO URREGO SANTIAGO"/>
    <x v="13"/>
    <x v="0"/>
    <n v="291"/>
    <n v="20.785714285714299"/>
    <n v="302.43916083916099"/>
    <s v="2 Descuentos (Despachador y conduct) "/>
    <n v="168736.90909999999"/>
    <x v="0"/>
    <n v="14423.6842"/>
    <x v="1532"/>
    <x v="0"/>
    <m/>
  </r>
  <r>
    <d v="2025-10-15T02:29:07"/>
    <x v="1"/>
    <x v="28"/>
    <s v="MARULANDA JARAMILLO DAWER ANDRES"/>
    <x v="11"/>
    <x v="0"/>
    <n v="54"/>
    <n v="21.6"/>
    <n v="54.006993006993"/>
    <m/>
    <n v="30131.590899999999"/>
    <x v="0"/>
    <n v="14423.6842"/>
    <x v="1532"/>
    <x v="0"/>
    <m/>
  </r>
  <r>
    <d v="2025-10-15T02:29:08"/>
    <x v="9"/>
    <x v="29"/>
    <s v="MONTOYA OSPINA GILBERTO ANTONIO"/>
    <x v="0"/>
    <x v="0"/>
    <n v="232"/>
    <n v="25.7777777777778"/>
    <n v="194.42517482517499"/>
    <m/>
    <n v="108473.7273"/>
    <x v="0"/>
    <n v="14423.6842"/>
    <x v="1532"/>
    <x v="0"/>
    <m/>
  </r>
  <r>
    <d v="2025-10-15T02:29:08"/>
    <x v="1"/>
    <x v="30"/>
    <s v="ARAQUE ARROYAVE JOSE ALBEIRO"/>
    <x v="3"/>
    <x v="0"/>
    <n v="234"/>
    <n v="23.4"/>
    <n v="216.027972027972"/>
    <m/>
    <n v="120526.3636"/>
    <x v="1"/>
    <n v="14423.6842"/>
    <x v="1532"/>
    <x v="0"/>
    <m/>
  </r>
  <r>
    <d v="2025-10-15T02:29:09"/>
    <x v="1"/>
    <x v="32"/>
    <s v="TABORDA ROJAS DIEGO ALEJANDRO"/>
    <x v="13"/>
    <x v="0"/>
    <n v="257"/>
    <n v="18.3571428571429"/>
    <n v="302.43916083916099"/>
    <s v="2 Descuentos (Usuarios desubicados) "/>
    <n v="168736.90909999999"/>
    <x v="1"/>
    <n v="14423.6842"/>
    <x v="1532"/>
    <x v="0"/>
    <m/>
  </r>
  <r>
    <d v="2025-10-15T02:29:08"/>
    <x v="9"/>
    <x v="31"/>
    <s v="MARTINEZ CHAVERRA LUIS NORBERTO"/>
    <x v="1"/>
    <x v="0"/>
    <n v="245"/>
    <n v="22.272727272727298"/>
    <n v="237.630769230769"/>
    <m/>
    <n v="132579"/>
    <x v="0"/>
    <n v="14423.6842"/>
    <x v="1532"/>
    <x v="0"/>
    <m/>
  </r>
  <r>
    <d v="2025-10-15T02:29:09"/>
    <x v="9"/>
    <x v="33"/>
    <s v="CALLE BOTERO JUAN RICARDO"/>
    <x v="3"/>
    <x v="0"/>
    <n v="216"/>
    <n v="21.6"/>
    <n v="216.027972027972"/>
    <m/>
    <n v="120526.3636"/>
    <x v="0"/>
    <n v="14423.6842"/>
    <x v="1532"/>
    <x v="0"/>
    <m/>
  </r>
  <r>
    <d v="2025-10-15T02:29:09"/>
    <x v="1"/>
    <x v="34"/>
    <s v="PALMAR PANA EDIXON JOSUE"/>
    <x v="12"/>
    <x v="0"/>
    <n v="304"/>
    <n v="23.384615384615401"/>
    <n v="280.83636363636401"/>
    <m/>
    <n v="156684.2727"/>
    <x v="0"/>
    <n v="14423.6842"/>
    <x v="1532"/>
    <x v="0"/>
    <m/>
  </r>
  <r>
    <d v="2025-10-15T02:29:10"/>
    <x v="9"/>
    <x v="35"/>
    <s v="OCAMPO OCAMPO ANTONIO JOSE"/>
    <x v="1"/>
    <x v="0"/>
    <n v="234"/>
    <n v="21.272727272727298"/>
    <n v="237.630769230769"/>
    <m/>
    <n v="132579"/>
    <x v="0"/>
    <n v="14423.6842"/>
    <x v="1532"/>
    <x v="0"/>
    <m/>
  </r>
  <r>
    <d v="2025-10-15T02:29:10"/>
    <x v="1"/>
    <x v="41"/>
    <s v="GARCIA DAVID WILSON ALBERTO"/>
    <x v="0"/>
    <x v="0"/>
    <n v="188"/>
    <n v="20.8888888888889"/>
    <n v="194.42517482517499"/>
    <s v="2 Descuentos (Despachador y usuario desubicado) "/>
    <n v="108473.7273"/>
    <x v="1"/>
    <n v="14423.6842"/>
    <x v="1532"/>
    <x v="0"/>
    <m/>
  </r>
  <r>
    <d v="2025-10-15T02:29:10"/>
    <x v="9"/>
    <x v="40"/>
    <s v="AGUDELO GARCIA DENIN ANGELO"/>
    <x v="3"/>
    <x v="3"/>
    <n v="238"/>
    <n v="23.8"/>
    <n v="216.027972027972"/>
    <m/>
    <n v="120526.3636"/>
    <x v="1"/>
    <n v="14423.6842"/>
    <x v="1532"/>
    <x v="0"/>
    <m/>
  </r>
  <r>
    <d v="2025-10-16T03:01:21"/>
    <x v="9"/>
    <x v="0"/>
    <s v="HINCAPIE VILLA JUAN ESTIVEN"/>
    <x v="3"/>
    <x v="0"/>
    <n v="211"/>
    <n v="21.1"/>
    <n v="216.149425287356"/>
    <m/>
    <n v="120597.41379999999"/>
    <x v="0"/>
    <n v="13694.736800000001"/>
    <x v="1533"/>
    <x v="0"/>
    <m/>
  </r>
  <r>
    <d v="2025-10-16T03:01:22"/>
    <x v="1"/>
    <x v="36"/>
    <s v="PARIAS MURIEL JHON FREDY"/>
    <x v="3"/>
    <x v="0"/>
    <n v="193"/>
    <n v="19.3"/>
    <n v="216.149425287356"/>
    <s v="Se descuenta 0.5 viaje de 8 20 pm ya que NO cumple con las indicaciones de ruta. "/>
    <n v="114567.5263"/>
    <x v="1"/>
    <n v="13694.736800000001"/>
    <x v="1533"/>
    <x v="2"/>
    <n v="10.807499999999999"/>
  </r>
  <r>
    <d v="2025-10-16T03:01:22"/>
    <x v="9"/>
    <x v="1"/>
    <s v="GONZALEZ IPUANA RENE"/>
    <x v="6"/>
    <x v="0"/>
    <n v="172"/>
    <n v="21.5"/>
    <n v="172.919540229885"/>
    <m/>
    <n v="96477.930999999997"/>
    <x v="0"/>
    <n v="13694.736800000001"/>
    <x v="1533"/>
    <x v="0"/>
    <m/>
  </r>
  <r>
    <d v="2025-10-16T03:01:22"/>
    <x v="1"/>
    <x v="37"/>
    <s v="SANCHEZ BETANCOURT FRANSCISCO"/>
    <x v="3"/>
    <x v="0"/>
    <n v="231"/>
    <n v="23.1"/>
    <n v="216.149425287356"/>
    <m/>
    <n v="120597.41379999999"/>
    <x v="0"/>
    <n v="13694.736800000001"/>
    <x v="1533"/>
    <x v="0"/>
    <m/>
  </r>
  <r>
    <d v="2025-10-16T03:01:23"/>
    <x v="9"/>
    <x v="2"/>
    <s v="LONDOO LOPERA DUVAN ANDRES"/>
    <x v="3"/>
    <x v="0"/>
    <n v="210"/>
    <n v="21"/>
    <n v="216.149425287356"/>
    <m/>
    <n v="120597.41379999999"/>
    <x v="1"/>
    <n v="13694.736800000001"/>
    <x v="1533"/>
    <x v="0"/>
    <m/>
  </r>
  <r>
    <d v="2025-10-16T03:01:23"/>
    <x v="1"/>
    <x v="3"/>
    <s v="LOPEZ PINEDA DANIEL ESTIVEN"/>
    <x v="1"/>
    <x v="0"/>
    <n v="271"/>
    <n v="24.636363636363601"/>
    <n v="237.764367816092"/>
    <s v="2 Descuentos (Usuarios desubicados) "/>
    <n v="132657.15520000001"/>
    <x v="0"/>
    <n v="13694.736800000001"/>
    <x v="1533"/>
    <x v="0"/>
    <m/>
  </r>
  <r>
    <d v="2025-10-16T03:01:23"/>
    <x v="9"/>
    <x v="4"/>
    <s v="PALACIO ARIAS YORFAN ALEXIS"/>
    <x v="3"/>
    <x v="0"/>
    <n v="170"/>
    <n v="17"/>
    <n v="216.149425287356"/>
    <s v="1 Descuento (Conduct) "/>
    <n v="120597.41379999999"/>
    <x v="1"/>
    <n v="13694.736800000001"/>
    <x v="1533"/>
    <x v="0"/>
    <m/>
  </r>
  <r>
    <d v="2025-10-16T03:01:23"/>
    <x v="1"/>
    <x v="5"/>
    <s v="GONZALEZ PEREZ RAFAEL JOSE"/>
    <x v="2"/>
    <x v="0"/>
    <n v="131"/>
    <n v="21.8333333333333"/>
    <n v="129.68965517241401"/>
    <m/>
    <n v="72358.448300000004"/>
    <x v="1"/>
    <n v="13694.736800000001"/>
    <x v="1533"/>
    <x v="0"/>
    <m/>
  </r>
  <r>
    <d v="2025-10-16T03:01:24"/>
    <x v="9"/>
    <x v="6"/>
    <s v="CARTAGENA RAMIREZ FREDY ALONSO"/>
    <x v="6"/>
    <x v="0"/>
    <n v="201"/>
    <n v="25.125"/>
    <n v="172.919540229885"/>
    <m/>
    <n v="96477.930999999997"/>
    <x v="0"/>
    <n v="13694.736800000001"/>
    <x v="1533"/>
    <x v="0"/>
    <m/>
  </r>
  <r>
    <d v="2025-10-16T03:01:24"/>
    <x v="1"/>
    <x v="7"/>
    <s v="MARIN ALZATE KEVIN ANDRES"/>
    <x v="1"/>
    <x v="0"/>
    <n v="240"/>
    <n v="21.818181818181799"/>
    <n v="237.764367816092"/>
    <m/>
    <n v="132657.15520000001"/>
    <x v="0"/>
    <n v="13694.736800000001"/>
    <x v="1533"/>
    <x v="0"/>
    <m/>
  </r>
  <r>
    <d v="2025-10-16T03:01:24"/>
    <x v="9"/>
    <x v="8"/>
    <s v="YEPES TORRES JHON ALEXANDER"/>
    <x v="6"/>
    <x v="0"/>
    <n v="182"/>
    <n v="22.75"/>
    <n v="172.919540229885"/>
    <m/>
    <n v="96477.930999999997"/>
    <x v="0"/>
    <n v="13694.736800000001"/>
    <x v="1533"/>
    <x v="0"/>
    <m/>
  </r>
  <r>
    <d v="2025-10-16T03:01:24"/>
    <x v="1"/>
    <x v="9"/>
    <s v="MACIAS HERNANDEZ JULIAN DAVID"/>
    <x v="4"/>
    <x v="0"/>
    <n v="103"/>
    <n v="14.714285714285699"/>
    <n v="151.30459770114899"/>
    <m/>
    <n v="84418.189700000003"/>
    <x v="0"/>
    <n v="13694.736800000001"/>
    <x v="1533"/>
    <x v="0"/>
    <m/>
  </r>
  <r>
    <d v="2025-10-16T03:01:25"/>
    <x v="9"/>
    <x v="10"/>
    <s v="CUADROS PRESIGA JOSE GABRIEL"/>
    <x v="6"/>
    <x v="0"/>
    <n v="184"/>
    <n v="23"/>
    <n v="172.919540229885"/>
    <m/>
    <n v="96477.930999999997"/>
    <x v="0"/>
    <n v="13694.736800000001"/>
    <x v="1533"/>
    <x v="0"/>
    <m/>
  </r>
  <r>
    <d v="2025-10-16T03:01:25"/>
    <x v="1"/>
    <x v="11"/>
    <s v="VERENZUELA MARTINEZ ALEXANDER"/>
    <x v="0"/>
    <x v="0"/>
    <n v="196"/>
    <n v="21.7777777777778"/>
    <n v="194.53448275862101"/>
    <m/>
    <n v="108537.6724"/>
    <x v="1"/>
    <n v="13694.736800000001"/>
    <x v="1533"/>
    <x v="0"/>
    <m/>
  </r>
  <r>
    <d v="2025-10-16T03:01:25"/>
    <x v="1"/>
    <x v="14"/>
    <s v="PARRA VILLA YUBER ALONSO"/>
    <x v="12"/>
    <x v="0"/>
    <n v="225"/>
    <n v="17.307692307692299"/>
    <n v="280.99425287356303"/>
    <m/>
    <n v="156776.6379"/>
    <x v="0"/>
    <n v="13694.736800000001"/>
    <x v="1533"/>
    <x v="0"/>
    <m/>
  </r>
  <r>
    <d v="2025-10-16T03:01:25"/>
    <x v="9"/>
    <x v="13"/>
    <s v="PEREZ GARCIA JUAN ESTEBAN"/>
    <x v="0"/>
    <x v="0"/>
    <n v="204"/>
    <n v="22.6666666666667"/>
    <n v="194.53448275862101"/>
    <m/>
    <n v="108537.6724"/>
    <x v="0"/>
    <n v="13694.736800000001"/>
    <x v="1533"/>
    <x v="0"/>
    <m/>
  </r>
  <r>
    <d v="2025-10-16T03:01:26"/>
    <x v="9"/>
    <x v="15"/>
    <s v="ALBERTO ARISTIZABAL RAFAEL"/>
    <x v="6"/>
    <x v="0"/>
    <n v="170"/>
    <n v="22.6666666666667"/>
    <n v="162.11206896551701"/>
    <m/>
    <n v="90448.060299999997"/>
    <x v="0"/>
    <n v="13694.736800000001"/>
    <x v="1533"/>
    <x v="0"/>
    <m/>
  </r>
  <r>
    <d v="2025-10-16T03:01:26"/>
    <x v="1"/>
    <x v="16"/>
    <s v="MACEA ARBELAEZ MATEO"/>
    <x v="14"/>
    <x v="3"/>
    <n v="26"/>
    <n v="52"/>
    <n v="10.8074712643678"/>
    <m/>
    <n v="6029.8707000000004"/>
    <x v="0"/>
    <n v="13694.736800000001"/>
    <x v="1533"/>
    <x v="0"/>
    <m/>
  </r>
  <r>
    <d v="2025-10-16T03:01:26"/>
    <x v="9"/>
    <x v="17"/>
    <s v="VALENCIA MENDOZA JHON"/>
    <x v="6"/>
    <x v="3"/>
    <n v="184"/>
    <n v="23"/>
    <n v="172.919540229885"/>
    <m/>
    <n v="96477.930999999997"/>
    <x v="0"/>
    <n v="13694.736800000001"/>
    <x v="1533"/>
    <x v="0"/>
    <m/>
  </r>
  <r>
    <d v="2025-10-16T03:01:26"/>
    <x v="1"/>
    <x v="18"/>
    <s v="DURANGO DAVID JOSE"/>
    <x v="0"/>
    <x v="0"/>
    <n v="194"/>
    <n v="21.5555555555556"/>
    <n v="194.53448275862101"/>
    <s v="1 Descuento (Despachador) "/>
    <n v="108537.6724"/>
    <x v="0"/>
    <n v="13694.736800000001"/>
    <x v="1533"/>
    <x v="0"/>
    <m/>
  </r>
  <r>
    <d v="2025-10-16T03:01:26"/>
    <x v="9"/>
    <x v="19"/>
    <s v="QUIRAMA CASTAEDA JHON JADER"/>
    <x v="0"/>
    <x v="0"/>
    <n v="207"/>
    <n v="23"/>
    <n v="194.53448275862101"/>
    <m/>
    <n v="108537.6724"/>
    <x v="1"/>
    <n v="13694.736800000001"/>
    <x v="1533"/>
    <x v="0"/>
    <m/>
  </r>
  <r>
    <d v="2025-10-16T03:01:27"/>
    <x v="1"/>
    <x v="20"/>
    <s v="SALDARRIAGA PARRA LUIS ALBERTO"/>
    <x v="0"/>
    <x v="0"/>
    <n v="168"/>
    <n v="18.6666666666667"/>
    <n v="194.53448275862101"/>
    <m/>
    <n v="108537.6724"/>
    <x v="2"/>
    <n v="13694.736800000001"/>
    <x v="1533"/>
    <x v="0"/>
    <m/>
  </r>
  <r>
    <d v="2025-10-16T03:01:27"/>
    <x v="9"/>
    <x v="21"/>
    <s v="JIMENEZ HERNANDEZ ESTEBAN CAMILO"/>
    <x v="0"/>
    <x v="0"/>
    <n v="168"/>
    <n v="18.6666666666667"/>
    <n v="194.53448275862101"/>
    <m/>
    <n v="108537.6724"/>
    <x v="0"/>
    <n v="13694.736800000001"/>
    <x v="1533"/>
    <x v="0"/>
    <m/>
  </r>
  <r>
    <d v="2025-10-16T03:01:27"/>
    <x v="1"/>
    <x v="38"/>
    <s v="JIMENEZ HURTADO CARLOS ESTIVEN "/>
    <x v="0"/>
    <x v="0"/>
    <n v="171"/>
    <n v="19"/>
    <n v="194.53448275862101"/>
    <s v="2 Descuentos (Conducts)"/>
    <n v="108537.6724"/>
    <x v="1"/>
    <n v="13694.736800000001"/>
    <x v="1533"/>
    <x v="0"/>
    <m/>
  </r>
  <r>
    <d v="2025-10-16T03:01:27"/>
    <x v="9"/>
    <x v="22"/>
    <s v="ESPINOZA CHAVARRIA GUILLERMO LEON"/>
    <x v="0"/>
    <x v="0"/>
    <n v="204"/>
    <n v="22.6666666666667"/>
    <n v="194.53448275862101"/>
    <m/>
    <n v="108537.6724"/>
    <x v="0"/>
    <n v="13694.736800000001"/>
    <x v="1533"/>
    <x v="0"/>
    <m/>
  </r>
  <r>
    <d v="2025-10-16T03:01:28"/>
    <x v="1"/>
    <x v="23"/>
    <s v="FLORES RINCON JORGE ALBERTO"/>
    <x v="12"/>
    <x v="0"/>
    <n v="287"/>
    <n v="22.076923076923102"/>
    <n v="280.99425287356303"/>
    <m/>
    <n v="156776.6379"/>
    <x v="0"/>
    <n v="13694.736800000001"/>
    <x v="1533"/>
    <x v="0"/>
    <m/>
  </r>
  <r>
    <d v="2025-10-16T03:01:28"/>
    <x v="9"/>
    <x v="24"/>
    <s v="LAYOS JIMENEZ JOHAN CAMILO"/>
    <x v="0"/>
    <x v="0"/>
    <n v="169"/>
    <n v="18.7777777777778"/>
    <n v="194.53448275862101"/>
    <m/>
    <n v="108537.6724"/>
    <x v="0"/>
    <n v="13694.736800000001"/>
    <x v="1533"/>
    <x v="0"/>
    <m/>
  </r>
  <r>
    <d v="2025-10-16T03:01:28"/>
    <x v="1"/>
    <x v="25"/>
    <s v="LEON PEREZ RAUL ENRIQUE "/>
    <x v="0"/>
    <x v="0"/>
    <n v="209"/>
    <n v="23.2222222222222"/>
    <n v="194.53448275862101"/>
    <m/>
    <n v="108537.6724"/>
    <x v="0"/>
    <n v="13694.736800000001"/>
    <x v="1533"/>
    <x v="0"/>
    <m/>
  </r>
  <r>
    <d v="2025-10-16T03:01:28"/>
    <x v="9"/>
    <x v="39"/>
    <s v="CALLE BOTERO JUAN RICARDO"/>
    <x v="0"/>
    <x v="0"/>
    <n v="185"/>
    <n v="20.5555555555556"/>
    <n v="194.53448275862101"/>
    <s v="1 Descuento (Usuario desubicado) "/>
    <n v="108537.6724"/>
    <x v="0"/>
    <n v="13694.736800000001"/>
    <x v="1533"/>
    <x v="0"/>
    <m/>
  </r>
  <r>
    <d v="2025-10-16T03:01:29"/>
    <x v="1"/>
    <x v="27"/>
    <s v="OSORIO URREGO SANTIAGO"/>
    <x v="1"/>
    <x v="0"/>
    <n v="224"/>
    <n v="20.363636363636399"/>
    <n v="237.764367816092"/>
    <s v="1 Descuento (Conduct) "/>
    <n v="132657.15520000001"/>
    <x v="0"/>
    <n v="13694.736800000001"/>
    <x v="1533"/>
    <x v="0"/>
    <m/>
  </r>
  <r>
    <d v="2025-10-16T03:01:29"/>
    <x v="9"/>
    <x v="29"/>
    <s v="MONTOYA OSPINA GILBERTO ANTONIO"/>
    <x v="12"/>
    <x v="0"/>
    <n v="320"/>
    <n v="24.615384615384599"/>
    <n v="280.99425287356303"/>
    <m/>
    <n v="156776.6379"/>
    <x v="0"/>
    <n v="13694.736800000001"/>
    <x v="1533"/>
    <x v="0"/>
    <m/>
  </r>
  <r>
    <d v="2025-10-16T03:01:29"/>
    <x v="1"/>
    <x v="30"/>
    <s v="ARAQUE ARROYAVE JOSE ALBEIRO"/>
    <x v="0"/>
    <x v="0"/>
    <n v="212"/>
    <n v="23.5555555555556"/>
    <n v="194.53448275862101"/>
    <s v="1 Descuento (Despachador) "/>
    <n v="108537.6724"/>
    <x v="1"/>
    <n v="13694.736800000001"/>
    <x v="1533"/>
    <x v="0"/>
    <m/>
  </r>
  <r>
    <d v="2025-10-16T03:01:29"/>
    <x v="9"/>
    <x v="31"/>
    <s v="MARTINEZ CHAVERRA LUIS NORBERTO"/>
    <x v="1"/>
    <x v="0"/>
    <n v="251"/>
    <n v="22.818181818181799"/>
    <n v="237.764367816092"/>
    <s v="1 Descuento (Conduct) "/>
    <n v="132657.15520000001"/>
    <x v="0"/>
    <n v="13694.736800000001"/>
    <x v="1533"/>
    <x v="0"/>
    <m/>
  </r>
  <r>
    <d v="2025-10-16T03:01:29"/>
    <x v="1"/>
    <x v="32"/>
    <s v="TABORDA ROJAS DIEGO ALEJANDRO"/>
    <x v="3"/>
    <x v="0"/>
    <n v="232"/>
    <n v="23.2"/>
    <n v="216.149425287356"/>
    <s v="1 Descuento (Despachador) "/>
    <n v="120597.41379999999"/>
    <x v="1"/>
    <n v="13694.736800000001"/>
    <x v="1533"/>
    <x v="0"/>
    <m/>
  </r>
  <r>
    <d v="2025-10-16T03:01:30"/>
    <x v="9"/>
    <x v="34"/>
    <s v="PALMAR PANA EDIXON JOSUE"/>
    <x v="2"/>
    <x v="0"/>
    <n v="135"/>
    <n v="22.5"/>
    <n v="129.68965517241401"/>
    <m/>
    <n v="72358.448300000004"/>
    <x v="0"/>
    <n v="13694.736800000001"/>
    <x v="1533"/>
    <x v="0"/>
    <m/>
  </r>
  <r>
    <d v="2025-10-16T03:01:30"/>
    <x v="1"/>
    <x v="35"/>
    <s v="OCAMPO OCAMPO ANTONIO JOSE"/>
    <x v="1"/>
    <x v="0"/>
    <n v="254"/>
    <n v="23.090909090909101"/>
    <n v="237.764367816092"/>
    <m/>
    <n v="132657.15520000001"/>
    <x v="0"/>
    <n v="13694.736800000001"/>
    <x v="1533"/>
    <x v="0"/>
    <m/>
  </r>
  <r>
    <d v="2025-10-16T03:01:30"/>
    <x v="9"/>
    <x v="41"/>
    <s v="GARCIA DAVID WILSON ALBERTO"/>
    <x v="3"/>
    <x v="0"/>
    <n v="229"/>
    <n v="22.9"/>
    <n v="216.149425287356"/>
    <m/>
    <n v="120597.41379999999"/>
    <x v="1"/>
    <n v="13694.736800000001"/>
    <x v="1533"/>
    <x v="0"/>
    <m/>
  </r>
  <r>
    <d v="2025-10-16T03:01:30"/>
    <x v="1"/>
    <x v="40"/>
    <s v="AGUDELO GARCIA DENIN ANGELO"/>
    <x v="0"/>
    <x v="3"/>
    <n v="199"/>
    <n v="22.1111111111111"/>
    <n v="194.53448275862101"/>
    <m/>
    <n v="108537.6724"/>
    <x v="1"/>
    <n v="13694.736800000001"/>
    <x v="1533"/>
    <x v="0"/>
    <m/>
  </r>
  <r>
    <d v="2025-10-17T02:50:22"/>
    <x v="9"/>
    <x v="0"/>
    <s v="HINCAPIE VILLA JUAN ESTIVEN"/>
    <x v="2"/>
    <x v="0"/>
    <n v="149"/>
    <n v="24.8333333333333"/>
    <n v="135.98347107437999"/>
    <m/>
    <n v="76040.330600000001"/>
    <x v="0"/>
    <n v="14382.051299999999"/>
    <x v="1534"/>
    <x v="0"/>
    <m/>
  </r>
  <r>
    <d v="2025-10-17T02:50:23"/>
    <x v="1"/>
    <x v="36"/>
    <s v="PARIAS MURIEL JHON FREDY"/>
    <x v="2"/>
    <x v="0"/>
    <n v="175"/>
    <n v="29.1666666666667"/>
    <n v="135.98347107437999"/>
    <m/>
    <n v="76040.330600000001"/>
    <x v="1"/>
    <n v="14382.051299999999"/>
    <x v="1534"/>
    <x v="0"/>
    <m/>
  </r>
  <r>
    <d v="2025-10-17T02:50:23"/>
    <x v="9"/>
    <x v="1"/>
    <s v="GONZALEZ IPUANA RENE"/>
    <x v="6"/>
    <x v="0"/>
    <n v="176"/>
    <n v="22"/>
    <n v="181.31129476583999"/>
    <m/>
    <n v="101387.10739999999"/>
    <x v="0"/>
    <n v="14382.051299999999"/>
    <x v="1534"/>
    <x v="0"/>
    <m/>
  </r>
  <r>
    <d v="2025-10-17T02:50:23"/>
    <x v="1"/>
    <x v="37"/>
    <s v="SANCHEZ BETANCOURT FRANSCISCO"/>
    <x v="0"/>
    <x v="0"/>
    <n v="217"/>
    <n v="24.1111111111111"/>
    <n v="203.97520661157"/>
    <s v="6 Descuentos (Transbordo) "/>
    <n v="114060.49589999999"/>
    <x v="0"/>
    <n v="14382.051299999999"/>
    <x v="1534"/>
    <x v="0"/>
    <m/>
  </r>
  <r>
    <d v="2025-10-17T02:50:23"/>
    <x v="9"/>
    <x v="2"/>
    <s v="LONDOO LOPERA DUVAN ANDRES"/>
    <x v="0"/>
    <x v="0"/>
    <n v="210"/>
    <n v="23.3333333333333"/>
    <n v="203.97520661157"/>
    <m/>
    <n v="114060.49589999999"/>
    <x v="1"/>
    <n v="14382.051299999999"/>
    <x v="1534"/>
    <x v="0"/>
    <m/>
  </r>
  <r>
    <d v="2025-10-17T02:50:24"/>
    <x v="1"/>
    <x v="3"/>
    <s v="LOPEZ PINEDA DANIEL ESTIVEN"/>
    <x v="1"/>
    <x v="0"/>
    <n v="247"/>
    <n v="22.454545454545499"/>
    <n v="249.30303030303"/>
    <m/>
    <n v="139407.2727"/>
    <x v="0"/>
    <n v="14382.051299999999"/>
    <x v="1534"/>
    <x v="0"/>
    <m/>
  </r>
  <r>
    <d v="2025-10-17T02:50:24"/>
    <x v="9"/>
    <x v="4"/>
    <s v="PALACIO ARIAS YORFAN ALEXIS"/>
    <x v="3"/>
    <x v="0"/>
    <n v="228"/>
    <n v="22.8"/>
    <n v="226.63911845729999"/>
    <m/>
    <n v="126733.88430000001"/>
    <x v="1"/>
    <n v="14382.051299999999"/>
    <x v="1534"/>
    <x v="0"/>
    <m/>
  </r>
  <r>
    <d v="2025-10-17T02:50:24"/>
    <x v="1"/>
    <x v="5"/>
    <s v="GONZALEZ PEREZ RAFAEL JOSE"/>
    <x v="2"/>
    <x v="0"/>
    <n v="165"/>
    <n v="27.5"/>
    <n v="135.98347107437999"/>
    <m/>
    <n v="76040.330600000001"/>
    <x v="1"/>
    <n v="14382.051299999999"/>
    <x v="1534"/>
    <x v="0"/>
    <m/>
  </r>
  <r>
    <d v="2025-10-17T02:50:25"/>
    <x v="9"/>
    <x v="6"/>
    <s v="CARTAGENA RAMIREZ FREDY ALONSO"/>
    <x v="1"/>
    <x v="0"/>
    <n v="277"/>
    <n v="25.181818181818201"/>
    <n v="249.30303030303"/>
    <s v="3 Descuentos (Asociado y despachador) "/>
    <n v="139407.2727"/>
    <x v="0"/>
    <n v="14382.051299999999"/>
    <x v="1534"/>
    <x v="0"/>
    <m/>
  </r>
  <r>
    <d v="2025-10-17T02:50:25"/>
    <x v="1"/>
    <x v="7"/>
    <s v="MARIN ALZATE KEVIN ANDRES"/>
    <x v="1"/>
    <x v="0"/>
    <n v="278"/>
    <n v="25.272727272727298"/>
    <n v="249.30303030303"/>
    <m/>
    <n v="139407.2727"/>
    <x v="0"/>
    <n v="14382.051299999999"/>
    <x v="1534"/>
    <x v="0"/>
    <m/>
  </r>
  <r>
    <d v="2025-10-17T02:50:25"/>
    <x v="9"/>
    <x v="8"/>
    <s v="YEPES TORRES JHON ALEXANDER"/>
    <x v="3"/>
    <x v="0"/>
    <n v="245"/>
    <n v="24.5"/>
    <n v="226.63911845729999"/>
    <m/>
    <n v="126733.88430000001"/>
    <x v="0"/>
    <n v="14382.051299999999"/>
    <x v="1534"/>
    <x v="0"/>
    <m/>
  </r>
  <r>
    <d v="2025-10-17T02:50:26"/>
    <x v="1"/>
    <x v="9"/>
    <s v="MACIAS HERNANDEZ JULIAN DAVID"/>
    <x v="0"/>
    <x v="0"/>
    <n v="200"/>
    <n v="22.2222222222222"/>
    <n v="203.97520661157"/>
    <s v="2 Descuentos (Despachador y conduct) "/>
    <n v="114060.49589999999"/>
    <x v="0"/>
    <n v="14382.051299999999"/>
    <x v="1534"/>
    <x v="0"/>
    <m/>
  </r>
  <r>
    <d v="2025-10-17T02:50:26"/>
    <x v="9"/>
    <x v="10"/>
    <s v="CUADROS PRESIGA JOSE GABRIEL"/>
    <x v="0"/>
    <x v="0"/>
    <n v="219"/>
    <n v="24.3333333333333"/>
    <n v="203.97520661157"/>
    <m/>
    <n v="114060.49589999999"/>
    <x v="0"/>
    <n v="14382.051299999999"/>
    <x v="1534"/>
    <x v="0"/>
    <m/>
  </r>
  <r>
    <d v="2025-10-17T02:50:26"/>
    <x v="9"/>
    <x v="13"/>
    <s v="PEREZ GARCIA JUAN ESTEBAN"/>
    <x v="0"/>
    <x v="0"/>
    <n v="227"/>
    <n v="25.2222222222222"/>
    <n v="203.97520661157"/>
    <m/>
    <n v="114060.49589999999"/>
    <x v="0"/>
    <n v="14382.051299999999"/>
    <x v="1534"/>
    <x v="0"/>
    <m/>
  </r>
  <r>
    <d v="2025-10-17T02:50:27"/>
    <x v="1"/>
    <x v="14"/>
    <s v="PARRA VILLA YUBER ALONSO"/>
    <x v="9"/>
    <x v="0"/>
    <n v="238"/>
    <n v="19.8333333333333"/>
    <n v="271.96694214875998"/>
    <s v="2 Descuentos (Usuarios desubicados) "/>
    <n v="152080.6612"/>
    <x v="0"/>
    <n v="14382.051299999999"/>
    <x v="1534"/>
    <x v="0"/>
    <m/>
  </r>
  <r>
    <d v="2025-10-17T02:50:26"/>
    <x v="1"/>
    <x v="11"/>
    <s v="VERENZUELA MARTINEZ ALEXANDER"/>
    <x v="0"/>
    <x v="0"/>
    <n v="206"/>
    <n v="22.8888888888889"/>
    <n v="203.97520661157"/>
    <s v="3 Descuentos (Transbordo) "/>
    <n v="114060.49589999999"/>
    <x v="1"/>
    <n v="14382.051299999999"/>
    <x v="1534"/>
    <x v="0"/>
    <m/>
  </r>
  <r>
    <d v="2025-10-17T02:50:27"/>
    <x v="9"/>
    <x v="15"/>
    <s v="ALBERTO ARISTIZABAL RAFAEL"/>
    <x v="0"/>
    <x v="0"/>
    <n v="216"/>
    <n v="24"/>
    <n v="203.97520661157"/>
    <m/>
    <n v="114060.49589999999"/>
    <x v="0"/>
    <n v="14382.051299999999"/>
    <x v="1534"/>
    <x v="0"/>
    <m/>
  </r>
  <r>
    <d v="2025-10-17T02:50:27"/>
    <x v="1"/>
    <x v="16"/>
    <s v="MACEA ARBELAEZ MATEO"/>
    <x v="9"/>
    <x v="0"/>
    <n v="229"/>
    <n v="19.0833333333333"/>
    <n v="271.96694214875998"/>
    <m/>
    <n v="152080.6612"/>
    <x v="0"/>
    <n v="14382.051299999999"/>
    <x v="1534"/>
    <x v="0"/>
    <m/>
  </r>
  <r>
    <d v="2025-10-17T02:50:27"/>
    <x v="9"/>
    <x v="18"/>
    <s v="DURANGO DAVID JOSE"/>
    <x v="4"/>
    <x v="0"/>
    <n v="157"/>
    <n v="22.428571428571399"/>
    <n v="158.64738292011"/>
    <m/>
    <n v="88713.718999999997"/>
    <x v="0"/>
    <n v="14382.051299999999"/>
    <x v="1534"/>
    <x v="0"/>
    <m/>
  </r>
  <r>
    <d v="2025-10-17T02:50:28"/>
    <x v="1"/>
    <x v="19"/>
    <s v="QUIRAMA CASTAEDA JHON JADER"/>
    <x v="2"/>
    <x v="0"/>
    <n v="123"/>
    <n v="20.5"/>
    <n v="135.98347107437999"/>
    <m/>
    <n v="76040.330600000001"/>
    <x v="1"/>
    <n v="14382.051299999999"/>
    <x v="1534"/>
    <x v="0"/>
    <m/>
  </r>
  <r>
    <d v="2025-10-17T02:50:28"/>
    <x v="9"/>
    <x v="20"/>
    <s v="SALDARRIAGA PARRA LUIS ALBERTO"/>
    <x v="0"/>
    <x v="0"/>
    <n v="189"/>
    <n v="21"/>
    <n v="203.97520661157"/>
    <s v="Se descuenta 0.5 viaje de 4 06 am ya que NO ingresa al 13"/>
    <n v="107723.77589999999"/>
    <x v="2"/>
    <n v="14382.051299999999"/>
    <x v="1534"/>
    <x v="2"/>
    <n v="11.332000000000001"/>
  </r>
  <r>
    <d v="2025-10-17T02:50:28"/>
    <x v="1"/>
    <x v="21"/>
    <s v="JIMENEZ HERNANDEZ ESTEBAN CAMILO"/>
    <x v="3"/>
    <x v="0"/>
    <n v="220"/>
    <n v="22"/>
    <n v="226.63911845729999"/>
    <s v="Se descuenta 0.5 viaje de 7 35 am ya que NO ingresa a san juan "/>
    <n v="120397.1643"/>
    <x v="0"/>
    <n v="14382.051299999999"/>
    <x v="1534"/>
    <x v="2"/>
    <n v="11.332000000000001"/>
  </r>
  <r>
    <d v="2025-10-17T02:50:28"/>
    <x v="9"/>
    <x v="38"/>
    <s v="HENAO MUOZ FERNEY"/>
    <x v="3"/>
    <x v="0"/>
    <n v="235"/>
    <n v="23.5"/>
    <n v="226.63911845729999"/>
    <m/>
    <n v="126733.88430000001"/>
    <x v="1"/>
    <n v="14382.051299999999"/>
    <x v="1534"/>
    <x v="0"/>
    <m/>
  </r>
  <r>
    <d v="2025-10-17T02:50:29"/>
    <x v="1"/>
    <x v="22"/>
    <s v="ESPINOZA CHAVARRIA GUILLERMO LEON"/>
    <x v="6"/>
    <x v="0"/>
    <n v="196"/>
    <n v="24.5"/>
    <n v="181.31129476583999"/>
    <s v="Se descuenta 0.5 viaje de 4 24 am ya que NO ingresa a san juan "/>
    <n v="95050.387400000007"/>
    <x v="0"/>
    <n v="14382.051299999999"/>
    <x v="1534"/>
    <x v="2"/>
    <n v="11.332000000000001"/>
  </r>
  <r>
    <d v="2025-10-17T02:50:29"/>
    <x v="9"/>
    <x v="23"/>
    <s v="FLORES RINCON JORGE ALBERTO"/>
    <x v="2"/>
    <x v="0"/>
    <n v="167"/>
    <n v="27.8333333333333"/>
    <n v="135.98347107437999"/>
    <m/>
    <n v="76040.330600000001"/>
    <x v="0"/>
    <n v="14382.051299999999"/>
    <x v="1534"/>
    <x v="0"/>
    <m/>
  </r>
  <r>
    <d v="2025-10-17T02:50:29"/>
    <x v="1"/>
    <x v="24"/>
    <s v="PULGARIN GARCIA YONATHAN ANDRES"/>
    <x v="0"/>
    <x v="0"/>
    <n v="197"/>
    <n v="21.8888888888889"/>
    <n v="203.97520661157"/>
    <s v="1 Descuento (Usuario desubicado) "/>
    <n v="114060.49589999999"/>
    <x v="0"/>
    <n v="14382.051299999999"/>
    <x v="1534"/>
    <x v="0"/>
    <m/>
  </r>
  <r>
    <d v="2025-10-17T02:50:29"/>
    <x v="9"/>
    <x v="25"/>
    <s v="LEON PEREZ RAUL ENRIQUE"/>
    <x v="0"/>
    <x v="0"/>
    <n v="217"/>
    <n v="24.1111111111111"/>
    <n v="203.97520661157"/>
    <m/>
    <n v="114060.49589999999"/>
    <x v="0"/>
    <n v="14382.051299999999"/>
    <x v="1534"/>
    <x v="0"/>
    <m/>
  </r>
  <r>
    <d v="2025-10-17T02:50:30"/>
    <x v="1"/>
    <x v="39"/>
    <s v="CALLE BOTERO JUAN RICARDO"/>
    <x v="3"/>
    <x v="0"/>
    <n v="219"/>
    <n v="21.9"/>
    <n v="226.63911845729999"/>
    <m/>
    <n v="126733.88430000001"/>
    <x v="0"/>
    <n v="14382.051299999999"/>
    <x v="1534"/>
    <x v="0"/>
    <m/>
  </r>
  <r>
    <d v="2025-10-17T02:50:30"/>
    <x v="9"/>
    <x v="27"/>
    <s v="LAYOS JIMENEZ JOHAN CAMILO"/>
    <x v="3"/>
    <x v="0"/>
    <n v="202"/>
    <n v="20.2"/>
    <n v="226.63911845729999"/>
    <m/>
    <n v="126733.88430000001"/>
    <x v="0"/>
    <n v="14382.051299999999"/>
    <x v="1534"/>
    <x v="0"/>
    <m/>
  </r>
  <r>
    <d v="2025-10-17T02:50:30"/>
    <x v="1"/>
    <x v="28"/>
    <s v="MARULANDA JARAMILLO DAWER ANDRES"/>
    <x v="6"/>
    <x v="0"/>
    <n v="176"/>
    <n v="22"/>
    <n v="181.31129476583999"/>
    <s v="Se descuenta 0.5 viaje de 9 42 am ya que NO ingresa a san juan "/>
    <n v="95050.387400000007"/>
    <x v="0"/>
    <n v="14382.051299999999"/>
    <x v="1534"/>
    <x v="2"/>
    <n v="11.332000000000001"/>
  </r>
  <r>
    <d v="2025-10-17T02:50:30"/>
    <x v="9"/>
    <x v="29"/>
    <s v="MONTOYA OSPINA GILBERTO ANTONIO"/>
    <x v="1"/>
    <x v="0"/>
    <n v="287"/>
    <n v="26.090909090909101"/>
    <n v="249.30303030303"/>
    <m/>
    <n v="139407.2727"/>
    <x v="0"/>
    <n v="14382.051299999999"/>
    <x v="1534"/>
    <x v="0"/>
    <m/>
  </r>
  <r>
    <d v="2025-10-17T02:50:31"/>
    <x v="1"/>
    <x v="30"/>
    <s v="ARAQUE ARROYAVE JOSE ALBEIRO"/>
    <x v="0"/>
    <x v="0"/>
    <n v="204"/>
    <n v="22.6666666666667"/>
    <n v="203.97520661157"/>
    <s v="Se descuenta 0.5 viaje de 7 00 am ya que NO espera el tiempo indicado en el paradero "/>
    <n v="107723.77589999999"/>
    <x v="1"/>
    <n v="14382.051299999999"/>
    <x v="1534"/>
    <x v="2"/>
    <n v="11.332000000000001"/>
  </r>
  <r>
    <d v="2025-10-17T02:50:31"/>
    <x v="9"/>
    <x v="31"/>
    <s v="MARTINEZ CHAVERRA LUIS NORBERTO"/>
    <x v="3"/>
    <x v="0"/>
    <n v="209"/>
    <n v="20.9"/>
    <n v="226.63911845729999"/>
    <m/>
    <n v="126733.88430000001"/>
    <x v="0"/>
    <n v="14382.051299999999"/>
    <x v="1534"/>
    <x v="0"/>
    <m/>
  </r>
  <r>
    <d v="2025-10-17T02:50:31"/>
    <x v="1"/>
    <x v="32"/>
    <s v="TABORDA ROJAS DIEGO ALEJANDRO"/>
    <x v="1"/>
    <x v="0"/>
    <n v="227"/>
    <n v="20.636363636363601"/>
    <n v="249.30303030303"/>
    <s v="Se descuenta 0.5 viaje de 10 am ya que abandona ruta sin autorizacin 1 Descuento (Usuario desubicado) "/>
    <n v="133070.5527"/>
    <x v="1"/>
    <n v="14382.051299999999"/>
    <x v="1534"/>
    <x v="2"/>
    <n v="11.332000000000001"/>
  </r>
  <r>
    <d v="2025-10-17T02:50:31"/>
    <x v="9"/>
    <x v="34"/>
    <s v="PALMAR PANA EDIXON JOSUE"/>
    <x v="9"/>
    <x v="0"/>
    <n v="215"/>
    <n v="17.9166666666667"/>
    <n v="271.96694214875998"/>
    <m/>
    <n v="152080.6612"/>
    <x v="0"/>
    <n v="14382.051299999999"/>
    <x v="1534"/>
    <x v="0"/>
    <m/>
  </r>
  <r>
    <d v="2025-10-17T02:50:32"/>
    <x v="1"/>
    <x v="35"/>
    <s v="OCAMPO OCAMPO ANTONIO JOSE"/>
    <x v="3"/>
    <x v="0"/>
    <n v="229"/>
    <n v="22.9"/>
    <n v="226.63911845729999"/>
    <m/>
    <n v="126733.88430000001"/>
    <x v="0"/>
    <n v="14382.051299999999"/>
    <x v="1534"/>
    <x v="0"/>
    <m/>
  </r>
  <r>
    <d v="2025-10-17T02:50:32"/>
    <x v="9"/>
    <x v="41"/>
    <s v="GARCIA DAVID WILSON ALBERTO"/>
    <x v="3"/>
    <x v="0"/>
    <n v="201"/>
    <n v="20.100000000000001"/>
    <n v="226.63911845729999"/>
    <m/>
    <n v="126733.88430000001"/>
    <x v="1"/>
    <n v="14382.051299999999"/>
    <x v="1534"/>
    <x v="0"/>
    <m/>
  </r>
  <r>
    <d v="2025-10-17T02:50:32"/>
    <x v="1"/>
    <x v="40"/>
    <s v="AGUDELO GARCIA DENIN ANGELO"/>
    <x v="4"/>
    <x v="0"/>
    <n v="162"/>
    <n v="23.1428571428571"/>
    <n v="158.64738292011"/>
    <s v="1 Descuento (Usuario desubicado) "/>
    <n v="88713.718999999997"/>
    <x v="1"/>
    <n v="14382.051299999999"/>
    <x v="1534"/>
    <x v="0"/>
    <m/>
  </r>
  <r>
    <d v="2025-10-17T02:50:32"/>
    <x v="9"/>
    <x v="42"/>
    <s v="JARAMILLO JARAMILLO FRANCISCO WBEIMAR"/>
    <x v="15"/>
    <x v="0"/>
    <n v="293"/>
    <n v="19.533333333333299"/>
    <n v="339.95867768595002"/>
    <s v="CAMILO CALLE Realiz 6 viajes donde moviliz 135 Usuarios "/>
    <n v="190100.82639999999"/>
    <x v="1"/>
    <n v="14382.051299999999"/>
    <x v="1534"/>
    <x v="0"/>
    <m/>
  </r>
  <r>
    <d v="2025-10-18T03:20:41"/>
    <x v="1"/>
    <x v="0"/>
    <s v="HINCAPIE VILLA JUAN ESTIVEN"/>
    <x v="0"/>
    <x v="0"/>
    <n v="225"/>
    <n v="25"/>
    <n v="198.82814614343701"/>
    <m/>
    <n v="111049.46550000001"/>
    <x v="0"/>
    <n v="13892.5"/>
    <x v="1535"/>
    <x v="0"/>
    <m/>
  </r>
  <r>
    <d v="2025-10-18T03:20:42"/>
    <x v="9"/>
    <x v="36"/>
    <s v="PARIAS MURIEL JHON FREDY"/>
    <x v="0"/>
    <x v="0"/>
    <n v="239"/>
    <n v="26.5555555555556"/>
    <n v="198.82814614343701"/>
    <m/>
    <n v="111049.46550000001"/>
    <x v="1"/>
    <n v="13892.5"/>
    <x v="1535"/>
    <x v="0"/>
    <m/>
  </r>
  <r>
    <d v="2025-10-18T03:20:42"/>
    <x v="1"/>
    <x v="1"/>
    <s v="ESPINOZA CHAVARRIA GUILLERMO LEON "/>
    <x v="6"/>
    <x v="0"/>
    <n v="180"/>
    <n v="22.5"/>
    <n v="176.73612990527701"/>
    <m/>
    <n v="98710.635999999999"/>
    <x v="0"/>
    <n v="13892.5"/>
    <x v="1535"/>
    <x v="0"/>
    <m/>
  </r>
  <r>
    <d v="2025-10-18T03:20:42"/>
    <x v="9"/>
    <x v="37"/>
    <s v="SANCHEZ BETANCOURT FRANSCISCO"/>
    <x v="0"/>
    <x v="0"/>
    <n v="172"/>
    <n v="19.1111111111111"/>
    <n v="198.82814614343701"/>
    <m/>
    <n v="111049.46550000001"/>
    <x v="0"/>
    <n v="13892.5"/>
    <x v="1535"/>
    <x v="0"/>
    <m/>
  </r>
  <r>
    <d v="2025-10-18T03:20:42"/>
    <x v="1"/>
    <x v="2"/>
    <s v="LONDOO LOPERA DUVAN ANDRES"/>
    <x v="6"/>
    <x v="0"/>
    <n v="220"/>
    <n v="27.5"/>
    <n v="176.73612990527701"/>
    <m/>
    <n v="98710.635999999999"/>
    <x v="1"/>
    <n v="13892.5"/>
    <x v="1535"/>
    <x v="0"/>
    <m/>
  </r>
  <r>
    <d v="2025-10-18T03:20:43"/>
    <x v="9"/>
    <x v="3"/>
    <s v="LOPEZ PINEDA DANIEL ESTIVEN"/>
    <x v="6"/>
    <x v="0"/>
    <n v="196"/>
    <n v="24.5"/>
    <n v="176.73612990527701"/>
    <m/>
    <n v="98710.635999999999"/>
    <x v="0"/>
    <n v="13892.5"/>
    <x v="1535"/>
    <x v="0"/>
    <m/>
  </r>
  <r>
    <d v="2025-10-18T03:20:43"/>
    <x v="1"/>
    <x v="4"/>
    <s v="PALACIO ARIAS YORFAN ALEXIS"/>
    <x v="2"/>
    <x v="0"/>
    <n v="156"/>
    <n v="26"/>
    <n v="132.55209742895801"/>
    <m/>
    <n v="74032.976999999999"/>
    <x v="1"/>
    <n v="13892.5"/>
    <x v="1535"/>
    <x v="0"/>
    <m/>
  </r>
  <r>
    <d v="2025-10-18T03:20:43"/>
    <x v="9"/>
    <x v="5"/>
    <s v="GONZALEZ PEREZ RAFAEL JOSE"/>
    <x v="0"/>
    <x v="0"/>
    <n v="185"/>
    <n v="20.5555555555556"/>
    <n v="198.82814614343701"/>
    <s v="1 Descuento (Despachador) "/>
    <n v="111049.46550000001"/>
    <x v="1"/>
    <n v="13892.5"/>
    <x v="1535"/>
    <x v="0"/>
    <m/>
  </r>
  <r>
    <d v="2025-10-18T03:20:43"/>
    <x v="1"/>
    <x v="6"/>
    <s v="CARTAGENA RAMIREZ FREDY ALONSO"/>
    <x v="9"/>
    <x v="0"/>
    <n v="308"/>
    <n v="25.6666666666667"/>
    <n v="265.10419485791601"/>
    <m/>
    <n v="148065.954"/>
    <x v="0"/>
    <n v="13892.5"/>
    <x v="1535"/>
    <x v="0"/>
    <m/>
  </r>
  <r>
    <d v="2025-10-18T03:20:44"/>
    <x v="9"/>
    <x v="7"/>
    <s v="MARIN ALZATE KEVIN ANDRES"/>
    <x v="6"/>
    <x v="0"/>
    <n v="168"/>
    <n v="21"/>
    <n v="176.73612990527701"/>
    <m/>
    <n v="98710.635999999999"/>
    <x v="0"/>
    <n v="13892.5"/>
    <x v="1535"/>
    <x v="0"/>
    <m/>
  </r>
  <r>
    <d v="2025-10-18T03:20:44"/>
    <x v="1"/>
    <x v="8"/>
    <s v="YEPES TORRES JHON ALEXANDER"/>
    <x v="6"/>
    <x v="0"/>
    <n v="218"/>
    <n v="25.647058823529399"/>
    <n v="187.78213802435701"/>
    <m/>
    <n v="104880.05070000001"/>
    <x v="0"/>
    <n v="13892.5"/>
    <x v="1535"/>
    <x v="0"/>
    <m/>
  </r>
  <r>
    <d v="2025-10-18T03:20:44"/>
    <x v="9"/>
    <x v="9"/>
    <s v="MACIAS HERNANDEZ JULIAN DAVID"/>
    <x v="0"/>
    <x v="0"/>
    <n v="181"/>
    <n v="20.1111111111111"/>
    <n v="198.82814614343701"/>
    <s v="2 Descuentos (Usuarios desubicados) "/>
    <n v="111049.46550000001"/>
    <x v="0"/>
    <n v="13892.5"/>
    <x v="1535"/>
    <x v="0"/>
    <m/>
  </r>
  <r>
    <d v="2025-10-18T03:20:45"/>
    <x v="1"/>
    <x v="10"/>
    <s v="MURILLO  YORMAN ANDRES"/>
    <x v="0"/>
    <x v="0"/>
    <n v="193"/>
    <n v="21.4444444444444"/>
    <n v="198.82814614343701"/>
    <m/>
    <n v="111049.46550000001"/>
    <x v="0"/>
    <n v="13892.5"/>
    <x v="1535"/>
    <x v="0"/>
    <m/>
  </r>
  <r>
    <d v="2025-10-18T03:20:45"/>
    <x v="9"/>
    <x v="11"/>
    <s v="DURANGO PAEZ GILDARDO"/>
    <x v="6"/>
    <x v="0"/>
    <n v="164"/>
    <n v="20.5"/>
    <n v="176.73612990527701"/>
    <m/>
    <n v="98710.635999999999"/>
    <x v="1"/>
    <n v="13892.5"/>
    <x v="1535"/>
    <x v="0"/>
    <m/>
  </r>
  <r>
    <d v="2025-10-18T03:20:45"/>
    <x v="1"/>
    <x v="13"/>
    <s v="PEREZ GARCIA JUAN ESTEBAN"/>
    <x v="0"/>
    <x v="0"/>
    <n v="195"/>
    <n v="21.6666666666667"/>
    <n v="198.82814614343701"/>
    <s v="1 Descuento (Despachador) "/>
    <n v="111049.46550000001"/>
    <x v="0"/>
    <n v="13892.5"/>
    <x v="1535"/>
    <x v="0"/>
    <m/>
  </r>
  <r>
    <d v="2025-10-18T03:20:45"/>
    <x v="9"/>
    <x v="14"/>
    <s v="PARRA VILLA YUBER ALONSO"/>
    <x v="12"/>
    <x v="0"/>
    <n v="241"/>
    <n v="18.538461538461501"/>
    <n v="287.19621109607601"/>
    <m/>
    <n v="160404.78349999999"/>
    <x v="0"/>
    <n v="13892.5"/>
    <x v="1535"/>
    <x v="0"/>
    <m/>
  </r>
  <r>
    <d v="2025-10-18T03:20:46"/>
    <x v="1"/>
    <x v="15"/>
    <s v="ALBERTO ARISTIZABAL RAFAEL"/>
    <x v="3"/>
    <x v="0"/>
    <n v="207"/>
    <n v="20.7"/>
    <n v="220.92016238159701"/>
    <s v="3 Descuentos (Conducts y despachador) "/>
    <n v="123388.295"/>
    <x v="0"/>
    <n v="13892.5"/>
    <x v="1535"/>
    <x v="0"/>
    <m/>
  </r>
  <r>
    <d v="2025-10-18T03:20:46"/>
    <x v="9"/>
    <x v="16"/>
    <s v="MACEA ARBELAEZ MATEO"/>
    <x v="9"/>
    <x v="0"/>
    <n v="214"/>
    <n v="17.8333333333333"/>
    <n v="265.10419485791601"/>
    <m/>
    <n v="148065.954"/>
    <x v="0"/>
    <n v="13892.5"/>
    <x v="1535"/>
    <x v="0"/>
    <m/>
  </r>
  <r>
    <d v="2025-10-18T03:20:46"/>
    <x v="1"/>
    <x v="17"/>
    <s v="VALENCIA MENDOZA JHON"/>
    <x v="3"/>
    <x v="0"/>
    <n v="222"/>
    <n v="22.2"/>
    <n v="220.92016238159701"/>
    <m/>
    <n v="123388.295"/>
    <x v="0"/>
    <n v="13892.5"/>
    <x v="1535"/>
    <x v="0"/>
    <m/>
  </r>
  <r>
    <d v="2025-10-18T03:20:46"/>
    <x v="9"/>
    <x v="18"/>
    <s v="DURANGO DAVID JOSE"/>
    <x v="0"/>
    <x v="0"/>
    <n v="160"/>
    <n v="17.7777777777778"/>
    <n v="198.82814614343701"/>
    <s v="1 Descuento (Despachador) "/>
    <n v="111049.46550000001"/>
    <x v="0"/>
    <n v="13892.5"/>
    <x v="1535"/>
    <x v="0"/>
    <m/>
  </r>
  <r>
    <d v="2025-10-18T03:20:47"/>
    <x v="1"/>
    <x v="19"/>
    <s v="QUIRAMA CASTAEDA JHON JADER"/>
    <x v="6"/>
    <x v="0"/>
    <n v="189"/>
    <n v="23.625"/>
    <n v="176.73612990527701"/>
    <m/>
    <n v="98710.635999999999"/>
    <x v="1"/>
    <n v="13892.5"/>
    <x v="1535"/>
    <x v="0"/>
    <m/>
  </r>
  <r>
    <d v="2025-10-18T03:20:47"/>
    <x v="9"/>
    <x v="20"/>
    <s v="SALDARRIAGA PARRA LUIS ALBERTO"/>
    <x v="0"/>
    <x v="0"/>
    <n v="160"/>
    <n v="17.7777777777778"/>
    <n v="198.82814614343701"/>
    <m/>
    <n v="111049.46550000001"/>
    <x v="2"/>
    <n v="13892.5"/>
    <x v="1535"/>
    <x v="0"/>
    <m/>
  </r>
  <r>
    <d v="2025-10-18T03:20:47"/>
    <x v="1"/>
    <x v="21"/>
    <s v="JIMENEZ HERNANDEZ ESTEBAN CAMILO"/>
    <x v="6"/>
    <x v="0"/>
    <n v="183"/>
    <n v="22.875"/>
    <n v="176.73612990527701"/>
    <s v="5 Descuentos (transbordo, conducts y jefe de ruta) "/>
    <n v="98710.635999999999"/>
    <x v="0"/>
    <n v="13892.5"/>
    <x v="1535"/>
    <x v="0"/>
    <m/>
  </r>
  <r>
    <d v="2025-10-18T03:20:47"/>
    <x v="9"/>
    <x v="38"/>
    <s v="JIMENEZ HURTADO CARLOS ESTIVEN"/>
    <x v="0"/>
    <x v="0"/>
    <n v="212"/>
    <n v="23.5555555555556"/>
    <n v="198.82814614343701"/>
    <s v="1 Descuento (Oficina) "/>
    <n v="111049.46550000001"/>
    <x v="1"/>
    <n v="13892.5"/>
    <x v="1535"/>
    <x v="0"/>
    <m/>
  </r>
  <r>
    <d v="2025-10-18T03:20:48"/>
    <x v="1"/>
    <x v="22"/>
    <s v="CIRO MARIN RODRIGO ALBERTO"/>
    <x v="0"/>
    <x v="0"/>
    <n v="203"/>
    <n v="22.5555555555556"/>
    <n v="198.82814614343701"/>
    <s v="1 Descuento (Despachador) "/>
    <n v="111049.46550000001"/>
    <x v="0"/>
    <n v="13892.5"/>
    <x v="1535"/>
    <x v="0"/>
    <m/>
  </r>
  <r>
    <d v="2025-10-18T03:20:48"/>
    <x v="9"/>
    <x v="23"/>
    <s v="FLORES RINCON JORGE ALBERTO"/>
    <x v="9"/>
    <x v="0"/>
    <n v="234"/>
    <n v="19.5"/>
    <n v="265.10419485791601"/>
    <m/>
    <n v="148065.954"/>
    <x v="0"/>
    <n v="13892.5"/>
    <x v="1535"/>
    <x v="0"/>
    <m/>
  </r>
  <r>
    <d v="2025-10-18T03:20:48"/>
    <x v="1"/>
    <x v="24"/>
    <s v="PULGARIN GARCIA YONATHAN ANDRES"/>
    <x v="4"/>
    <x v="0"/>
    <n v="153"/>
    <n v="21.8571428571429"/>
    <n v="154.64411366711801"/>
    <m/>
    <n v="86371.806500000006"/>
    <x v="0"/>
    <n v="13892.5"/>
    <x v="1535"/>
    <x v="0"/>
    <m/>
  </r>
  <r>
    <d v="2025-10-18T03:20:49"/>
    <x v="1"/>
    <x v="39"/>
    <s v="CALLE BOTERO JUAN RICARDO"/>
    <x v="0"/>
    <x v="0"/>
    <n v="187"/>
    <n v="20.7777777777778"/>
    <n v="198.82814614343701"/>
    <s v="JUAN ESTEBAN IBARGUEN Realiz 7 viajes donde moviliz 141 Usuarios "/>
    <n v="111049.46550000001"/>
    <x v="0"/>
    <n v="13892.5"/>
    <x v="1535"/>
    <x v="0"/>
    <m/>
  </r>
  <r>
    <d v="2025-10-18T03:20:48"/>
    <x v="9"/>
    <x v="25"/>
    <s v="LEON PEREZ RAUL ENRIQUE"/>
    <x v="0"/>
    <x v="0"/>
    <n v="182"/>
    <n v="20.2222222222222"/>
    <n v="198.82814614343701"/>
    <s v="1 Descuento (Despachador) "/>
    <n v="111049.46550000001"/>
    <x v="0"/>
    <n v="13892.5"/>
    <x v="1535"/>
    <x v="0"/>
    <m/>
  </r>
  <r>
    <d v="2025-10-18T03:20:49"/>
    <x v="9"/>
    <x v="27"/>
    <s v="OSORIO URREGO SANTIAGO"/>
    <x v="9"/>
    <x v="0"/>
    <n v="260"/>
    <n v="21.6666666666667"/>
    <n v="265.10419485791601"/>
    <s v="2 Descuentos (Usuarios desubicados) "/>
    <n v="148065.954"/>
    <x v="0"/>
    <n v="13892.5"/>
    <x v="1535"/>
    <x v="0"/>
    <m/>
  </r>
  <r>
    <d v="2025-10-18T03:20:49"/>
    <x v="1"/>
    <x v="28"/>
    <s v="MARULANDA JARAMILLO DAWER ANDRES"/>
    <x v="6"/>
    <x v="0"/>
    <n v="199"/>
    <n v="24.875"/>
    <n v="176.73612990527701"/>
    <m/>
    <n v="98710.635999999999"/>
    <x v="0"/>
    <n v="13892.5"/>
    <x v="1535"/>
    <x v="0"/>
    <m/>
  </r>
  <r>
    <d v="2025-10-18T03:20:49"/>
    <x v="9"/>
    <x v="29"/>
    <s v="MONTOYA OSPINA GILBERTO ANTONIO"/>
    <x v="9"/>
    <x v="0"/>
    <n v="331"/>
    <n v="27.5833333333333"/>
    <n v="265.10419485791601"/>
    <s v="1 Descuento (Usuario desubicado) "/>
    <n v="148065.954"/>
    <x v="0"/>
    <n v="13892.5"/>
    <x v="1535"/>
    <x v="0"/>
    <m/>
  </r>
  <r>
    <d v="2025-10-18T03:20:50"/>
    <x v="1"/>
    <x v="30"/>
    <s v="VERENZUELA MARTINEZ ALEXANDER"/>
    <x v="3"/>
    <x v="0"/>
    <n v="254"/>
    <n v="25.4"/>
    <n v="220.92016238159701"/>
    <s v="4 Descuentos (Usuarios desubicados y conducts) "/>
    <n v="123388.295"/>
    <x v="1"/>
    <n v="13892.5"/>
    <x v="1535"/>
    <x v="0"/>
    <m/>
  </r>
  <r>
    <d v="2025-10-18T03:20:50"/>
    <x v="9"/>
    <x v="31"/>
    <s v="JARAMILLO JARAMILLO FRANCISCO WBEIMAR"/>
    <x v="0"/>
    <x v="0"/>
    <n v="187"/>
    <n v="20.7777777777778"/>
    <n v="198.82814614343701"/>
    <m/>
    <n v="111049.46550000001"/>
    <x v="0"/>
    <n v="13892.5"/>
    <x v="1535"/>
    <x v="0"/>
    <m/>
  </r>
  <r>
    <d v="2025-10-18T03:20:50"/>
    <x v="1"/>
    <x v="32"/>
    <s v="TABORDA ROJAS DIEGO ALEJANDRO"/>
    <x v="0"/>
    <x v="0"/>
    <n v="194"/>
    <n v="21.5555555555556"/>
    <n v="198.82814614343701"/>
    <m/>
    <n v="111049.46550000001"/>
    <x v="1"/>
    <n v="13892.5"/>
    <x v="1535"/>
    <x v="0"/>
    <m/>
  </r>
  <r>
    <d v="2025-10-18T03:20:50"/>
    <x v="9"/>
    <x v="34"/>
    <s v="PALMAR PANA EDIXON JOSUE"/>
    <x v="4"/>
    <x v="0"/>
    <n v="139"/>
    <n v="19.8571428571429"/>
    <n v="154.64411366711801"/>
    <m/>
    <n v="86371.806500000006"/>
    <x v="0"/>
    <n v="13892.5"/>
    <x v="1535"/>
    <x v="0"/>
    <m/>
  </r>
  <r>
    <d v="2025-10-18T03:20:51"/>
    <x v="1"/>
    <x v="35"/>
    <s v="OCAMPO OCAMPO ANTONIO JOSE"/>
    <x v="3"/>
    <x v="0"/>
    <n v="219"/>
    <n v="21.9"/>
    <n v="220.92016238159701"/>
    <m/>
    <n v="123388.295"/>
    <x v="0"/>
    <n v="13892.5"/>
    <x v="1535"/>
    <x v="0"/>
    <m/>
  </r>
  <r>
    <d v="2025-10-18T03:20:51"/>
    <x v="9"/>
    <x v="41"/>
    <s v="GARCIA DAVID WILSON ALBERTO"/>
    <x v="0"/>
    <x v="0"/>
    <n v="184"/>
    <n v="20.4444444444444"/>
    <n v="198.82814614343701"/>
    <m/>
    <n v="111049.46550000001"/>
    <x v="1"/>
    <n v="13892.5"/>
    <x v="1535"/>
    <x v="0"/>
    <m/>
  </r>
  <r>
    <d v="2025-10-18T03:20:51"/>
    <x v="1"/>
    <x v="40"/>
    <s v="AGUDELO GARCIA DENIN ANGELO"/>
    <x v="1"/>
    <x v="0"/>
    <n v="235"/>
    <n v="21.363636363636399"/>
    <n v="243.01217861975601"/>
    <m/>
    <n v="135727.12450000001"/>
    <x v="1"/>
    <n v="13892.5"/>
    <x v="1535"/>
    <x v="0"/>
    <m/>
  </r>
  <r>
    <d v="2025-10-18T03:20:51"/>
    <x v="9"/>
    <x v="42"/>
    <s v="CALLE BOTERO ANDRES CAMILO"/>
    <x v="0"/>
    <x v="0"/>
    <n v="214"/>
    <n v="23.7777777777778"/>
    <n v="198.82814614343701"/>
    <m/>
    <n v="111049.46550000001"/>
    <x v="1"/>
    <n v="13892.5"/>
    <x v="1535"/>
    <x v="0"/>
    <m/>
  </r>
  <r>
    <d v="2025-10-19T01:04:55"/>
    <x v="9"/>
    <x v="2"/>
    <s v="VERENZUELA MARTINEZ ALEXANDER"/>
    <x v="3"/>
    <x v="0"/>
    <n v="203"/>
    <n v="20.3"/>
    <n v="207.69230769230799"/>
    <m/>
    <n v="115650"/>
    <x v="1"/>
    <n v="11730"/>
    <x v="1536"/>
    <x v="0"/>
    <m/>
  </r>
  <r>
    <d v="2025-10-19T01:04:54"/>
    <x v="9"/>
    <x v="0"/>
    <s v="HINCAPIE VILLA JUAN ESTIVEN"/>
    <x v="0"/>
    <x v="0"/>
    <n v="170"/>
    <n v="18.8888888888889"/>
    <n v="186.92307692307699"/>
    <m/>
    <n v="104085"/>
    <x v="0"/>
    <n v="11730"/>
    <x v="1536"/>
    <x v="0"/>
    <m/>
  </r>
  <r>
    <d v="2025-10-19T01:04:54"/>
    <x v="1"/>
    <x v="36"/>
    <s v="PARIAS MURIEL JHON FREDY"/>
    <x v="0"/>
    <x v="0"/>
    <n v="213"/>
    <n v="23.6666666666667"/>
    <n v="186.92307692307699"/>
    <m/>
    <n v="104085"/>
    <x v="1"/>
    <n v="11730"/>
    <x v="1536"/>
    <x v="0"/>
    <m/>
  </r>
  <r>
    <d v="2025-10-19T01:04:55"/>
    <x v="9"/>
    <x v="1"/>
    <s v="GONZALEZ IPUANA RENE"/>
    <x v="0"/>
    <x v="0"/>
    <n v="168"/>
    <n v="18.6666666666667"/>
    <n v="186.92307692307699"/>
    <s v="1 Descuento (Despachador) "/>
    <n v="104085"/>
    <x v="0"/>
    <n v="11730"/>
    <x v="1536"/>
    <x v="0"/>
    <m/>
  </r>
  <r>
    <d v="2025-10-19T01:04:55"/>
    <x v="1"/>
    <x v="37"/>
    <s v="SANCHEZ BETANCOURT FRANSCISCO"/>
    <x v="0"/>
    <x v="0"/>
    <n v="213"/>
    <n v="23.6666666666667"/>
    <n v="186.92307692307699"/>
    <m/>
    <n v="104085"/>
    <x v="0"/>
    <n v="11730"/>
    <x v="1536"/>
    <x v="0"/>
    <m/>
  </r>
  <r>
    <d v="2025-10-19T01:04:55"/>
    <x v="1"/>
    <x v="3"/>
    <s v="LOPEZ PINEDA DANIEL ESTIVEN"/>
    <x v="2"/>
    <x v="0"/>
    <n v="138"/>
    <n v="21.230769230769202"/>
    <n v="135"/>
    <s v="1 Descuento (Despachador) "/>
    <n v="75172.5"/>
    <x v="0"/>
    <n v="11730"/>
    <x v="1536"/>
    <x v="0"/>
    <m/>
  </r>
  <r>
    <d v="2025-10-19T01:04:56"/>
    <x v="9"/>
    <x v="4"/>
    <s v="PALACIO ARIAS YORFAN ALEXIS"/>
    <x v="2"/>
    <x v="0"/>
    <n v="151"/>
    <n v="25.1666666666667"/>
    <n v="124.615384615385"/>
    <s v="2 Descuentos (Usuarios desubicados) "/>
    <n v="69390"/>
    <x v="1"/>
    <n v="11730"/>
    <x v="1536"/>
    <x v="0"/>
    <m/>
  </r>
  <r>
    <d v="2025-10-19T01:04:56"/>
    <x v="1"/>
    <x v="5"/>
    <s v="GONZALEZ PEREZ RAFAEL JOSE"/>
    <x v="3"/>
    <x v="0"/>
    <n v="224"/>
    <n v="22.4"/>
    <n v="207.69230769230799"/>
    <m/>
    <n v="115650"/>
    <x v="1"/>
    <n v="11730"/>
    <x v="1536"/>
    <x v="0"/>
    <m/>
  </r>
  <r>
    <d v="2025-10-19T01:04:56"/>
    <x v="9"/>
    <x v="6"/>
    <s v="CARTAGENA RAMIREZ FREDY ALONSO"/>
    <x v="9"/>
    <x v="0"/>
    <n v="254"/>
    <n v="21.1666666666667"/>
    <n v="249.230769230769"/>
    <s v="3 Descuentos (Conducts y despachador) "/>
    <n v="138780"/>
    <x v="0"/>
    <n v="11730"/>
    <x v="1536"/>
    <x v="0"/>
    <m/>
  </r>
  <r>
    <d v="2025-10-19T01:04:56"/>
    <x v="1"/>
    <x v="7"/>
    <s v="MARIN ALZATE KEVIN ANDRES"/>
    <x v="3"/>
    <x v="0"/>
    <n v="183"/>
    <n v="18.3"/>
    <n v="207.69230769230799"/>
    <m/>
    <n v="115650"/>
    <x v="0"/>
    <n v="11730"/>
    <x v="1536"/>
    <x v="0"/>
    <m/>
  </r>
  <r>
    <d v="2025-10-19T01:04:57"/>
    <x v="9"/>
    <x v="8"/>
    <s v="YEPES TORRES JHON ALEXANDER"/>
    <x v="3"/>
    <x v="0"/>
    <n v="208"/>
    <n v="20.8"/>
    <n v="207.69230769230799"/>
    <m/>
    <n v="115650"/>
    <x v="0"/>
    <n v="11730"/>
    <x v="1536"/>
    <x v="0"/>
    <m/>
  </r>
  <r>
    <d v="2025-10-19T01:04:57"/>
    <x v="1"/>
    <x v="9"/>
    <s v="DAVID  HENRY GIOVANNY"/>
    <x v="0"/>
    <x v="0"/>
    <n v="204"/>
    <n v="22.6666666666667"/>
    <n v="186.92307692307699"/>
    <s v="2 Descuentos (Usuarios desubicados) "/>
    <n v="104085"/>
    <x v="0"/>
    <n v="11730"/>
    <x v="1536"/>
    <x v="0"/>
    <m/>
  </r>
  <r>
    <d v="2025-10-19T01:04:57"/>
    <x v="9"/>
    <x v="10"/>
    <s v="CUADROS PRESIGA JOSE GABRIEL"/>
    <x v="1"/>
    <x v="0"/>
    <n v="272"/>
    <n v="24.727272727272702"/>
    <n v="228.461538461538"/>
    <m/>
    <n v="127215"/>
    <x v="0"/>
    <n v="11730"/>
    <x v="1536"/>
    <x v="0"/>
    <m/>
  </r>
  <r>
    <d v="2025-10-19T01:04:58"/>
    <x v="1"/>
    <x v="11"/>
    <s v="DURANGO PAEZ GILDARDO"/>
    <x v="0"/>
    <x v="0"/>
    <n v="187"/>
    <n v="20.7777777777778"/>
    <n v="186.92307692307699"/>
    <m/>
    <n v="104085"/>
    <x v="1"/>
    <n v="11730"/>
    <x v="1536"/>
    <x v="0"/>
    <m/>
  </r>
  <r>
    <d v="2025-10-19T01:04:58"/>
    <x v="9"/>
    <x v="13"/>
    <s v="PEREZ GARCIA JUAN ESTEBAN"/>
    <x v="0"/>
    <x v="0"/>
    <n v="167"/>
    <n v="18.5555555555556"/>
    <n v="186.92307692307699"/>
    <m/>
    <n v="104085"/>
    <x v="0"/>
    <n v="11730"/>
    <x v="1536"/>
    <x v="0"/>
    <m/>
  </r>
  <r>
    <d v="2025-10-19T01:04:58"/>
    <x v="1"/>
    <x v="14"/>
    <s v="PARRA VILLA YUBER ALONSO"/>
    <x v="7"/>
    <x v="0"/>
    <n v="27"/>
    <n v="9"/>
    <n v="62.307692307692299"/>
    <m/>
    <n v="34695"/>
    <x v="0"/>
    <n v="11730"/>
    <x v="1536"/>
    <x v="0"/>
    <m/>
  </r>
  <r>
    <d v="2025-10-19T01:04:58"/>
    <x v="9"/>
    <x v="15"/>
    <s v="ALBERTO ARISTIZABAL RAFAEL"/>
    <x v="3"/>
    <x v="0"/>
    <n v="230"/>
    <n v="23"/>
    <n v="207.69230769230799"/>
    <s v="5 Descuentos (Transbordo) "/>
    <n v="115650"/>
    <x v="0"/>
    <n v="11730"/>
    <x v="1536"/>
    <x v="0"/>
    <m/>
  </r>
  <r>
    <d v="2025-10-19T01:04:59"/>
    <x v="1"/>
    <x v="16"/>
    <s v="MACEA ARBELAEZ MATEO"/>
    <x v="4"/>
    <x v="0"/>
    <n v="135"/>
    <n v="19.285714285714299"/>
    <n v="145.38461538461499"/>
    <m/>
    <n v="80955"/>
    <x v="0"/>
    <n v="11730"/>
    <x v="1536"/>
    <x v="0"/>
    <m/>
  </r>
  <r>
    <d v="2025-10-19T01:04:59"/>
    <x v="9"/>
    <x v="17"/>
    <s v="VALENCIA MENDOZA JHON"/>
    <x v="3"/>
    <x v="0"/>
    <n v="175"/>
    <n v="17.5"/>
    <n v="207.69230769230799"/>
    <m/>
    <n v="115650"/>
    <x v="0"/>
    <n v="11730"/>
    <x v="1536"/>
    <x v="0"/>
    <m/>
  </r>
  <r>
    <d v="2025-10-19T01:04:59"/>
    <x v="1"/>
    <x v="18"/>
    <s v="MACIAS HERNANDEZ JULIAN DAVID"/>
    <x v="6"/>
    <x v="0"/>
    <n v="112"/>
    <n v="14"/>
    <n v="166.15384615384599"/>
    <m/>
    <n v="92520"/>
    <x v="0"/>
    <n v="11730"/>
    <x v="1536"/>
    <x v="0"/>
    <m/>
  </r>
  <r>
    <d v="2025-10-19T01:04:59"/>
    <x v="9"/>
    <x v="19"/>
    <s v="QUIRAMA CASTAEDA JHON JADER"/>
    <x v="0"/>
    <x v="0"/>
    <n v="188"/>
    <n v="20.8888888888889"/>
    <n v="186.92307692307699"/>
    <m/>
    <n v="104085"/>
    <x v="1"/>
    <n v="11730"/>
    <x v="1536"/>
    <x v="0"/>
    <m/>
  </r>
  <r>
    <d v="2025-10-19T01:05:00"/>
    <x v="1"/>
    <x v="20"/>
    <s v="SALDARRIAGA PARRA LUIS ALBERTO"/>
    <x v="6"/>
    <x v="0"/>
    <n v="163"/>
    <n v="20.375"/>
    <n v="166.15384615384599"/>
    <m/>
    <n v="92520"/>
    <x v="2"/>
    <n v="11730"/>
    <x v="1536"/>
    <x v="0"/>
    <m/>
  </r>
  <r>
    <d v="2025-10-19T01:05:00"/>
    <x v="9"/>
    <x v="21"/>
    <s v="JIMENEZ HERNANDEZ ESTEBAN CAMILO"/>
    <x v="4"/>
    <x v="0"/>
    <n v="131"/>
    <n v="18.714285714285701"/>
    <n v="145.38461538461499"/>
    <m/>
    <n v="80955"/>
    <x v="0"/>
    <n v="11730"/>
    <x v="1536"/>
    <x v="0"/>
    <m/>
  </r>
  <r>
    <d v="2025-10-19T01:05:00"/>
    <x v="1"/>
    <x v="38"/>
    <s v="PULGARIN GARCIA YONATHAN ANDRES"/>
    <x v="0"/>
    <x v="0"/>
    <n v="180"/>
    <n v="20"/>
    <n v="186.92307692307699"/>
    <m/>
    <n v="104085"/>
    <x v="1"/>
    <n v="11730"/>
    <x v="1536"/>
    <x v="0"/>
    <m/>
  </r>
  <r>
    <d v="2025-10-19T01:05:01"/>
    <x v="9"/>
    <x v="22"/>
    <s v="CIRO MARIN RODRIGO ALBERTO"/>
    <x v="0"/>
    <x v="0"/>
    <n v="192"/>
    <n v="21.3333333333333"/>
    <n v="186.92307692307699"/>
    <m/>
    <n v="104085"/>
    <x v="0"/>
    <n v="11730"/>
    <x v="1536"/>
    <x v="0"/>
    <m/>
  </r>
  <r>
    <d v="2025-10-19T01:05:01"/>
    <x v="1"/>
    <x v="23"/>
    <s v="FLORES RINCON JORGE ALBERTO"/>
    <x v="0"/>
    <x v="0"/>
    <n v="131"/>
    <n v="14.5555555555556"/>
    <n v="186.92307692307699"/>
    <m/>
    <n v="104085"/>
    <x v="0"/>
    <n v="11730"/>
    <x v="1536"/>
    <x v="0"/>
    <m/>
  </r>
  <r>
    <d v="2025-10-19T01:05:01"/>
    <x v="9"/>
    <x v="24"/>
    <s v="LAYOS JIMENEZ JOHAN CAMILO"/>
    <x v="0"/>
    <x v="0"/>
    <n v="180"/>
    <n v="20"/>
    <n v="186.92307692307699"/>
    <m/>
    <n v="104085"/>
    <x v="0"/>
    <n v="11730"/>
    <x v="1536"/>
    <x v="0"/>
    <m/>
  </r>
  <r>
    <d v="2025-10-19T01:05:01"/>
    <x v="1"/>
    <x v="25"/>
    <s v="LEON PEREZ RAUL ENRIQUE"/>
    <x v="4"/>
    <x v="0"/>
    <n v="113"/>
    <n v="16.1428571428571"/>
    <n v="145.38461538461499"/>
    <m/>
    <n v="80955"/>
    <x v="0"/>
    <n v="11730"/>
    <x v="1536"/>
    <x v="0"/>
    <m/>
  </r>
  <r>
    <d v="2025-10-19T01:05:02"/>
    <x v="9"/>
    <x v="39"/>
    <s v="CALLE BOTERO JUAN RICARDO"/>
    <x v="8"/>
    <x v="0"/>
    <n v="123"/>
    <n v="24.6"/>
    <n v="103.846153846154"/>
    <m/>
    <n v="57825"/>
    <x v="0"/>
    <n v="11730"/>
    <x v="1536"/>
    <x v="0"/>
    <m/>
  </r>
  <r>
    <d v="2025-10-19T01:05:02"/>
    <x v="1"/>
    <x v="27"/>
    <s v="OSORIO URREGO SANTIAGO"/>
    <x v="9"/>
    <x v="0"/>
    <n v="286"/>
    <n v="23.8333333333333"/>
    <n v="249.230769230769"/>
    <s v="1 Descuento (Conduct) "/>
    <n v="138780"/>
    <x v="0"/>
    <n v="11730"/>
    <x v="1536"/>
    <x v="0"/>
    <m/>
  </r>
  <r>
    <d v="2025-10-19T01:05:02"/>
    <x v="9"/>
    <x v="28"/>
    <s v="MURILLO  YORMAN ANDRES"/>
    <x v="6"/>
    <x v="0"/>
    <n v="169"/>
    <n v="21.125"/>
    <n v="166.15384615384599"/>
    <s v="1 Descuento (Despachador) "/>
    <n v="92520"/>
    <x v="0"/>
    <n v="11730"/>
    <x v="1536"/>
    <x v="0"/>
    <m/>
  </r>
  <r>
    <d v="2025-10-19T01:05:02"/>
    <x v="1"/>
    <x v="29"/>
    <s v="MONTOYA OSPINA GILBERTO ANTONIO"/>
    <x v="3"/>
    <x v="0"/>
    <n v="247"/>
    <n v="24.7"/>
    <n v="207.69230769230799"/>
    <m/>
    <n v="115650"/>
    <x v="0"/>
    <n v="11730"/>
    <x v="1536"/>
    <x v="0"/>
    <m/>
  </r>
  <r>
    <d v="2025-10-19T01:05:03"/>
    <x v="9"/>
    <x v="30"/>
    <s v="ARAQUE ARROYAVE JOSE ALBEIRO"/>
    <x v="3"/>
    <x v="0"/>
    <n v="216"/>
    <n v="21.6"/>
    <n v="207.69230769230799"/>
    <m/>
    <n v="115650"/>
    <x v="1"/>
    <n v="11730"/>
    <x v="1536"/>
    <x v="0"/>
    <m/>
  </r>
  <r>
    <d v="2025-10-19T01:05:03"/>
    <x v="1"/>
    <x v="31"/>
    <s v="JARAMILLO JARAMILLO FRANCISCO WBEIMAR"/>
    <x v="3"/>
    <x v="0"/>
    <n v="141"/>
    <n v="14.1"/>
    <n v="207.69230769230799"/>
    <m/>
    <n v="115650"/>
    <x v="0"/>
    <n v="11730"/>
    <x v="1536"/>
    <x v="0"/>
    <m/>
  </r>
  <r>
    <d v="2025-10-19T01:05:03"/>
    <x v="9"/>
    <x v="32"/>
    <s v="TABORDA ROJAS DIEGO ALEJANDRO"/>
    <x v="10"/>
    <x v="0"/>
    <n v="144"/>
    <n v="36"/>
    <n v="83.076923076923094"/>
    <m/>
    <n v="46260"/>
    <x v="1"/>
    <n v="11730"/>
    <x v="1536"/>
    <x v="0"/>
    <m/>
  </r>
  <r>
    <d v="2025-10-19T01:05:03"/>
    <x v="1"/>
    <x v="34"/>
    <s v="IBARGUEN GARRIDO JUAN ESTEBAN"/>
    <x v="0"/>
    <x v="0"/>
    <n v="183"/>
    <n v="20.3333333333333"/>
    <n v="186.92307692307699"/>
    <m/>
    <n v="104085"/>
    <x v="0"/>
    <n v="11730"/>
    <x v="1536"/>
    <x v="0"/>
    <m/>
  </r>
  <r>
    <d v="2025-10-19T01:05:04"/>
    <x v="9"/>
    <x v="35"/>
    <s v="OCAMPO OCAMPO ANTONIO JOSE"/>
    <x v="4"/>
    <x v="0"/>
    <n v="140"/>
    <n v="20"/>
    <n v="145.38461538461499"/>
    <m/>
    <n v="80955"/>
    <x v="0"/>
    <n v="11730"/>
    <x v="1536"/>
    <x v="0"/>
    <m/>
  </r>
  <r>
    <d v="2025-10-19T01:05:04"/>
    <x v="1"/>
    <x v="41"/>
    <s v="GARCIA DAVID WILSON ALBERTO"/>
    <x v="6"/>
    <x v="0"/>
    <n v="200"/>
    <n v="25"/>
    <n v="166.15384615384599"/>
    <m/>
    <n v="92520"/>
    <x v="1"/>
    <n v="11730"/>
    <x v="1536"/>
    <x v="0"/>
    <m/>
  </r>
  <r>
    <d v="2025-10-19T01:05:04"/>
    <x v="9"/>
    <x v="40"/>
    <s v="AGUDELO GARCIA DENIN ANGELO"/>
    <x v="0"/>
    <x v="0"/>
    <n v="188"/>
    <n v="20.8888888888889"/>
    <n v="186.92307692307699"/>
    <m/>
    <n v="104085"/>
    <x v="1"/>
    <n v="11730"/>
    <x v="1536"/>
    <x v="0"/>
    <m/>
  </r>
  <r>
    <d v="2025-10-19T01:05:04"/>
    <x v="1"/>
    <x v="42"/>
    <s v="CALLE BOTERO ANDRES CAMILO"/>
    <x v="0"/>
    <x v="0"/>
    <n v="206"/>
    <n v="22.8888888888889"/>
    <n v="186.92307692307699"/>
    <m/>
    <n v="104085"/>
    <x v="1"/>
    <n v="11730"/>
    <x v="1536"/>
    <x v="0"/>
    <m/>
  </r>
  <r>
    <d v="2025-10-20T01:29:04"/>
    <x v="12"/>
    <x v="0"/>
    <s v="HINCAPIE VILLA JUAN ESTIVEN"/>
    <x v="3"/>
    <x v="0"/>
    <n v="214"/>
    <n v="21.4"/>
    <n v="197.89189189189199"/>
    <m/>
    <n v="109916.7568"/>
    <x v="0"/>
    <n v="9190.9091000000008"/>
    <x v="1537"/>
    <x v="0"/>
    <m/>
  </r>
  <r>
    <d v="2025-10-20T01:29:04"/>
    <x v="12"/>
    <x v="36"/>
    <s v="PARIAS MURIEL JHON FREDY"/>
    <x v="0"/>
    <x v="0"/>
    <n v="190"/>
    <n v="21.1111111111111"/>
    <n v="178.102702702703"/>
    <s v="1 Descuento (Conduct) "/>
    <n v="98925.081099999996"/>
    <x v="1"/>
    <n v="9190.9091000000008"/>
    <x v="1537"/>
    <x v="0"/>
    <m/>
  </r>
  <r>
    <d v="2025-10-20T01:29:05"/>
    <x v="12"/>
    <x v="1"/>
    <s v="GONZALEZ IPUANA RENE"/>
    <x v="0"/>
    <x v="0"/>
    <n v="163"/>
    <n v="18.1111111111111"/>
    <n v="178.102702702703"/>
    <m/>
    <n v="98925.081099999996"/>
    <x v="0"/>
    <n v="9190.9091000000008"/>
    <x v="1537"/>
    <x v="0"/>
    <m/>
  </r>
  <r>
    <d v="2025-10-20T01:29:05"/>
    <x v="12"/>
    <x v="2"/>
    <s v="LONDOO LOPERA DUVAN ANDRES"/>
    <x v="1"/>
    <x v="0"/>
    <n v="203"/>
    <n v="18.454545454545499"/>
    <n v="217.681081081081"/>
    <m/>
    <n v="120908.43240000001"/>
    <x v="1"/>
    <n v="9190.9091000000008"/>
    <x v="1537"/>
    <x v="0"/>
    <m/>
  </r>
  <r>
    <d v="2025-10-20T01:29:05"/>
    <x v="12"/>
    <x v="4"/>
    <s v="PALACIO ARIAS YORFAN ALEXIS"/>
    <x v="10"/>
    <x v="3"/>
    <n v="64"/>
    <n v="14.2222222222222"/>
    <n v="89.0513513513514"/>
    <m/>
    <n v="49462.540500000003"/>
    <x v="1"/>
    <n v="9190.9091000000008"/>
    <x v="1537"/>
    <x v="0"/>
    <m/>
  </r>
  <r>
    <d v="2025-10-20T01:29:06"/>
    <x v="12"/>
    <x v="6"/>
    <s v="CARTAGENA RAMIREZ FREDY ALONSO"/>
    <x v="3"/>
    <x v="0"/>
    <n v="240"/>
    <n v="24"/>
    <n v="197.89189189189199"/>
    <s v="3 Descuentos (Despachador y conducts) "/>
    <n v="109916.7568"/>
    <x v="0"/>
    <n v="9190.9091000000008"/>
    <x v="1537"/>
    <x v="0"/>
    <m/>
  </r>
  <r>
    <d v="2025-10-20T01:29:06"/>
    <x v="12"/>
    <x v="8"/>
    <s v="YEPES TORRES JHON ALEXANDER"/>
    <x v="6"/>
    <x v="0"/>
    <n v="178"/>
    <n v="20.9411764705882"/>
    <n v="168.20810810810801"/>
    <m/>
    <n v="93429.243199999997"/>
    <x v="0"/>
    <n v="9190.9091000000008"/>
    <x v="1537"/>
    <x v="0"/>
    <m/>
  </r>
  <r>
    <d v="2025-10-20T01:29:06"/>
    <x v="12"/>
    <x v="10"/>
    <s v="CUADROS PRESIGA JOSE GABRIEL"/>
    <x v="3"/>
    <x v="0"/>
    <n v="224"/>
    <n v="22.4"/>
    <n v="197.89189189189199"/>
    <m/>
    <n v="109916.7568"/>
    <x v="0"/>
    <n v="9190.9091000000008"/>
    <x v="1537"/>
    <x v="0"/>
    <m/>
  </r>
  <r>
    <d v="2025-10-20T01:29:07"/>
    <x v="12"/>
    <x v="12"/>
    <s v="HERNANDEZ MACIAS GILBERTO"/>
    <x v="4"/>
    <x v="0"/>
    <n v="149"/>
    <n v="21.285714285714299"/>
    <n v="138.524324324324"/>
    <m/>
    <n v="76941.729699999996"/>
    <x v="1"/>
    <n v="9190.9091000000008"/>
    <x v="1537"/>
    <x v="0"/>
    <m/>
  </r>
  <r>
    <d v="2025-10-20T01:29:07"/>
    <x v="12"/>
    <x v="14"/>
    <s v="ESPINOZA CHAVARRIA GUILLERMO LEON"/>
    <x v="8"/>
    <x v="0"/>
    <n v="106"/>
    <n v="21.2"/>
    <n v="98.945945945945994"/>
    <m/>
    <n v="54958.378400000001"/>
    <x v="0"/>
    <n v="9190.9091000000008"/>
    <x v="1537"/>
    <x v="0"/>
    <m/>
  </r>
  <r>
    <d v="2025-10-20T01:29:07"/>
    <x v="12"/>
    <x v="16"/>
    <s v="MACEA ARBELAEZ MATEO"/>
    <x v="4"/>
    <x v="3"/>
    <n v="118"/>
    <n v="16.8571428571429"/>
    <n v="138.524324324324"/>
    <m/>
    <n v="76941.729699999996"/>
    <x v="0"/>
    <n v="9190.9091000000008"/>
    <x v="1537"/>
    <x v="0"/>
    <m/>
  </r>
  <r>
    <d v="2025-10-20T01:29:07"/>
    <x v="12"/>
    <x v="18"/>
    <s v="DURANGO DAVID JOSE"/>
    <x v="3"/>
    <x v="0"/>
    <n v="174"/>
    <n v="17.399999999999999"/>
    <n v="197.89189189189199"/>
    <m/>
    <n v="109916.7568"/>
    <x v="0"/>
    <n v="9190.9091000000008"/>
    <x v="1537"/>
    <x v="0"/>
    <m/>
  </r>
  <r>
    <d v="2025-10-20T01:29:08"/>
    <x v="12"/>
    <x v="20"/>
    <s v="SALDARRIAGA PARRA LUIS ALBERTO"/>
    <x v="2"/>
    <x v="0"/>
    <n v="118"/>
    <n v="19.6666666666667"/>
    <n v="118.735135135135"/>
    <s v="11 Descuentos (Despachador e incidente con Usuarios) "/>
    <n v="65950.054099999994"/>
    <x v="2"/>
    <n v="9190.9091000000008"/>
    <x v="1537"/>
    <x v="0"/>
    <m/>
  </r>
  <r>
    <d v="2025-10-20T01:29:08"/>
    <x v="12"/>
    <x v="38"/>
    <s v="OSORIO URREGO SANTIAGO"/>
    <x v="0"/>
    <x v="0"/>
    <n v="168"/>
    <n v="18.6666666666667"/>
    <n v="178.102702702703"/>
    <m/>
    <n v="98925.081099999996"/>
    <x v="1"/>
    <n v="9190.9091000000008"/>
    <x v="1537"/>
    <x v="0"/>
    <m/>
  </r>
  <r>
    <d v="2025-10-20T01:29:08"/>
    <x v="12"/>
    <x v="22"/>
    <s v="HERNANDEZ MACIAS GILBERTO"/>
    <x v="10"/>
    <x v="0"/>
    <n v="75"/>
    <n v="18.75"/>
    <n v="79.156756756756806"/>
    <m/>
    <n v="43966.702700000002"/>
    <x v="0"/>
    <n v="9190.9091000000008"/>
    <x v="1537"/>
    <x v="0"/>
    <m/>
  </r>
  <r>
    <d v="2025-10-20T01:29:08"/>
    <x v="12"/>
    <x v="23"/>
    <s v="FLORES RINCON JORGE ALBERTO"/>
    <x v="15"/>
    <x v="0"/>
    <n v="212"/>
    <n v="14.133333333333301"/>
    <n v="296.83783783783798"/>
    <m/>
    <n v="164875.13510000001"/>
    <x v="0"/>
    <n v="9190.9091000000008"/>
    <x v="1537"/>
    <x v="0"/>
    <m/>
  </r>
  <r>
    <d v="2025-10-20T01:29:09"/>
    <x v="12"/>
    <x v="25"/>
    <s v="LEON PEREZ RAUL ENRIQUE"/>
    <x v="8"/>
    <x v="0"/>
    <n v="117"/>
    <n v="23.4"/>
    <n v="98.945945945945994"/>
    <s v="7 Descuentos (Incidente con Usuarios) "/>
    <n v="54958.378400000001"/>
    <x v="0"/>
    <n v="9190.9091000000008"/>
    <x v="1537"/>
    <x v="0"/>
    <m/>
  </r>
  <r>
    <d v="2025-10-20T01:29:09"/>
    <x v="12"/>
    <x v="39"/>
    <s v="IBARGUEN GARRIDO JUAN ESTEBAN"/>
    <x v="3"/>
    <x v="0"/>
    <n v="201"/>
    <n v="20.100000000000001"/>
    <n v="197.89189189189199"/>
    <m/>
    <n v="109916.7568"/>
    <x v="0"/>
    <n v="9190.9091000000008"/>
    <x v="1537"/>
    <x v="0"/>
    <m/>
  </r>
  <r>
    <d v="2025-10-20T01:29:09"/>
    <x v="12"/>
    <x v="30"/>
    <s v="ARAQUE ARROYAVE JOSE ALBEIRO"/>
    <x v="6"/>
    <x v="0"/>
    <n v="137"/>
    <n v="17.125"/>
    <n v="158.31351351351401"/>
    <m/>
    <n v="87933.405400000003"/>
    <x v="1"/>
    <n v="9190.9091000000008"/>
    <x v="1537"/>
    <x v="0"/>
    <m/>
  </r>
  <r>
    <d v="2025-10-20T01:29:10"/>
    <x v="12"/>
    <x v="32"/>
    <s v="TABORDA ROJAS DIEGO ALEJANDRO"/>
    <x v="0"/>
    <x v="0"/>
    <n v="210"/>
    <n v="23.3333333333333"/>
    <n v="178.102702702703"/>
    <m/>
    <n v="98925.081099999996"/>
    <x v="1"/>
    <n v="9190.9091000000008"/>
    <x v="1537"/>
    <x v="0"/>
    <m/>
  </r>
  <r>
    <d v="2025-10-20T01:29:10"/>
    <x v="12"/>
    <x v="41"/>
    <s v="GARCIA DAVID WILSON ALBERTO"/>
    <x v="0"/>
    <x v="0"/>
    <n v="209"/>
    <n v="23.2222222222222"/>
    <n v="178.102702702703"/>
    <s v="4 Descuentos (Transbordo y usuarios desubicados) "/>
    <n v="98925.081099999996"/>
    <x v="1"/>
    <n v="9190.9091000000008"/>
    <x v="1537"/>
    <x v="0"/>
    <m/>
  </r>
  <r>
    <d v="2025-10-20T01:29:10"/>
    <x v="12"/>
    <x v="42"/>
    <s v="CALLE BOTERO ANDRES CAMILO"/>
    <x v="0"/>
    <x v="0"/>
    <n v="191"/>
    <n v="21.2222222222222"/>
    <n v="178.102702702703"/>
    <m/>
    <n v="98925.081099999996"/>
    <x v="1"/>
    <n v="9190.9091000000008"/>
    <x v="1537"/>
    <x v="0"/>
    <m/>
  </r>
  <r>
    <d v="2025-10-21T03:20:30"/>
    <x v="9"/>
    <x v="0"/>
    <s v="HINCAPIE VILLA JUAN ESTIVEN"/>
    <x v="3"/>
    <x v="0"/>
    <n v="194"/>
    <n v="19.399999999999999"/>
    <n v="213.71812080536901"/>
    <m/>
    <n v="119175.1007"/>
    <x v="0"/>
    <n v="13400"/>
    <x v="1538"/>
    <x v="0"/>
    <m/>
  </r>
  <r>
    <d v="2025-10-21T03:20:30"/>
    <x v="1"/>
    <x v="36"/>
    <s v="PARIAS MURIEL JHON FREDY"/>
    <x v="0"/>
    <x v="0"/>
    <n v="180"/>
    <n v="20"/>
    <n v="192.346308724832"/>
    <m/>
    <n v="107257.5906"/>
    <x v="1"/>
    <n v="13400"/>
    <x v="1538"/>
    <x v="0"/>
    <m/>
  </r>
  <r>
    <d v="2025-10-21T03:20:31"/>
    <x v="9"/>
    <x v="1"/>
    <s v="GONZALEZ IPUANA RENE"/>
    <x v="3"/>
    <x v="0"/>
    <n v="188"/>
    <n v="18.8"/>
    <n v="213.71812080536901"/>
    <m/>
    <n v="119175.1007"/>
    <x v="0"/>
    <n v="13400"/>
    <x v="1538"/>
    <x v="0"/>
    <m/>
  </r>
  <r>
    <d v="2025-10-21T03:20:31"/>
    <x v="1"/>
    <x v="37"/>
    <s v="SANCHEZ BETANCOURT FRANSCISCO"/>
    <x v="0"/>
    <x v="0"/>
    <n v="204"/>
    <n v="22.6666666666667"/>
    <n v="192.346308724832"/>
    <s v="1 Descuento (Jefe de ruta) "/>
    <n v="107257.5906"/>
    <x v="0"/>
    <n v="13400"/>
    <x v="1538"/>
    <x v="0"/>
    <m/>
  </r>
  <r>
    <d v="2025-10-21T03:20:32"/>
    <x v="9"/>
    <x v="2"/>
    <s v="LONDOO LOPERA DUVAN ANDRES"/>
    <x v="0"/>
    <x v="0"/>
    <n v="195"/>
    <n v="21.6666666666667"/>
    <n v="192.346308724832"/>
    <m/>
    <n v="107257.5906"/>
    <x v="1"/>
    <n v="13400"/>
    <x v="1538"/>
    <x v="0"/>
    <m/>
  </r>
  <r>
    <d v="2025-10-21T03:20:32"/>
    <x v="9"/>
    <x v="4"/>
    <s v="PALACIO ARIAS YORFAN ALEXIS"/>
    <x v="2"/>
    <x v="0"/>
    <n v="123"/>
    <n v="20.5"/>
    <n v="128.23087248322099"/>
    <s v="1 Descuento (Despachador) "/>
    <n v="71505.060400000002"/>
    <x v="1"/>
    <n v="13400"/>
    <x v="1538"/>
    <x v="0"/>
    <m/>
  </r>
  <r>
    <d v="2025-10-21T03:20:32"/>
    <x v="1"/>
    <x v="3"/>
    <s v="LOPEZ PINEDA DANIEL ESTIVEN"/>
    <x v="0"/>
    <x v="0"/>
    <n v="195"/>
    <n v="21.6666666666667"/>
    <n v="192.346308724832"/>
    <s v="1 Descuento (Conduct) "/>
    <n v="107257.5906"/>
    <x v="0"/>
    <n v="13400"/>
    <x v="1538"/>
    <x v="0"/>
    <m/>
  </r>
  <r>
    <d v="2025-10-21T03:20:33"/>
    <x v="1"/>
    <x v="5"/>
    <s v="GONZALEZ PEREZ RAFAEL JOSE"/>
    <x v="3"/>
    <x v="0"/>
    <n v="217"/>
    <n v="21.7"/>
    <n v="213.71812080536901"/>
    <m/>
    <n v="119175.1007"/>
    <x v="1"/>
    <n v="13400"/>
    <x v="1538"/>
    <x v="0"/>
    <m/>
  </r>
  <r>
    <d v="2025-10-21T03:20:33"/>
    <x v="9"/>
    <x v="6"/>
    <s v="CERVANTES MARTINEZ FELIX ENRIQUE"/>
    <x v="0"/>
    <x v="0"/>
    <n v="204"/>
    <n v="22.6666666666667"/>
    <n v="192.346308724832"/>
    <m/>
    <n v="107257.5906"/>
    <x v="0"/>
    <n v="13400"/>
    <x v="1538"/>
    <x v="0"/>
    <m/>
  </r>
  <r>
    <d v="2025-10-21T03:20:33"/>
    <x v="1"/>
    <x v="7"/>
    <s v="MARIN ALZATE KEVIN ANDRES"/>
    <x v="3"/>
    <x v="0"/>
    <n v="185"/>
    <n v="19.473684210526301"/>
    <n v="203.032214765101"/>
    <m/>
    <n v="113216.3456"/>
    <x v="0"/>
    <n v="13400"/>
    <x v="1538"/>
    <x v="0"/>
    <m/>
  </r>
  <r>
    <d v="2025-10-21T03:20:33"/>
    <x v="9"/>
    <x v="8"/>
    <s v="YEPES TORRES JHON ALEXANDER"/>
    <x v="0"/>
    <x v="0"/>
    <n v="204"/>
    <n v="22.6666666666667"/>
    <n v="192.346308724832"/>
    <m/>
    <n v="107257.5906"/>
    <x v="0"/>
    <n v="13400"/>
    <x v="1538"/>
    <x v="0"/>
    <m/>
  </r>
  <r>
    <d v="2025-10-21T03:20:34"/>
    <x v="1"/>
    <x v="9"/>
    <s v="DAVID  HENRY GIOVANNY"/>
    <x v="0"/>
    <x v="0"/>
    <n v="195"/>
    <n v="21.6666666666667"/>
    <n v="192.346308724832"/>
    <s v="1 Descuento (Monitoreo) "/>
    <n v="107257.5906"/>
    <x v="0"/>
    <n v="13400"/>
    <x v="1538"/>
    <x v="0"/>
    <m/>
  </r>
  <r>
    <d v="2025-10-21T03:20:34"/>
    <x v="9"/>
    <x v="10"/>
    <s v="CUADROS PRESIGA JOSE GABRIEL"/>
    <x v="3"/>
    <x v="0"/>
    <n v="231"/>
    <n v="23.1"/>
    <n v="213.71812080536901"/>
    <s v="3 Descuentos (Conducts y usuario desubicado) "/>
    <n v="119175.1007"/>
    <x v="0"/>
    <n v="13400"/>
    <x v="1538"/>
    <x v="0"/>
    <m/>
  </r>
  <r>
    <d v="2025-10-21T03:20:34"/>
    <x v="1"/>
    <x v="11"/>
    <s v="DURANGO PAEZ GILDARDO"/>
    <x v="1"/>
    <x v="0"/>
    <n v="295"/>
    <n v="26.818181818181799"/>
    <n v="235.08993288590599"/>
    <m/>
    <n v="131092.61069999999"/>
    <x v="1"/>
    <n v="13400"/>
    <x v="1538"/>
    <x v="0"/>
    <m/>
  </r>
  <r>
    <d v="2025-10-21T03:20:34"/>
    <x v="9"/>
    <x v="12"/>
    <s v="HERNANDEZ MACIAS GILBERTO"/>
    <x v="3"/>
    <x v="0"/>
    <n v="231"/>
    <n v="23.1"/>
    <n v="213.71812080536901"/>
    <m/>
    <n v="119175.1007"/>
    <x v="1"/>
    <n v="13400"/>
    <x v="1538"/>
    <x v="0"/>
    <m/>
  </r>
  <r>
    <d v="2025-10-21T03:20:35"/>
    <x v="1"/>
    <x v="13"/>
    <s v="MURILLO  YORMAN ANDRES"/>
    <x v="12"/>
    <x v="0"/>
    <n v="268"/>
    <n v="20.615384615384599"/>
    <n v="277.83355704697999"/>
    <m/>
    <n v="154927.63089999999"/>
    <x v="0"/>
    <n v="13400"/>
    <x v="1538"/>
    <x v="0"/>
    <m/>
  </r>
  <r>
    <d v="2025-10-21T03:20:35"/>
    <x v="9"/>
    <x v="14"/>
    <s v="ESPINOZA CHAVARRIA GUILLERMO LEON"/>
    <x v="3"/>
    <x v="0"/>
    <n v="203"/>
    <n v="20.3"/>
    <n v="213.71812080536901"/>
    <m/>
    <n v="119175.1007"/>
    <x v="0"/>
    <n v="13400"/>
    <x v="1538"/>
    <x v="0"/>
    <m/>
  </r>
  <r>
    <d v="2025-10-21T03:20:35"/>
    <x v="1"/>
    <x v="15"/>
    <s v="ALBERTO ARISTIZABAL RAFAEL"/>
    <x v="3"/>
    <x v="0"/>
    <n v="187"/>
    <n v="18.7"/>
    <n v="213.71812080536901"/>
    <m/>
    <n v="119175.1007"/>
    <x v="0"/>
    <n v="13400"/>
    <x v="1538"/>
    <x v="0"/>
    <m/>
  </r>
  <r>
    <d v="2025-10-21T03:20:35"/>
    <x v="9"/>
    <x v="16"/>
    <s v="MACEA ARBELAEZ MATEO"/>
    <x v="4"/>
    <x v="0"/>
    <n v="131"/>
    <n v="18.714285714285701"/>
    <n v="149.602684563758"/>
    <m/>
    <n v="83422.570500000002"/>
    <x v="0"/>
    <n v="13400"/>
    <x v="1538"/>
    <x v="0"/>
    <m/>
  </r>
  <r>
    <d v="2025-10-21T03:20:36"/>
    <x v="1"/>
    <x v="17"/>
    <s v="VALENCIA MENDOZA JHON"/>
    <x v="1"/>
    <x v="0"/>
    <n v="268"/>
    <n v="24.363636363636399"/>
    <n v="235.08993288590599"/>
    <m/>
    <n v="131092.61069999999"/>
    <x v="0"/>
    <n v="13400"/>
    <x v="1538"/>
    <x v="0"/>
    <m/>
  </r>
  <r>
    <d v="2025-10-21T03:20:36"/>
    <x v="9"/>
    <x v="18"/>
    <s v="MACIAS HERNANDEZ JULIAN DAVID"/>
    <x v="3"/>
    <x v="0"/>
    <n v="202"/>
    <n v="20.2"/>
    <n v="213.71812080536901"/>
    <m/>
    <n v="119175.1007"/>
    <x v="0"/>
    <n v="13400"/>
    <x v="1538"/>
    <x v="0"/>
    <m/>
  </r>
  <r>
    <d v="2025-10-21T03:20:36"/>
    <x v="1"/>
    <x v="19"/>
    <s v="QUIRAMA CASTAEDA JHON JADER"/>
    <x v="3"/>
    <x v="0"/>
    <n v="209"/>
    <n v="20.9"/>
    <n v="213.71812080536901"/>
    <s v="Se descuenta 0.5 viaje de 1 pm ya que NO ingresa al 13. "/>
    <n v="113216.2907"/>
    <x v="1"/>
    <n v="13400"/>
    <x v="1538"/>
    <x v="2"/>
    <n v="10.686"/>
  </r>
  <r>
    <d v="2025-10-21T03:20:37"/>
    <x v="9"/>
    <x v="21"/>
    <s v="JIMENEZ HERNANDEZ ESTEBAN CAMILO"/>
    <x v="1"/>
    <x v="0"/>
    <n v="226"/>
    <n v="20.545454545454501"/>
    <n v="235.08993288590599"/>
    <m/>
    <n v="131092.61069999999"/>
    <x v="0"/>
    <n v="13400"/>
    <x v="1538"/>
    <x v="0"/>
    <m/>
  </r>
  <r>
    <d v="2025-10-21T03:20:37"/>
    <x v="1"/>
    <x v="38"/>
    <s v="JIMENEZ HURTADO CARLOS ESTIVEN"/>
    <x v="0"/>
    <x v="0"/>
    <n v="189"/>
    <n v="21"/>
    <n v="192.346308724832"/>
    <s v="2 Descuentos (Usuarios desubicados) "/>
    <n v="107257.5906"/>
    <x v="1"/>
    <n v="13400"/>
    <x v="1538"/>
    <x v="0"/>
    <m/>
  </r>
  <r>
    <d v="2025-10-21T03:20:37"/>
    <x v="9"/>
    <x v="23"/>
    <s v="VERENZUELA MARTINEZ ALEXANDER"/>
    <x v="3"/>
    <x v="0"/>
    <n v="237"/>
    <n v="23.7"/>
    <n v="213.71812080536901"/>
    <m/>
    <n v="119175.1007"/>
    <x v="0"/>
    <n v="13400"/>
    <x v="1538"/>
    <x v="0"/>
    <m/>
  </r>
  <r>
    <d v="2025-10-21T03:20:37"/>
    <x v="1"/>
    <x v="24"/>
    <s v="PULGARIN GARCIA YONATHAN ANDRES"/>
    <x v="2"/>
    <x v="0"/>
    <n v="102"/>
    <n v="17"/>
    <n v="128.23087248322099"/>
    <s v="1 Descuento (Asociado) "/>
    <n v="71505.060400000002"/>
    <x v="0"/>
    <n v="13400"/>
    <x v="1538"/>
    <x v="0"/>
    <m/>
  </r>
  <r>
    <d v="2025-10-21T03:20:38"/>
    <x v="9"/>
    <x v="25"/>
    <s v="LEON PEREZ RAUL ENRIQUE"/>
    <x v="8"/>
    <x v="0"/>
    <n v="107"/>
    <n v="21.4"/>
    <n v="106.859060402685"/>
    <m/>
    <n v="59587.550300000003"/>
    <x v="0"/>
    <n v="13400"/>
    <x v="1538"/>
    <x v="0"/>
    <m/>
  </r>
  <r>
    <d v="2025-10-21T03:20:38"/>
    <x v="1"/>
    <x v="26"/>
    <s v="OSORIO URREGO SANTIAGO "/>
    <x v="2"/>
    <x v="0"/>
    <n v="118"/>
    <n v="19.6666666666667"/>
    <n v="128.23087248322099"/>
    <m/>
    <n v="71505.060400000002"/>
    <x v="0"/>
    <n v="13400"/>
    <x v="1538"/>
    <x v="0"/>
    <m/>
  </r>
  <r>
    <d v="2025-10-21T03:20:38"/>
    <x v="9"/>
    <x v="39"/>
    <s v="CALLE BOTERO JUAN RICARDO"/>
    <x v="3"/>
    <x v="0"/>
    <n v="162"/>
    <n v="16.2"/>
    <n v="213.71812080536901"/>
    <m/>
    <n v="119175.1007"/>
    <x v="0"/>
    <n v="13400"/>
    <x v="1538"/>
    <x v="0"/>
    <m/>
  </r>
  <r>
    <d v="2025-10-21T03:20:38"/>
    <x v="1"/>
    <x v="27"/>
    <s v="LAYOS JIMENEZ JOHAN CAMILO"/>
    <x v="0"/>
    <x v="0"/>
    <n v="184"/>
    <n v="20.4444444444444"/>
    <n v="192.346308724832"/>
    <m/>
    <n v="107257.5906"/>
    <x v="0"/>
    <n v="13400"/>
    <x v="1538"/>
    <x v="0"/>
    <m/>
  </r>
  <r>
    <d v="2025-10-21T03:20:39"/>
    <x v="9"/>
    <x v="28"/>
    <s v="IBARGUEN GARRIDO JUAN ESTEBAN"/>
    <x v="1"/>
    <x v="0"/>
    <n v="218"/>
    <n v="19.818181818181799"/>
    <n v="235.08993288590599"/>
    <s v="2 Descuentos (Despachador y tecnico radios) "/>
    <n v="131092.61069999999"/>
    <x v="0"/>
    <n v="13400"/>
    <x v="1538"/>
    <x v="0"/>
    <m/>
  </r>
  <r>
    <d v="2025-10-21T03:20:39"/>
    <x v="1"/>
    <x v="29"/>
    <s v="MONTOYA OSPINA GILBERTO ANTONIO"/>
    <x v="1"/>
    <x v="0"/>
    <n v="274"/>
    <n v="24.909090909090899"/>
    <n v="235.08993288590599"/>
    <s v="2 Descuentos (Transbordo) "/>
    <n v="131092.61069999999"/>
    <x v="0"/>
    <n v="13400"/>
    <x v="1538"/>
    <x v="0"/>
    <m/>
  </r>
  <r>
    <d v="2025-10-21T03:20:39"/>
    <x v="9"/>
    <x v="30"/>
    <s v="ARAQUE ARROYAVE JOSE ALBEIRO"/>
    <x v="0"/>
    <x v="0"/>
    <n v="228"/>
    <n v="25.3333333333333"/>
    <n v="192.346308724832"/>
    <m/>
    <n v="107257.5906"/>
    <x v="1"/>
    <n v="13400"/>
    <x v="1538"/>
    <x v="0"/>
    <m/>
  </r>
  <r>
    <d v="2025-10-21T03:20:39"/>
    <x v="1"/>
    <x v="31"/>
    <s v="MARTINEZ CHAVERRA LUIS NORBERTO"/>
    <x v="3"/>
    <x v="0"/>
    <n v="244"/>
    <n v="24.4"/>
    <n v="213.71812080536901"/>
    <m/>
    <n v="119175.1007"/>
    <x v="0"/>
    <n v="13400"/>
    <x v="1538"/>
    <x v="0"/>
    <m/>
  </r>
  <r>
    <d v="2025-10-21T03:20:40"/>
    <x v="9"/>
    <x v="32"/>
    <s v="TABORDA ROJAS DIEGO ALEJANDRO"/>
    <x v="3"/>
    <x v="0"/>
    <n v="233"/>
    <n v="23.3"/>
    <n v="213.71812080536901"/>
    <m/>
    <n v="119175.1007"/>
    <x v="1"/>
    <n v="13400"/>
    <x v="1538"/>
    <x v="0"/>
    <m/>
  </r>
  <r>
    <d v="2025-10-21T03:20:40"/>
    <x v="1"/>
    <x v="34"/>
    <s v="PALMAR PANA EDIXON JOSUE"/>
    <x v="3"/>
    <x v="0"/>
    <n v="203"/>
    <n v="20.3"/>
    <n v="213.71812080536901"/>
    <s v="1 Descuento (Despachador) "/>
    <n v="119175.1007"/>
    <x v="0"/>
    <n v="13400"/>
    <x v="1538"/>
    <x v="0"/>
    <m/>
  </r>
  <r>
    <d v="2025-10-21T03:20:40"/>
    <x v="9"/>
    <x v="35"/>
    <s v="OCAMPO OCAMPO ANTONIO JOSE"/>
    <x v="3"/>
    <x v="0"/>
    <n v="226"/>
    <n v="22.6"/>
    <n v="213.71812080536901"/>
    <m/>
    <n v="119175.1007"/>
    <x v="0"/>
    <n v="13400"/>
    <x v="1538"/>
    <x v="0"/>
    <m/>
  </r>
  <r>
    <d v="2025-10-21T03:20:41"/>
    <x v="1"/>
    <x v="41"/>
    <s v="GARCIA DAVID WILSON ALBERTO"/>
    <x v="2"/>
    <x v="0"/>
    <n v="109"/>
    <n v="18.1666666666667"/>
    <n v="128.23087248322099"/>
    <m/>
    <n v="71505.060400000002"/>
    <x v="1"/>
    <n v="13400"/>
    <x v="1538"/>
    <x v="0"/>
    <m/>
  </r>
  <r>
    <d v="2025-10-21T03:20:41"/>
    <x v="9"/>
    <x v="40"/>
    <s v="AGUDELO GARCIA DENIN ANGELO"/>
    <x v="0"/>
    <x v="0"/>
    <n v="205"/>
    <n v="22.7777777777778"/>
    <n v="192.346308724832"/>
    <m/>
    <n v="107257.5906"/>
    <x v="1"/>
    <n v="13400"/>
    <x v="1538"/>
    <x v="0"/>
    <m/>
  </r>
  <r>
    <d v="2025-10-21T03:20:41"/>
    <x v="1"/>
    <x v="42"/>
    <s v="CALLE BOTERO ANDRES CAMILO"/>
    <x v="3"/>
    <x v="0"/>
    <n v="187"/>
    <n v="18.7"/>
    <n v="213.71812080536901"/>
    <m/>
    <n v="119175.1007"/>
    <x v="1"/>
    <n v="13400"/>
    <x v="1538"/>
    <x v="0"/>
    <m/>
  </r>
  <r>
    <d v="2025-10-22T02:50:26"/>
    <x v="9"/>
    <x v="3"/>
    <s v="LOPEZ PINEDA DANIEL ESTIVEN"/>
    <x v="0"/>
    <x v="0"/>
    <n v="175"/>
    <n v="19.4444444444444"/>
    <n v="206.561604584527"/>
    <s v="3 Descuentos (Conducts) "/>
    <n v="115573.5387"/>
    <x v="0"/>
    <n v="13000"/>
    <x v="1539"/>
    <x v="0"/>
    <m/>
  </r>
  <r>
    <d v="2025-10-22T02:50:24"/>
    <x v="1"/>
    <x v="0"/>
    <s v="HINCAPIE VILLA JUAN ESTIVEN "/>
    <x v="0"/>
    <x v="0"/>
    <n v="160"/>
    <n v="17.7777777777778"/>
    <n v="206.561604584527"/>
    <m/>
    <n v="115573.5387"/>
    <x v="0"/>
    <n v="13000"/>
    <x v="1539"/>
    <x v="0"/>
    <m/>
  </r>
  <r>
    <d v="2025-10-22T02:50:24"/>
    <x v="9"/>
    <x v="36"/>
    <s v="PARIAS MURIEL JHON FREDY"/>
    <x v="6"/>
    <x v="0"/>
    <n v="204"/>
    <n v="25.5"/>
    <n v="183.610315186246"/>
    <m/>
    <n v="102732.0344"/>
    <x v="1"/>
    <n v="13000"/>
    <x v="1539"/>
    <x v="0"/>
    <m/>
  </r>
  <r>
    <d v="2025-10-22T02:50:25"/>
    <x v="1"/>
    <x v="1"/>
    <s v="GONZALEZ IPUANA RENE"/>
    <x v="3"/>
    <x v="0"/>
    <n v="192"/>
    <n v="19.2"/>
    <n v="229.51289398280801"/>
    <m/>
    <n v="128415.04300000001"/>
    <x v="0"/>
    <n v="13000"/>
    <x v="1539"/>
    <x v="0"/>
    <m/>
  </r>
  <r>
    <d v="2025-10-22T02:50:25"/>
    <x v="9"/>
    <x v="37"/>
    <s v="SANCHEZ BETANCOURT FRANSCISCO"/>
    <x v="0"/>
    <x v="0"/>
    <n v="173"/>
    <n v="19.2222222222222"/>
    <n v="206.561604584527"/>
    <m/>
    <n v="115573.5387"/>
    <x v="0"/>
    <n v="13000"/>
    <x v="1539"/>
    <x v="0"/>
    <m/>
  </r>
  <r>
    <d v="2025-10-22T02:50:25"/>
    <x v="1"/>
    <x v="2"/>
    <s v="LONDOO LOPERA DUVAN ANDRES"/>
    <x v="6"/>
    <x v="0"/>
    <n v="214"/>
    <n v="26.75"/>
    <n v="183.610315186246"/>
    <m/>
    <n v="102732.0344"/>
    <x v="1"/>
    <n v="13000"/>
    <x v="1539"/>
    <x v="0"/>
    <m/>
  </r>
  <r>
    <d v="2025-10-22T02:50:26"/>
    <x v="1"/>
    <x v="4"/>
    <s v="PALACIO ARIAS YORFAN ALEXIS"/>
    <x v="3"/>
    <x v="0"/>
    <n v="282"/>
    <n v="28.2"/>
    <n v="229.51289398280801"/>
    <s v="1 Descuento (Usuario desubicado) "/>
    <n v="128415.04300000001"/>
    <x v="1"/>
    <n v="13000"/>
    <x v="1539"/>
    <x v="0"/>
    <m/>
  </r>
  <r>
    <d v="2025-10-22T02:50:26"/>
    <x v="9"/>
    <x v="5"/>
    <s v="GONZALEZ PEREZ RAFAEL JOSE"/>
    <x v="3"/>
    <x v="0"/>
    <n v="237"/>
    <n v="23.7"/>
    <n v="229.51289398280801"/>
    <m/>
    <n v="128415.04300000001"/>
    <x v="1"/>
    <n v="13000"/>
    <x v="1539"/>
    <x v="0"/>
    <m/>
  </r>
  <r>
    <d v="2025-10-22T02:50:27"/>
    <x v="1"/>
    <x v="6"/>
    <s v="CARTAGENA RAMIREZ FREDY ALONSO"/>
    <x v="8"/>
    <x v="0"/>
    <n v="157"/>
    <n v="31.4"/>
    <n v="114.756446991404"/>
    <m/>
    <n v="64207.521500000003"/>
    <x v="0"/>
    <n v="13000"/>
    <x v="1539"/>
    <x v="0"/>
    <m/>
  </r>
  <r>
    <d v="2025-10-22T02:50:27"/>
    <x v="9"/>
    <x v="7"/>
    <s v="MARIN ALZATE KEVIN ANDRES"/>
    <x v="3"/>
    <x v="0"/>
    <n v="220"/>
    <n v="22"/>
    <n v="229.51289398280801"/>
    <m/>
    <n v="128415.04300000001"/>
    <x v="0"/>
    <n v="13000"/>
    <x v="1539"/>
    <x v="0"/>
    <m/>
  </r>
  <r>
    <d v="2025-10-22T02:50:28"/>
    <x v="1"/>
    <x v="9"/>
    <s v="DAVID  HENRY GIOVANNY"/>
    <x v="0"/>
    <x v="0"/>
    <n v="237"/>
    <n v="26.3333333333333"/>
    <n v="206.561604584527"/>
    <s v="3 Descuentos (Tecnico radios y conducts) "/>
    <n v="115573.5387"/>
    <x v="0"/>
    <n v="13000"/>
    <x v="1539"/>
    <x v="0"/>
    <m/>
  </r>
  <r>
    <d v="2025-10-22T02:50:28"/>
    <x v="9"/>
    <x v="11"/>
    <s v="DURANGO PAEZ GILDARDO"/>
    <x v="3"/>
    <x v="0"/>
    <n v="252"/>
    <n v="25.2"/>
    <n v="229.51289398280801"/>
    <s v="1 Descuento (Despachador) "/>
    <n v="128415.04300000001"/>
    <x v="1"/>
    <n v="13000"/>
    <x v="1539"/>
    <x v="0"/>
    <m/>
  </r>
  <r>
    <d v="2025-10-22T02:50:28"/>
    <x v="1"/>
    <x v="12"/>
    <s v="HERNANDEZ MACIAS GILBERTO"/>
    <x v="3"/>
    <x v="0"/>
    <n v="195"/>
    <n v="19.5"/>
    <n v="229.51289398280801"/>
    <m/>
    <n v="128415.04300000001"/>
    <x v="1"/>
    <n v="13000"/>
    <x v="1539"/>
    <x v="0"/>
    <m/>
  </r>
  <r>
    <d v="2025-10-22T02:50:29"/>
    <x v="9"/>
    <x v="13"/>
    <s v="PEREZ GARCIA JUAN ESTEBAN"/>
    <x v="1"/>
    <x v="0"/>
    <n v="249"/>
    <n v="22.636363636363601"/>
    <n v="252.46418338108899"/>
    <m/>
    <n v="141256.54730000001"/>
    <x v="0"/>
    <n v="13000"/>
    <x v="1539"/>
    <x v="0"/>
    <m/>
  </r>
  <r>
    <d v="2025-10-22T02:50:29"/>
    <x v="1"/>
    <x v="14"/>
    <s v="PARRA VILLA YUBER ALONSO"/>
    <x v="1"/>
    <x v="0"/>
    <n v="191"/>
    <n v="17.363636363636399"/>
    <n v="252.46418338108899"/>
    <m/>
    <n v="141256.54730000001"/>
    <x v="0"/>
    <n v="13000"/>
    <x v="1539"/>
    <x v="0"/>
    <m/>
  </r>
  <r>
    <d v="2025-10-22T02:50:29"/>
    <x v="9"/>
    <x v="15"/>
    <s v="ALBERTO ARISTIZABAL RAFAEL"/>
    <x v="3"/>
    <x v="0"/>
    <n v="231"/>
    <n v="23.1"/>
    <n v="229.51289398280801"/>
    <m/>
    <n v="128415.04300000001"/>
    <x v="0"/>
    <n v="13000"/>
    <x v="1539"/>
    <x v="0"/>
    <m/>
  </r>
  <r>
    <d v="2025-10-22T02:50:30"/>
    <x v="1"/>
    <x v="17"/>
    <s v="VALENCIA MENDOZA JHON"/>
    <x v="10"/>
    <x v="0"/>
    <n v="72"/>
    <n v="18"/>
    <n v="91.805157593123198"/>
    <m/>
    <n v="51366.017200000002"/>
    <x v="0"/>
    <n v="13000"/>
    <x v="1539"/>
    <x v="0"/>
    <m/>
  </r>
  <r>
    <d v="2025-10-22T02:50:30"/>
    <x v="9"/>
    <x v="18"/>
    <s v="DURANGO DAVID JOSE"/>
    <x v="3"/>
    <x v="0"/>
    <n v="221"/>
    <n v="23.2631578947368"/>
    <n v="218.03724928366799"/>
    <m/>
    <n v="121994.2908"/>
    <x v="0"/>
    <n v="13000"/>
    <x v="1539"/>
    <x v="0"/>
    <m/>
  </r>
  <r>
    <d v="2025-10-22T02:50:31"/>
    <x v="1"/>
    <x v="19"/>
    <s v="QUIRAMA CASTAEDA JHON JADER"/>
    <x v="0"/>
    <x v="0"/>
    <n v="223"/>
    <n v="24.7777777777778"/>
    <n v="206.561604584527"/>
    <m/>
    <n v="115573.5387"/>
    <x v="1"/>
    <n v="13000"/>
    <x v="1539"/>
    <x v="0"/>
    <m/>
  </r>
  <r>
    <d v="2025-10-22T02:50:31"/>
    <x v="9"/>
    <x v="20"/>
    <s v="MACIAS HERNANDEZ JULIAN DAVID"/>
    <x v="2"/>
    <x v="0"/>
    <n v="122"/>
    <n v="20.3333333333333"/>
    <n v="137.70773638968501"/>
    <m/>
    <n v="77049.025800000003"/>
    <x v="2"/>
    <n v="13000"/>
    <x v="1539"/>
    <x v="0"/>
    <m/>
  </r>
  <r>
    <d v="2025-10-22T02:50:31"/>
    <x v="1"/>
    <x v="21"/>
    <s v="JIMENEZ HERNANDEZ ESTEBAN CAMILO "/>
    <x v="3"/>
    <x v="0"/>
    <n v="253"/>
    <n v="25.3"/>
    <n v="229.51289398280801"/>
    <s v="2 Descuentos (Usuario desubicado y conduct) "/>
    <n v="128415.04300000001"/>
    <x v="0"/>
    <n v="13000"/>
    <x v="1539"/>
    <x v="0"/>
    <m/>
  </r>
  <r>
    <d v="2025-10-22T02:50:32"/>
    <x v="1"/>
    <x v="38"/>
    <s v="JIMENEZ HURTADO CARLOS ESTIVEN"/>
    <x v="6"/>
    <x v="0"/>
    <n v="211"/>
    <n v="26.375"/>
    <n v="183.610315186246"/>
    <m/>
    <n v="102732.0344"/>
    <x v="1"/>
    <n v="13000"/>
    <x v="1539"/>
    <x v="0"/>
    <m/>
  </r>
  <r>
    <d v="2025-10-22T02:50:33"/>
    <x v="1"/>
    <x v="23"/>
    <s v="VERENZUELA MARTINEZ ALEXANDER"/>
    <x v="3"/>
    <x v="0"/>
    <n v="259"/>
    <n v="25.9"/>
    <n v="229.51289398280801"/>
    <m/>
    <n v="128415.04300000001"/>
    <x v="0"/>
    <n v="13000"/>
    <x v="1539"/>
    <x v="0"/>
    <m/>
  </r>
  <r>
    <d v="2025-10-22T02:50:32"/>
    <x v="9"/>
    <x v="22"/>
    <s v="CIRO MARIN RODRIGO ALBERTO"/>
    <x v="4"/>
    <x v="0"/>
    <n v="160"/>
    <n v="22.8571428571429"/>
    <n v="160.65902578796599"/>
    <m/>
    <n v="89890.530100000004"/>
    <x v="0"/>
    <n v="13000"/>
    <x v="1539"/>
    <x v="0"/>
    <m/>
  </r>
  <r>
    <d v="2025-10-22T02:50:33"/>
    <x v="9"/>
    <x v="24"/>
    <s v="PULGARIN GARCIA YONATHAN ANDRES"/>
    <x v="0"/>
    <x v="0"/>
    <n v="252"/>
    <n v="28"/>
    <n v="206.561604584527"/>
    <m/>
    <n v="115573.5387"/>
    <x v="0"/>
    <n v="13000"/>
    <x v="1539"/>
    <x v="0"/>
    <m/>
  </r>
  <r>
    <d v="2025-10-22T02:50:33"/>
    <x v="1"/>
    <x v="25"/>
    <s v="LEON PEREZ RAUL ENRIQUE"/>
    <x v="0"/>
    <x v="0"/>
    <n v="158"/>
    <n v="17.5555555555556"/>
    <n v="206.561604584527"/>
    <m/>
    <n v="115573.5387"/>
    <x v="0"/>
    <n v="13000"/>
    <x v="1539"/>
    <x v="0"/>
    <m/>
  </r>
  <r>
    <d v="2025-10-22T02:50:34"/>
    <x v="9"/>
    <x v="26"/>
    <s v="OSORIO URREGO SANTIAGO"/>
    <x v="2"/>
    <x v="0"/>
    <n v="150"/>
    <n v="25"/>
    <n v="137.70773638968501"/>
    <m/>
    <n v="77049.025800000003"/>
    <x v="0"/>
    <n v="13000"/>
    <x v="1539"/>
    <x v="0"/>
    <m/>
  </r>
  <r>
    <d v="2025-10-22T02:50:34"/>
    <x v="1"/>
    <x v="39"/>
    <s v="IBARGUEN GARRIDO JUAN ESTEBAN"/>
    <x v="1"/>
    <x v="0"/>
    <n v="250"/>
    <n v="22.727272727272702"/>
    <n v="252.46418338108899"/>
    <m/>
    <n v="141256.54730000001"/>
    <x v="0"/>
    <n v="13000"/>
    <x v="1539"/>
    <x v="0"/>
    <m/>
  </r>
  <r>
    <d v="2025-10-22T02:50:34"/>
    <x v="9"/>
    <x v="27"/>
    <s v="LAYOS JIMENEZ JOHAN CAMILO"/>
    <x v="0"/>
    <x v="0"/>
    <n v="183"/>
    <n v="20.3333333333333"/>
    <n v="206.561604584527"/>
    <m/>
    <n v="115573.5387"/>
    <x v="0"/>
    <n v="13000"/>
    <x v="1539"/>
    <x v="0"/>
    <m/>
  </r>
  <r>
    <d v="2025-10-22T02:50:35"/>
    <x v="1"/>
    <x v="28"/>
    <s v="MARULANDA JARAMILLO DAWER ANDRES"/>
    <x v="0"/>
    <x v="0"/>
    <n v="195"/>
    <n v="21.6666666666667"/>
    <n v="206.561604584527"/>
    <m/>
    <n v="115573.5387"/>
    <x v="0"/>
    <n v="13000"/>
    <x v="1539"/>
    <x v="0"/>
    <m/>
  </r>
  <r>
    <d v="2025-10-22T02:50:35"/>
    <x v="9"/>
    <x v="29"/>
    <s v="MONTOYA OSPINA GILBERTO ANTONIO"/>
    <x v="3"/>
    <x v="0"/>
    <n v="264"/>
    <n v="26.4"/>
    <n v="229.51289398280801"/>
    <m/>
    <n v="128415.04300000001"/>
    <x v="0"/>
    <n v="13000"/>
    <x v="1539"/>
    <x v="0"/>
    <m/>
  </r>
  <r>
    <d v="2025-10-22T02:50:36"/>
    <x v="9"/>
    <x v="31"/>
    <s v="MARTINEZ CHAVERRA LUIS NORBERTO"/>
    <x v="3"/>
    <x v="0"/>
    <n v="233"/>
    <n v="23.3"/>
    <n v="229.51289398280801"/>
    <m/>
    <n v="128415.04300000001"/>
    <x v="0"/>
    <n v="13000"/>
    <x v="1539"/>
    <x v="0"/>
    <m/>
  </r>
  <r>
    <d v="2025-10-22T02:50:35"/>
    <x v="1"/>
    <x v="30"/>
    <s v="ARAQUE ARROYAVE JOSE ALBEIRO"/>
    <x v="0"/>
    <x v="0"/>
    <n v="214"/>
    <n v="23.7777777777778"/>
    <n v="206.561604584527"/>
    <m/>
    <n v="115573.5387"/>
    <x v="1"/>
    <n v="13000"/>
    <x v="1539"/>
    <x v="0"/>
    <m/>
  </r>
  <r>
    <d v="2025-10-22T02:50:36"/>
    <x v="1"/>
    <x v="32"/>
    <s v="TABORDA ROJAS DIEGO ALEJANDRO"/>
    <x v="6"/>
    <x v="0"/>
    <n v="186"/>
    <n v="23.25"/>
    <n v="183.610315186246"/>
    <m/>
    <n v="102732.0344"/>
    <x v="1"/>
    <n v="13000"/>
    <x v="1539"/>
    <x v="0"/>
    <m/>
  </r>
  <r>
    <d v="2025-10-22T02:50:36"/>
    <x v="9"/>
    <x v="33"/>
    <s v="CALLE BOTERO JUAN RICARDO"/>
    <x v="6"/>
    <x v="0"/>
    <n v="189"/>
    <n v="23.625"/>
    <n v="183.610315186246"/>
    <m/>
    <n v="102732.0344"/>
    <x v="0"/>
    <n v="13000"/>
    <x v="1539"/>
    <x v="0"/>
    <m/>
  </r>
  <r>
    <d v="2025-10-22T02:50:37"/>
    <x v="1"/>
    <x v="34"/>
    <s v="PALMAR PANA EDIXON JOSUE"/>
    <x v="6"/>
    <x v="0"/>
    <n v="146"/>
    <n v="19.466666666666701"/>
    <n v="172.13467048710601"/>
    <m/>
    <n v="96311.282200000001"/>
    <x v="0"/>
    <n v="13000"/>
    <x v="1539"/>
    <x v="0"/>
    <m/>
  </r>
  <r>
    <d v="2025-10-22T02:50:37"/>
    <x v="9"/>
    <x v="35"/>
    <s v="OCAMPO OCAMPO ANTONIO JOSE"/>
    <x v="0"/>
    <x v="0"/>
    <n v="230"/>
    <n v="25.5555555555556"/>
    <n v="206.561604584527"/>
    <m/>
    <n v="115573.5387"/>
    <x v="0"/>
    <n v="13000"/>
    <x v="1539"/>
    <x v="0"/>
    <m/>
  </r>
  <r>
    <d v="2025-10-22T02:50:38"/>
    <x v="1"/>
    <x v="41"/>
    <s v="JARAMILLO JARAMILLO FRANCISCO WBEIMAR"/>
    <x v="6"/>
    <x v="0"/>
    <n v="149"/>
    <n v="18.625"/>
    <n v="183.610315186246"/>
    <s v="1 Descuento (Despachador) "/>
    <n v="102732.0344"/>
    <x v="1"/>
    <n v="13000"/>
    <x v="1539"/>
    <x v="0"/>
    <m/>
  </r>
  <r>
    <d v="2025-10-22T02:50:38"/>
    <x v="9"/>
    <x v="40"/>
    <s v="AGUDELO GARCIA DENIN ANGELO"/>
    <x v="2"/>
    <x v="0"/>
    <n v="168"/>
    <n v="28"/>
    <n v="137.70773638968501"/>
    <m/>
    <n v="77049.025800000003"/>
    <x v="1"/>
    <n v="13000"/>
    <x v="1539"/>
    <x v="0"/>
    <m/>
  </r>
  <r>
    <d v="2025-10-22T02:50:38"/>
    <x v="1"/>
    <x v="42"/>
    <s v="CALLE BOTERO ANDRES CAMILO"/>
    <x v="6"/>
    <x v="0"/>
    <n v="153"/>
    <n v="19.125"/>
    <n v="183.610315186246"/>
    <s v="2 Descuentos (Usuario desubicado y conduct) "/>
    <n v="102732.0344"/>
    <x v="1"/>
    <n v="13000"/>
    <x v="1539"/>
    <x v="0"/>
    <m/>
  </r>
  <r>
    <d v="2025-10-23T03:46:28"/>
    <x v="9"/>
    <x v="0"/>
    <s v="HINCAPIE LOPEZ DIDIER FABIAN"/>
    <x v="7"/>
    <x v="0"/>
    <n v="47"/>
    <n v="15.6666666666667"/>
    <n v="67.491758241758205"/>
    <m/>
    <n v="37727.678599999999"/>
    <x v="0"/>
    <n v="13342.857099999999"/>
    <x v="1540"/>
    <x v="0"/>
    <m/>
  </r>
  <r>
    <d v="2025-10-23T03:46:28"/>
    <x v="1"/>
    <x v="36"/>
    <s v="DAVID  HENRY GIOVANNY"/>
    <x v="9"/>
    <x v="0"/>
    <n v="303"/>
    <n v="25.25"/>
    <n v="269.96703296703299"/>
    <m/>
    <n v="150910.71429999999"/>
    <x v="1"/>
    <n v="13342.857099999999"/>
    <x v="1540"/>
    <x v="0"/>
    <m/>
  </r>
  <r>
    <d v="2025-10-23T03:46:28"/>
    <x v="9"/>
    <x v="1"/>
    <s v="GONZALEZ IPUANA RENE"/>
    <x v="3"/>
    <x v="0"/>
    <n v="225"/>
    <n v="22.5"/>
    <n v="224.97252747252699"/>
    <m/>
    <n v="125758.9286"/>
    <x v="0"/>
    <n v="13342.857099999999"/>
    <x v="1540"/>
    <x v="0"/>
    <m/>
  </r>
  <r>
    <d v="2025-10-23T03:46:29"/>
    <x v="1"/>
    <x v="37"/>
    <s v="SANCHEZ BETANCOURT FRANSCISCO"/>
    <x v="0"/>
    <x v="0"/>
    <n v="192"/>
    <n v="21.3333333333333"/>
    <n v="202.475274725275"/>
    <m/>
    <n v="113183.03569999999"/>
    <x v="0"/>
    <n v="13342.857099999999"/>
    <x v="1540"/>
    <x v="0"/>
    <m/>
  </r>
  <r>
    <d v="2025-10-23T03:46:29"/>
    <x v="9"/>
    <x v="2"/>
    <s v="LONDOO LOPERA DUVAN ANDRES"/>
    <x v="4"/>
    <x v="0"/>
    <n v="150"/>
    <n v="21.428571428571399"/>
    <n v="157.480769230769"/>
    <m/>
    <n v="88031.25"/>
    <x v="1"/>
    <n v="13342.857099999999"/>
    <x v="1540"/>
    <x v="0"/>
    <m/>
  </r>
  <r>
    <d v="2025-10-23T03:46:29"/>
    <x v="1"/>
    <x v="3"/>
    <s v="LOPEZ PINEDA DANIEL ESTIVEN"/>
    <x v="3"/>
    <x v="0"/>
    <n v="234"/>
    <n v="23.4"/>
    <n v="224.97252747252699"/>
    <m/>
    <n v="125758.9286"/>
    <x v="0"/>
    <n v="13342.857099999999"/>
    <x v="1540"/>
    <x v="0"/>
    <m/>
  </r>
  <r>
    <d v="2025-10-23T03:46:29"/>
    <x v="9"/>
    <x v="5"/>
    <s v="GONZALEZ PEREZ RAFAEL JOSE"/>
    <x v="0"/>
    <x v="0"/>
    <n v="193"/>
    <n v="21.4444444444444"/>
    <n v="202.475274725275"/>
    <m/>
    <n v="113183.03569999999"/>
    <x v="1"/>
    <n v="13342.857099999999"/>
    <x v="1540"/>
    <x v="0"/>
    <m/>
  </r>
  <r>
    <d v="2025-10-23T03:46:30"/>
    <x v="1"/>
    <x v="6"/>
    <s v="CARTAGENA RAMIREZ FREDY ALONSO"/>
    <x v="6"/>
    <x v="0"/>
    <n v="158"/>
    <n v="19.75"/>
    <n v="179.97802197802201"/>
    <m/>
    <n v="100607.14290000001"/>
    <x v="0"/>
    <n v="13342.857099999999"/>
    <x v="1540"/>
    <x v="0"/>
    <m/>
  </r>
  <r>
    <d v="2025-10-23T03:46:30"/>
    <x v="9"/>
    <x v="7"/>
    <s v="MARIN ALZATE KEVIN ANDRES"/>
    <x v="0"/>
    <x v="0"/>
    <n v="181"/>
    <n v="20.1111111111111"/>
    <n v="202.475274725275"/>
    <m/>
    <n v="113183.03569999999"/>
    <x v="0"/>
    <n v="13342.857099999999"/>
    <x v="1540"/>
    <x v="0"/>
    <m/>
  </r>
  <r>
    <d v="2025-10-23T03:46:30"/>
    <x v="1"/>
    <x v="8"/>
    <s v="YEPES TORRES JHON ALEXANDER"/>
    <x v="3"/>
    <x v="0"/>
    <n v="217"/>
    <n v="21.7"/>
    <n v="224.97252747252699"/>
    <m/>
    <n v="125758.9286"/>
    <x v="0"/>
    <n v="13342.857099999999"/>
    <x v="1540"/>
    <x v="0"/>
    <m/>
  </r>
  <r>
    <d v="2025-10-23T03:46:30"/>
    <x v="9"/>
    <x v="9"/>
    <s v="MACIAS HERNANDEZ JULIAN DAVID"/>
    <x v="3"/>
    <x v="0"/>
    <n v="175"/>
    <n v="17.5"/>
    <n v="224.97252747252699"/>
    <m/>
    <n v="125758.9286"/>
    <x v="0"/>
    <n v="13342.857099999999"/>
    <x v="1540"/>
    <x v="0"/>
    <m/>
  </r>
  <r>
    <d v="2025-10-23T03:46:31"/>
    <x v="1"/>
    <x v="10"/>
    <s v="CUADROS PRESIGA JOSE GABRIEL"/>
    <x v="0"/>
    <x v="0"/>
    <n v="172"/>
    <n v="19.1111111111111"/>
    <n v="202.475274725275"/>
    <s v="2 Descuentos (Despachador) "/>
    <n v="113183.03569999999"/>
    <x v="0"/>
    <n v="13342.857099999999"/>
    <x v="1540"/>
    <x v="0"/>
    <m/>
  </r>
  <r>
    <d v="2025-10-23T03:46:31"/>
    <x v="9"/>
    <x v="11"/>
    <s v="DURANGO PAEZ GILDARDO"/>
    <x v="2"/>
    <x v="3"/>
    <n v="132"/>
    <n v="22"/>
    <n v="134.98351648351601"/>
    <s v="1 Descuento (Conduct) "/>
    <n v="75455.357099999994"/>
    <x v="1"/>
    <n v="13342.857099999999"/>
    <x v="1540"/>
    <x v="0"/>
    <m/>
  </r>
  <r>
    <d v="2025-10-23T03:46:31"/>
    <x v="1"/>
    <x v="12"/>
    <s v="HERNANDEZ MACIAS GILBERTO"/>
    <x v="3"/>
    <x v="0"/>
    <n v="255"/>
    <n v="26.842105263157901"/>
    <n v="213.723901098901"/>
    <s v="1 Descuento (Despachador) "/>
    <n v="119470.98209999999"/>
    <x v="1"/>
    <n v="13342.857099999999"/>
    <x v="1540"/>
    <x v="0"/>
    <m/>
  </r>
  <r>
    <d v="2025-10-23T03:46:31"/>
    <x v="9"/>
    <x v="13"/>
    <s v="PEREZ GARCIA JUAN ESTEBAN"/>
    <x v="3"/>
    <x v="0"/>
    <n v="218"/>
    <n v="21.8"/>
    <n v="224.97252747252699"/>
    <m/>
    <n v="125758.9286"/>
    <x v="0"/>
    <n v="13342.857099999999"/>
    <x v="1540"/>
    <x v="0"/>
    <m/>
  </r>
  <r>
    <d v="2025-10-23T03:46:32"/>
    <x v="1"/>
    <x v="14"/>
    <s v="PARRA VILLA YUBER ALONSO"/>
    <x v="4"/>
    <x v="0"/>
    <n v="155"/>
    <n v="22.1428571428571"/>
    <n v="157.480769230769"/>
    <m/>
    <n v="88031.25"/>
    <x v="0"/>
    <n v="13342.857099999999"/>
    <x v="1540"/>
    <x v="0"/>
    <m/>
  </r>
  <r>
    <d v="2025-10-23T03:46:32"/>
    <x v="9"/>
    <x v="15"/>
    <s v="ALBERTO ARISTIZABAL RAFAEL"/>
    <x v="0"/>
    <x v="0"/>
    <n v="235"/>
    <n v="26.1111111111111"/>
    <n v="202.475274725275"/>
    <s v="2 Descuentos (Transbordo) "/>
    <n v="113183.03569999999"/>
    <x v="0"/>
    <n v="13342.857099999999"/>
    <x v="1540"/>
    <x v="0"/>
    <m/>
  </r>
  <r>
    <d v="2025-10-23T03:46:32"/>
    <x v="1"/>
    <x v="16"/>
    <s v="MACEA ARBELAEZ MATEO"/>
    <x v="8"/>
    <x v="3"/>
    <n v="105"/>
    <n v="21"/>
    <n v="112.48626373626399"/>
    <m/>
    <n v="62879.4643"/>
    <x v="0"/>
    <n v="13342.857099999999"/>
    <x v="1540"/>
    <x v="0"/>
    <m/>
  </r>
  <r>
    <d v="2025-10-23T03:46:32"/>
    <x v="9"/>
    <x v="17"/>
    <s v="MURILLO  YORMAN ANDRES"/>
    <x v="1"/>
    <x v="0"/>
    <n v="268"/>
    <n v="24.363636363636399"/>
    <n v="247.46978021978001"/>
    <m/>
    <n v="138334.82139999999"/>
    <x v="0"/>
    <n v="13342.857099999999"/>
    <x v="1540"/>
    <x v="0"/>
    <m/>
  </r>
  <r>
    <d v="2025-10-23T03:46:33"/>
    <x v="1"/>
    <x v="18"/>
    <s v="DURANGO DAVID JOSE"/>
    <x v="0"/>
    <x v="0"/>
    <n v="254"/>
    <n v="28.2222222222222"/>
    <n v="202.475274725275"/>
    <m/>
    <n v="113183.03569999999"/>
    <x v="0"/>
    <n v="13342.857099999999"/>
    <x v="1540"/>
    <x v="0"/>
    <m/>
  </r>
  <r>
    <d v="2025-10-23T03:46:33"/>
    <x v="9"/>
    <x v="19"/>
    <s v="QUIRAMA CASTAEDA JHON JADER"/>
    <x v="2"/>
    <x v="0"/>
    <n v="138"/>
    <n v="23"/>
    <n v="134.98351648351601"/>
    <m/>
    <n v="75455.357099999994"/>
    <x v="1"/>
    <n v="13342.857099999999"/>
    <x v="1540"/>
    <x v="0"/>
    <m/>
  </r>
  <r>
    <d v="2025-10-23T03:46:33"/>
    <x v="1"/>
    <x v="20"/>
    <s v="SALDARRIAGA PARRA LUIS ALBERTO"/>
    <x v="6"/>
    <x v="0"/>
    <n v="188"/>
    <n v="23.5"/>
    <n v="179.97802197802201"/>
    <m/>
    <n v="100607.14290000001"/>
    <x v="2"/>
    <n v="13342.857099999999"/>
    <x v="1540"/>
    <x v="0"/>
    <m/>
  </r>
  <r>
    <d v="2025-10-23T03:46:34"/>
    <x v="1"/>
    <x v="38"/>
    <s v="HENAO MUOZ FERNEY"/>
    <x v="0"/>
    <x v="0"/>
    <n v="214"/>
    <n v="23.7777777777778"/>
    <n v="202.475274725275"/>
    <m/>
    <n v="113183.03569999999"/>
    <x v="1"/>
    <n v="13342.857099999999"/>
    <x v="1540"/>
    <x v="0"/>
    <m/>
  </r>
  <r>
    <d v="2025-10-23T03:46:34"/>
    <x v="9"/>
    <x v="22"/>
    <s v="CIRO MARIN RODRIGO ALBERTO"/>
    <x v="3"/>
    <x v="0"/>
    <n v="200"/>
    <n v="20"/>
    <n v="224.97252747252699"/>
    <s v="10 Descuentos (Transbordo, asociado y usuario desubicado)"/>
    <n v="125758.9286"/>
    <x v="0"/>
    <n v="13342.857099999999"/>
    <x v="1540"/>
    <x v="0"/>
    <m/>
  </r>
  <r>
    <d v="2025-10-23T03:46:34"/>
    <x v="1"/>
    <x v="23"/>
    <s v="FLORES RINCON JORGE ALBERTO"/>
    <x v="0"/>
    <x v="0"/>
    <n v="174"/>
    <n v="19.3333333333333"/>
    <n v="202.475274725275"/>
    <m/>
    <n v="113183.03569999999"/>
    <x v="0"/>
    <n v="13342.857099999999"/>
    <x v="1540"/>
    <x v="0"/>
    <m/>
  </r>
  <r>
    <d v="2025-10-23T03:46:34"/>
    <x v="9"/>
    <x v="21"/>
    <s v="JIMENEZ HERNANDEZ ESTEBAN CAMILO"/>
    <x v="1"/>
    <x v="0"/>
    <n v="232"/>
    <n v="21.090909090909101"/>
    <n v="247.46978021978001"/>
    <s v="2 Descuentos (Usuarios desubicados) "/>
    <n v="138334.82139999999"/>
    <x v="0"/>
    <n v="13342.857099999999"/>
    <x v="1540"/>
    <x v="0"/>
    <m/>
  </r>
  <r>
    <d v="2025-10-23T03:46:35"/>
    <x v="9"/>
    <x v="24"/>
    <s v="PULGARIN GARCIA YONATHAN ANDRES"/>
    <x v="6"/>
    <x v="0"/>
    <n v="182"/>
    <n v="22.75"/>
    <n v="179.97802197802201"/>
    <m/>
    <n v="100607.14290000001"/>
    <x v="0"/>
    <n v="13342.857099999999"/>
    <x v="1540"/>
    <x v="0"/>
    <m/>
  </r>
  <r>
    <d v="2025-10-23T03:46:35"/>
    <x v="1"/>
    <x v="25"/>
    <s v="LEON PEREZ RAUL ENRIQUE"/>
    <x v="0"/>
    <x v="0"/>
    <n v="178"/>
    <n v="19.7777777777778"/>
    <n v="202.475274725275"/>
    <m/>
    <n v="113183.03569999999"/>
    <x v="0"/>
    <n v="13342.857099999999"/>
    <x v="1540"/>
    <x v="0"/>
    <m/>
  </r>
  <r>
    <d v="2025-10-23T03:46:35"/>
    <x v="9"/>
    <x v="26"/>
    <s v="OSORIO URREGO SANTIAGO"/>
    <x v="3"/>
    <x v="0"/>
    <n v="252"/>
    <n v="25.2"/>
    <n v="224.97252747252699"/>
    <m/>
    <n v="125758.9286"/>
    <x v="0"/>
    <n v="13342.857099999999"/>
    <x v="1540"/>
    <x v="0"/>
    <m/>
  </r>
  <r>
    <d v="2025-10-23T03:46:35"/>
    <x v="1"/>
    <x v="39"/>
    <s v="RESTREPO GOMEZ JAMES ALEXIS"/>
    <x v="12"/>
    <x v="0"/>
    <n v="265"/>
    <n v="20.384615384615401"/>
    <n v="292.46428571428601"/>
    <m/>
    <n v="163486.60709999999"/>
    <x v="0"/>
    <n v="13342.857099999999"/>
    <x v="1540"/>
    <x v="0"/>
    <m/>
  </r>
  <r>
    <d v="2025-10-23T03:46:36"/>
    <x v="9"/>
    <x v="27"/>
    <s v="LAYOS JIMENEZ JOHAN CAMILO"/>
    <x v="4"/>
    <x v="0"/>
    <n v="125"/>
    <n v="17.8571428571429"/>
    <n v="157.480769230769"/>
    <m/>
    <n v="88031.25"/>
    <x v="0"/>
    <n v="13342.857099999999"/>
    <x v="1540"/>
    <x v="0"/>
    <m/>
  </r>
  <r>
    <d v="2025-10-23T03:46:36"/>
    <x v="1"/>
    <x v="28"/>
    <s v="MARULANDA JARAMILLO DAWER ANDRES"/>
    <x v="10"/>
    <x v="0"/>
    <n v="75"/>
    <n v="21.428571428571399"/>
    <n v="78.740384615384599"/>
    <m/>
    <n v="44015.625"/>
    <x v="0"/>
    <n v="13342.857099999999"/>
    <x v="1540"/>
    <x v="0"/>
    <m/>
  </r>
  <r>
    <d v="2025-10-23T03:46:36"/>
    <x v="9"/>
    <x v="29"/>
    <s v="MONTOYA OSPINA GILBERTO ANTONIO"/>
    <x v="3"/>
    <x v="0"/>
    <n v="281"/>
    <n v="28.1"/>
    <n v="224.97252747252699"/>
    <m/>
    <n v="125758.9286"/>
    <x v="0"/>
    <n v="13342.857099999999"/>
    <x v="1540"/>
    <x v="0"/>
    <m/>
  </r>
  <r>
    <d v="2025-10-23T03:46:36"/>
    <x v="1"/>
    <x v="30"/>
    <s v="ARAQUE ARROYAVE JOSE ALBEIRO"/>
    <x v="0"/>
    <x v="0"/>
    <n v="194"/>
    <n v="21.5555555555556"/>
    <n v="202.475274725275"/>
    <m/>
    <n v="113183.03569999999"/>
    <x v="1"/>
    <n v="13342.857099999999"/>
    <x v="1540"/>
    <x v="0"/>
    <m/>
  </r>
  <r>
    <d v="2025-10-23T03:46:37"/>
    <x v="9"/>
    <x v="31"/>
    <s v="MARTINEZ CHAVERRA LUIS NORBERTO"/>
    <x v="3"/>
    <x v="0"/>
    <n v="245"/>
    <n v="24.5"/>
    <n v="224.97252747252699"/>
    <s v="2 Descuentos (Conducts) "/>
    <n v="125758.9286"/>
    <x v="0"/>
    <n v="13342.857099999999"/>
    <x v="1540"/>
    <x v="0"/>
    <m/>
  </r>
  <r>
    <d v="2025-10-23T03:46:37"/>
    <x v="1"/>
    <x v="32"/>
    <s v="VERENZUELA MARTINEZ ALEXANDER"/>
    <x v="3"/>
    <x v="3"/>
    <n v="242"/>
    <n v="24.2"/>
    <n v="224.97252747252699"/>
    <m/>
    <n v="125758.9286"/>
    <x v="1"/>
    <n v="13342.857099999999"/>
    <x v="1540"/>
    <x v="0"/>
    <m/>
  </r>
  <r>
    <d v="2025-10-23T03:46:37"/>
    <x v="9"/>
    <x v="33"/>
    <s v="CALLE BOTERO JUAN RICARDO"/>
    <x v="4"/>
    <x v="0"/>
    <n v="168"/>
    <n v="24"/>
    <n v="157.480769230769"/>
    <s v="1 Descuento (Usuario desubicado) "/>
    <n v="88031.25"/>
    <x v="0"/>
    <n v="13342.857099999999"/>
    <x v="1540"/>
    <x v="0"/>
    <m/>
  </r>
  <r>
    <d v="2025-10-23T03:46:37"/>
    <x v="1"/>
    <x v="34"/>
    <s v="PALMAR PANA EDIXON JOSUE"/>
    <x v="2"/>
    <x v="0"/>
    <n v="158"/>
    <n v="26.3333333333333"/>
    <n v="134.98351648351601"/>
    <m/>
    <n v="75455.357099999994"/>
    <x v="0"/>
    <n v="13342.857099999999"/>
    <x v="1540"/>
    <x v="0"/>
    <m/>
  </r>
  <r>
    <d v="2025-10-23T03:46:38"/>
    <x v="9"/>
    <x v="35"/>
    <s v="OCAMPO OCAMPO ANTONIO JOSE"/>
    <x v="3"/>
    <x v="0"/>
    <n v="233"/>
    <n v="23.3"/>
    <n v="224.97252747252699"/>
    <m/>
    <n v="125758.9286"/>
    <x v="0"/>
    <n v="13342.857099999999"/>
    <x v="1540"/>
    <x v="0"/>
    <m/>
  </r>
  <r>
    <d v="2025-10-23T03:46:38"/>
    <x v="1"/>
    <x v="41"/>
    <s v="JARAMILLO JARAMILLO FRANCISCO WBEIMAR"/>
    <x v="6"/>
    <x v="0"/>
    <n v="157"/>
    <n v="19.625"/>
    <n v="179.97802197802201"/>
    <m/>
    <n v="100607.14290000001"/>
    <x v="1"/>
    <n v="13342.857099999999"/>
    <x v="1540"/>
    <x v="0"/>
    <m/>
  </r>
  <r>
    <d v="2025-10-23T03:46:38"/>
    <x v="9"/>
    <x v="40"/>
    <s v="AGUDELO GARCIA DENIN ANGELO"/>
    <x v="3"/>
    <x v="0"/>
    <n v="232"/>
    <n v="23.2"/>
    <n v="224.97252747252699"/>
    <m/>
    <n v="125758.9286"/>
    <x v="1"/>
    <n v="13342.857099999999"/>
    <x v="1540"/>
    <x v="0"/>
    <m/>
  </r>
  <r>
    <d v="2025-10-23T03:46:38"/>
    <x v="1"/>
    <x v="42"/>
    <s v="CALLE BOTERO ANDRES CAMILO"/>
    <x v="6"/>
    <x v="0"/>
    <n v="187"/>
    <n v="23.375"/>
    <n v="179.97802197802201"/>
    <m/>
    <n v="100607.14290000001"/>
    <x v="1"/>
    <n v="13342.857099999999"/>
    <x v="1540"/>
    <x v="0"/>
    <m/>
  </r>
  <r>
    <d v="2025-10-24T03:06:12"/>
    <x v="1"/>
    <x v="7"/>
    <s v="MARIN ALZATE KEVIN ANDRES"/>
    <x v="9"/>
    <x v="0"/>
    <n v="278"/>
    <n v="23.1666666666667"/>
    <n v="258.00805369127499"/>
    <s v="3 Descuentos (Despachador y conduct)"/>
    <n v="143914.7114"/>
    <x v="0"/>
    <n v="12095"/>
    <x v="1541"/>
    <x v="0"/>
    <m/>
  </r>
  <r>
    <d v="2025-10-24T03:06:09"/>
    <x v="1"/>
    <x v="36"/>
    <s v="PARIAS MURIEL JHON FREDY"/>
    <x v="0"/>
    <x v="0"/>
    <n v="210"/>
    <n v="23.3333333333333"/>
    <n v="193.50604026845599"/>
    <m/>
    <n v="107936.0336"/>
    <x v="1"/>
    <n v="12095"/>
    <x v="1541"/>
    <x v="0"/>
    <m/>
  </r>
  <r>
    <d v="2025-10-24T03:06:10"/>
    <x v="9"/>
    <x v="1"/>
    <s v="GONZALEZ IPUANA RENE"/>
    <x v="0"/>
    <x v="0"/>
    <n v="210"/>
    <n v="23.3333333333333"/>
    <n v="193.50604026845599"/>
    <m/>
    <n v="107936.0336"/>
    <x v="0"/>
    <n v="12095"/>
    <x v="1541"/>
    <x v="0"/>
    <m/>
  </r>
  <r>
    <d v="2025-10-24T03:06:10"/>
    <x v="1"/>
    <x v="2"/>
    <s v="LONDOO LOPERA DUVAN ANDRES"/>
    <x v="12"/>
    <x v="0"/>
    <n v="304"/>
    <n v="23.384615384615401"/>
    <n v="279.50872483221502"/>
    <m/>
    <n v="155907.60399999999"/>
    <x v="1"/>
    <n v="12095"/>
    <x v="1541"/>
    <x v="0"/>
    <m/>
  </r>
  <r>
    <d v="2025-10-24T03:06:11"/>
    <x v="9"/>
    <x v="3"/>
    <s v="LOPEZ PINEDA DANIEL ESTIVEN"/>
    <x v="3"/>
    <x v="0"/>
    <n v="200"/>
    <n v="20"/>
    <n v="215.00671140939599"/>
    <m/>
    <n v="119928.9262"/>
    <x v="0"/>
    <n v="12095"/>
    <x v="1541"/>
    <x v="0"/>
    <m/>
  </r>
  <r>
    <d v="2025-10-24T03:06:11"/>
    <x v="1"/>
    <x v="4"/>
    <s v="PALACIO ARIAS YORFAN ALEXIS"/>
    <x v="0"/>
    <x v="0"/>
    <n v="227"/>
    <n v="25.2222222222222"/>
    <n v="193.50604026845599"/>
    <s v="1 Descuento (Conduct) "/>
    <n v="107936.0336"/>
    <x v="1"/>
    <n v="12095"/>
    <x v="1541"/>
    <x v="0"/>
    <m/>
  </r>
  <r>
    <d v="2025-10-24T03:06:11"/>
    <x v="9"/>
    <x v="5"/>
    <s v="GONZALEZ PEREZ RAFAEL JOSE"/>
    <x v="3"/>
    <x v="0"/>
    <n v="215"/>
    <n v="21.5"/>
    <n v="215.00671140939599"/>
    <s v="2 Descuentos (Conducts) "/>
    <n v="119928.9262"/>
    <x v="1"/>
    <n v="12095"/>
    <x v="1541"/>
    <x v="0"/>
    <m/>
  </r>
  <r>
    <d v="2025-10-24T03:06:12"/>
    <x v="9"/>
    <x v="8"/>
    <s v="YEPES TORRES JHON ALEXANDER"/>
    <x v="6"/>
    <x v="0"/>
    <n v="189"/>
    <n v="23.625"/>
    <n v="172.00536912751701"/>
    <m/>
    <n v="95943.140899999999"/>
    <x v="0"/>
    <n v="12095"/>
    <x v="1541"/>
    <x v="0"/>
    <m/>
  </r>
  <r>
    <d v="2025-10-24T03:06:12"/>
    <x v="1"/>
    <x v="9"/>
    <s v="MACIAS HERNANDEZ JULIAN DAVID"/>
    <x v="12"/>
    <x v="0"/>
    <n v="225"/>
    <n v="17.307692307692299"/>
    <n v="279.50872483221502"/>
    <s v="4 Descuentos (Conduct, despachador y usuario desubicado) "/>
    <n v="155907.60399999999"/>
    <x v="0"/>
    <n v="12095"/>
    <x v="1541"/>
    <x v="0"/>
    <m/>
  </r>
  <r>
    <d v="2025-10-24T03:06:12"/>
    <x v="9"/>
    <x v="10"/>
    <s v="CUADROS PRESIGA JOSE GABRIEL"/>
    <x v="3"/>
    <x v="0"/>
    <n v="204"/>
    <n v="20.399999999999999"/>
    <n v="215.00671140939599"/>
    <s v="1 Descuento (Despachador) "/>
    <n v="119928.9262"/>
    <x v="0"/>
    <n v="12095"/>
    <x v="1541"/>
    <x v="0"/>
    <m/>
  </r>
  <r>
    <d v="2025-10-24T03:06:12"/>
    <x v="1"/>
    <x v="11"/>
    <s v="VERENZUELA MARTINEZ ALEXANDER"/>
    <x v="12"/>
    <x v="0"/>
    <n v="321"/>
    <n v="24.692307692307701"/>
    <n v="279.50872483221502"/>
    <s v="3 Descuentos (Monitoreo y usuarios desubicados) "/>
    <n v="155907.60399999999"/>
    <x v="1"/>
    <n v="12095"/>
    <x v="1541"/>
    <x v="0"/>
    <m/>
  </r>
  <r>
    <d v="2025-10-24T03:06:13"/>
    <x v="9"/>
    <x v="12"/>
    <s v="HERNANDEZ MACIAS GILBERTO"/>
    <x v="3"/>
    <x v="0"/>
    <n v="230"/>
    <n v="23"/>
    <n v="215.00671140939599"/>
    <m/>
    <n v="119928.9262"/>
    <x v="1"/>
    <n v="12095"/>
    <x v="1541"/>
    <x v="0"/>
    <m/>
  </r>
  <r>
    <d v="2025-10-24T03:06:13"/>
    <x v="1"/>
    <x v="13"/>
    <s v="PEREZ GARCIA JUAN ESTEBAN"/>
    <x v="1"/>
    <x v="0"/>
    <n v="231"/>
    <n v="21"/>
    <n v="236.50738255033599"/>
    <s v="3 Descuentos (Transbordo) "/>
    <n v="131921.81880000001"/>
    <x v="0"/>
    <n v="12095"/>
    <x v="1541"/>
    <x v="0"/>
    <m/>
  </r>
  <r>
    <d v="2025-10-24T03:06:13"/>
    <x v="9"/>
    <x v="14"/>
    <s v="PARRA VILLA YUBER ALONSO"/>
    <x v="0"/>
    <x v="0"/>
    <n v="188"/>
    <n v="20.8888888888889"/>
    <n v="193.50604026845599"/>
    <s v="2 Descuentos (Transbordo) "/>
    <n v="107936.0336"/>
    <x v="0"/>
    <n v="12095"/>
    <x v="1541"/>
    <x v="0"/>
    <m/>
  </r>
  <r>
    <d v="2025-10-24T03:06:13"/>
    <x v="1"/>
    <x v="15"/>
    <s v="ALBERTO ARISTIZABAL RAFAEL"/>
    <x v="0"/>
    <x v="0"/>
    <n v="173"/>
    <n v="19.2222222222222"/>
    <n v="193.50604026845599"/>
    <m/>
    <n v="107936.0336"/>
    <x v="0"/>
    <n v="12095"/>
    <x v="1541"/>
    <x v="0"/>
    <m/>
  </r>
  <r>
    <d v="2025-10-24T03:06:14"/>
    <x v="9"/>
    <x v="16"/>
    <s v="MACEA ARBELAEZ MATEO"/>
    <x v="1"/>
    <x v="0"/>
    <n v="202"/>
    <n v="18.363636363636399"/>
    <n v="236.50738255033599"/>
    <s v="1 Descuento (Usuario desubicado) "/>
    <n v="131921.81880000001"/>
    <x v="0"/>
    <n v="12095"/>
    <x v="1541"/>
    <x v="0"/>
    <m/>
  </r>
  <r>
    <d v="2025-10-24T03:06:14"/>
    <x v="9"/>
    <x v="18"/>
    <s v="DURANGO DAVID JOSE"/>
    <x v="14"/>
    <x v="0"/>
    <n v="27"/>
    <n v="54"/>
    <n v="10.750335570469799"/>
    <m/>
    <n v="5996.4462999999996"/>
    <x v="0"/>
    <n v="12095"/>
    <x v="1541"/>
    <x v="0"/>
    <m/>
  </r>
  <r>
    <d v="2025-10-24T03:06:14"/>
    <x v="1"/>
    <x v="19"/>
    <s v="QUIRAMA CASTAEDA JHON JADER"/>
    <x v="3"/>
    <x v="0"/>
    <n v="216"/>
    <n v="21.6"/>
    <n v="215.00671140939599"/>
    <m/>
    <n v="119928.9262"/>
    <x v="1"/>
    <n v="12095"/>
    <x v="1541"/>
    <x v="0"/>
    <m/>
  </r>
  <r>
    <d v="2025-10-24T03:06:14"/>
    <x v="1"/>
    <x v="17"/>
    <s v="VALENCIA MENDOZA JHON"/>
    <x v="3"/>
    <x v="0"/>
    <n v="199"/>
    <n v="19.899999999999999"/>
    <n v="215.00671140939599"/>
    <m/>
    <n v="119928.9262"/>
    <x v="0"/>
    <n v="12095"/>
    <x v="1541"/>
    <x v="0"/>
    <m/>
  </r>
  <r>
    <d v="2025-10-24T03:06:15"/>
    <x v="9"/>
    <x v="20"/>
    <s v="SALDARRIAGA PARRA LUIS ALBERTO"/>
    <x v="3"/>
    <x v="0"/>
    <n v="193"/>
    <n v="19.3"/>
    <n v="215.00671140939599"/>
    <m/>
    <n v="119928.9262"/>
    <x v="2"/>
    <n v="12095"/>
    <x v="1541"/>
    <x v="0"/>
    <m/>
  </r>
  <r>
    <d v="2025-10-24T03:06:15"/>
    <x v="1"/>
    <x v="21"/>
    <s v="RESTREPO GOMEZ JAMES ALEXIS"/>
    <x v="1"/>
    <x v="0"/>
    <n v="309"/>
    <n v="28.090909090909101"/>
    <n v="236.50738255033599"/>
    <s v="1 Descuento (Monitoreo) "/>
    <n v="131921.81880000001"/>
    <x v="0"/>
    <n v="12095"/>
    <x v="1541"/>
    <x v="0"/>
    <m/>
  </r>
  <r>
    <d v="2025-10-24T03:06:15"/>
    <x v="9"/>
    <x v="38"/>
    <s v="OSORIO URREGO SANTIAGO"/>
    <x v="13"/>
    <x v="0"/>
    <n v="290"/>
    <n v="20.714285714285701"/>
    <n v="301.00939597315403"/>
    <s v="Se adiciona un viaje y 15 usuarios restantes del dia 22/10"/>
    <n v="167900.49660000001"/>
    <x v="1"/>
    <n v="12095"/>
    <x v="1541"/>
    <x v="0"/>
    <m/>
  </r>
  <r>
    <d v="2025-10-24T03:06:15"/>
    <x v="1"/>
    <x v="22"/>
    <s v="ESPINOZA CHAVARRIA GUILLERMO LEON"/>
    <x v="8"/>
    <x v="0"/>
    <n v="118"/>
    <n v="23.6"/>
    <n v="107.503355704698"/>
    <m/>
    <n v="59964.463100000001"/>
    <x v="0"/>
    <n v="12095"/>
    <x v="1541"/>
    <x v="0"/>
    <m/>
  </r>
  <r>
    <d v="2025-10-24T03:06:16"/>
    <x v="9"/>
    <x v="23"/>
    <s v="FLORES RINCON JORGE ALBERTO"/>
    <x v="0"/>
    <x v="0"/>
    <n v="160"/>
    <n v="17.7777777777778"/>
    <n v="193.50604026845599"/>
    <s v="2 Descuentos (Despachador) "/>
    <n v="107936.0336"/>
    <x v="0"/>
    <n v="12095"/>
    <x v="1541"/>
    <x v="0"/>
    <m/>
  </r>
  <r>
    <d v="2025-10-24T03:06:16"/>
    <x v="1"/>
    <x v="24"/>
    <s v="SANCHEZ BETANCOURT FRANSCISCO"/>
    <x v="6"/>
    <x v="0"/>
    <n v="180"/>
    <n v="22.5"/>
    <n v="172.00536912751701"/>
    <m/>
    <n v="95943.140899999999"/>
    <x v="0"/>
    <n v="12095"/>
    <x v="1541"/>
    <x v="0"/>
    <m/>
  </r>
  <r>
    <d v="2025-10-24T03:06:16"/>
    <x v="9"/>
    <x v="25"/>
    <s v="LEON PEREZ RAUL ENRIQUE"/>
    <x v="3"/>
    <x v="0"/>
    <n v="167"/>
    <n v="16.7"/>
    <n v="215.00671140939599"/>
    <m/>
    <n v="119928.9262"/>
    <x v="0"/>
    <n v="12095"/>
    <x v="1541"/>
    <x v="0"/>
    <m/>
  </r>
  <r>
    <d v="2025-10-24T03:06:16"/>
    <x v="1"/>
    <x v="26"/>
    <s v="JIMENEZ HURTADO CARLOS ESTIVEN"/>
    <x v="0"/>
    <x v="0"/>
    <n v="212"/>
    <n v="23.5555555555556"/>
    <n v="193.50604026845599"/>
    <s v="1 Descuento (Usuario desubicado) "/>
    <n v="107936.0336"/>
    <x v="0"/>
    <n v="12095"/>
    <x v="1541"/>
    <x v="0"/>
    <m/>
  </r>
  <r>
    <d v="2025-10-24T03:06:17"/>
    <x v="9"/>
    <x v="39"/>
    <s v="IBARGUEN GARRIDO JUAN ESTEBAN"/>
    <x v="0"/>
    <x v="0"/>
    <n v="187"/>
    <n v="20.7777777777778"/>
    <n v="193.50604026845599"/>
    <m/>
    <n v="107936.0336"/>
    <x v="0"/>
    <n v="12095"/>
    <x v="1541"/>
    <x v="0"/>
    <m/>
  </r>
  <r>
    <d v="2025-10-24T03:06:17"/>
    <x v="1"/>
    <x v="27"/>
    <s v="LAYOS JIMENEZ JOHAN CAMILO"/>
    <x v="6"/>
    <x v="0"/>
    <n v="186"/>
    <n v="23.25"/>
    <n v="172.00536912751701"/>
    <m/>
    <n v="95943.140899999999"/>
    <x v="0"/>
    <n v="12095"/>
    <x v="1541"/>
    <x v="0"/>
    <m/>
  </r>
  <r>
    <d v="2025-10-24T03:06:17"/>
    <x v="9"/>
    <x v="28"/>
    <s v="MARULANDA JARAMILLO DAWER ANDRES"/>
    <x v="10"/>
    <x v="0"/>
    <n v="80"/>
    <n v="17.7777777777778"/>
    <n v="96.753020134228194"/>
    <m/>
    <n v="53968.016799999998"/>
    <x v="0"/>
    <n v="12095"/>
    <x v="1541"/>
    <x v="0"/>
    <m/>
  </r>
  <r>
    <d v="2025-10-24T03:06:17"/>
    <x v="1"/>
    <x v="29"/>
    <s v="MONTOYA OSPINA GILBERTO ANTONIO"/>
    <x v="0"/>
    <x v="0"/>
    <n v="229"/>
    <n v="25.4444444444444"/>
    <n v="193.50604026845599"/>
    <m/>
    <n v="107936.0336"/>
    <x v="0"/>
    <n v="12095"/>
    <x v="1541"/>
    <x v="0"/>
    <m/>
  </r>
  <r>
    <d v="2025-10-24T03:06:18"/>
    <x v="9"/>
    <x v="30"/>
    <s v="ARAQUE ARROYAVE JOSE ALBEIRO"/>
    <x v="0"/>
    <x v="0"/>
    <n v="198"/>
    <n v="22"/>
    <n v="193.50604026845599"/>
    <m/>
    <n v="107936.0336"/>
    <x v="1"/>
    <n v="12095"/>
    <x v="1541"/>
    <x v="0"/>
    <m/>
  </r>
  <r>
    <d v="2025-10-24T03:06:18"/>
    <x v="1"/>
    <x v="31"/>
    <s v="MARTINEZ CHAVERRA LUIS NORBERTO"/>
    <x v="1"/>
    <x v="0"/>
    <n v="229"/>
    <n v="20.818181818181799"/>
    <n v="236.50738255033599"/>
    <s v="1 Descuento (Asociado) "/>
    <n v="131921.81880000001"/>
    <x v="0"/>
    <n v="12095"/>
    <x v="1541"/>
    <x v="0"/>
    <m/>
  </r>
  <r>
    <d v="2025-10-24T03:06:18"/>
    <x v="9"/>
    <x v="32"/>
    <s v="TABORDA ROJAS DIEGO ALEJANDRO"/>
    <x v="1"/>
    <x v="0"/>
    <n v="257"/>
    <n v="23.363636363636399"/>
    <n v="236.50738255033599"/>
    <m/>
    <n v="131921.81880000001"/>
    <x v="1"/>
    <n v="12095"/>
    <x v="1541"/>
    <x v="0"/>
    <m/>
  </r>
  <r>
    <d v="2025-10-24T03:06:18"/>
    <x v="1"/>
    <x v="33"/>
    <s v="CALLE BOTERO JUAN RICARDO"/>
    <x v="0"/>
    <x v="0"/>
    <n v="192"/>
    <n v="21.3333333333333"/>
    <n v="193.50604026845599"/>
    <m/>
    <n v="107936.0336"/>
    <x v="0"/>
    <n v="12095"/>
    <x v="1541"/>
    <x v="0"/>
    <m/>
  </r>
  <r>
    <d v="2025-10-24T03:06:18"/>
    <x v="9"/>
    <x v="34"/>
    <s v="PALMAR PANA EDIXON JOSUE"/>
    <x v="2"/>
    <x v="0"/>
    <n v="127"/>
    <n v="19.538461538461501"/>
    <n v="139.754362416107"/>
    <m/>
    <n v="77953.801999999996"/>
    <x v="0"/>
    <n v="12095"/>
    <x v="1541"/>
    <x v="0"/>
    <m/>
  </r>
  <r>
    <d v="2025-10-24T03:06:19"/>
    <x v="1"/>
    <x v="35"/>
    <s v="OCAMPO OCAMPO ANTONIO JOSE"/>
    <x v="2"/>
    <x v="0"/>
    <n v="136"/>
    <n v="22.6666666666667"/>
    <n v="129.00402684563801"/>
    <m/>
    <n v="71957.3557"/>
    <x v="0"/>
    <n v="12095"/>
    <x v="1541"/>
    <x v="0"/>
    <m/>
  </r>
  <r>
    <d v="2025-10-24T03:06:19"/>
    <x v="9"/>
    <x v="41"/>
    <s v="JARAMILLO JARAMILLO FRANCISCO WBEIMAR"/>
    <x v="0"/>
    <x v="0"/>
    <n v="185"/>
    <n v="20.5555555555556"/>
    <n v="193.50604026845599"/>
    <m/>
    <n v="107936.0336"/>
    <x v="1"/>
    <n v="12095"/>
    <x v="1541"/>
    <x v="0"/>
    <m/>
  </r>
  <r>
    <d v="2025-10-24T03:06:19"/>
    <x v="1"/>
    <x v="40"/>
    <s v="AGUDELO GARCIA DENIN ANGELO"/>
    <x v="3"/>
    <x v="0"/>
    <n v="182"/>
    <n v="18.2"/>
    <n v="215.00671140939599"/>
    <m/>
    <n v="119928.9262"/>
    <x v="1"/>
    <n v="12095"/>
    <x v="1541"/>
    <x v="0"/>
    <m/>
  </r>
  <r>
    <d v="2025-10-24T03:06:19"/>
    <x v="9"/>
    <x v="42"/>
    <s v="CALLE BOTERO JUAN RICARDO"/>
    <x v="6"/>
    <x v="0"/>
    <n v="143"/>
    <n v="17.875"/>
    <n v="172.00536912751701"/>
    <s v="16 Descuentos (Transbordo) "/>
    <n v="95943.140899999999"/>
    <x v="1"/>
    <n v="12095"/>
    <x v="1541"/>
    <x v="0"/>
    <m/>
  </r>
  <r>
    <d v="2025-10-25T01:59:17"/>
    <x v="1"/>
    <x v="2"/>
    <s v="VERENZUELA MARTINEZ ALEXANDER"/>
    <x v="0"/>
    <x v="0"/>
    <n v="216"/>
    <n v="24"/>
    <n v="197.85286103542199"/>
    <s v="10 Descuentos (Transbordo y asociado) "/>
    <n v="110478.9237"/>
    <x v="1"/>
    <n v="13465"/>
    <x v="1542"/>
    <x v="0"/>
    <m/>
  </r>
  <r>
    <d v="2025-10-25T01:59:16"/>
    <x v="9"/>
    <x v="36"/>
    <s v="PARIAS MURIEL JHON FREDY"/>
    <x v="0"/>
    <x v="0"/>
    <n v="230"/>
    <n v="25.5555555555556"/>
    <n v="197.85286103542199"/>
    <m/>
    <n v="110478.9237"/>
    <x v="1"/>
    <n v="13465"/>
    <x v="1542"/>
    <x v="0"/>
    <m/>
  </r>
  <r>
    <d v="2025-10-25T01:59:16"/>
    <x v="1"/>
    <x v="1"/>
    <s v="GONZALEZ IPUANA RENE"/>
    <x v="0"/>
    <x v="0"/>
    <n v="185"/>
    <n v="20.5555555555556"/>
    <n v="197.85286103542199"/>
    <s v="1 Descuento (Despachador) "/>
    <n v="110478.9237"/>
    <x v="0"/>
    <n v="13465"/>
    <x v="1542"/>
    <x v="0"/>
    <m/>
  </r>
  <r>
    <d v="2025-10-25T01:59:17"/>
    <x v="9"/>
    <x v="37"/>
    <s v="SANCHEZ BETANCOURT FRANSCISCO"/>
    <x v="10"/>
    <x v="0"/>
    <n v="113"/>
    <n v="25.1111111111111"/>
    <n v="98.926430517711196"/>
    <s v="1 Descuento (Conduct) "/>
    <n v="55239.461900000002"/>
    <x v="0"/>
    <n v="13465"/>
    <x v="1542"/>
    <x v="0"/>
    <m/>
  </r>
  <r>
    <d v="2025-10-25T01:59:18"/>
    <x v="9"/>
    <x v="3"/>
    <s v="LOPEZ PINEDA DANIEL ESTIVEN"/>
    <x v="1"/>
    <x v="0"/>
    <n v="240"/>
    <n v="21.818181818181799"/>
    <n v="241.820163487738"/>
    <m/>
    <n v="135029.79560000001"/>
    <x v="0"/>
    <n v="13465"/>
    <x v="1542"/>
    <x v="0"/>
    <m/>
  </r>
  <r>
    <d v="2025-10-25T01:59:19"/>
    <x v="9"/>
    <x v="5"/>
    <s v="GONZALEZ PEREZ RAFAEL JOSE"/>
    <x v="6"/>
    <x v="0"/>
    <n v="206"/>
    <n v="25.75"/>
    <n v="175.86920980926399"/>
    <m/>
    <n v="98203.487699999998"/>
    <x v="1"/>
    <n v="13465"/>
    <x v="1542"/>
    <x v="0"/>
    <m/>
  </r>
  <r>
    <d v="2025-10-25T01:59:18"/>
    <x v="1"/>
    <x v="4"/>
    <s v="PALACIO ARIAS YORFAN ALEXIS"/>
    <x v="0"/>
    <x v="0"/>
    <n v="180"/>
    <n v="20"/>
    <n v="197.85286103542199"/>
    <s v="3 Descuentos (Transbordo)"/>
    <n v="110478.9237"/>
    <x v="1"/>
    <n v="13465"/>
    <x v="1542"/>
    <x v="0"/>
    <m/>
  </r>
  <r>
    <d v="2025-10-25T01:59:19"/>
    <x v="1"/>
    <x v="6"/>
    <s v="CARTAGENA RAMIREZ FREDY ALONSO"/>
    <x v="3"/>
    <x v="0"/>
    <n v="232"/>
    <n v="23.2"/>
    <n v="219.83651226158"/>
    <s v="1 Descuento (Conduct) "/>
    <n v="122754.3597"/>
    <x v="0"/>
    <n v="13465"/>
    <x v="1542"/>
    <x v="0"/>
    <m/>
  </r>
  <r>
    <d v="2025-10-25T01:59:19"/>
    <x v="9"/>
    <x v="7"/>
    <s v="MARIN ALZATE KEVIN ANDRES"/>
    <x v="4"/>
    <x v="0"/>
    <n v="147"/>
    <n v="21"/>
    <n v="153.88555858310599"/>
    <m/>
    <n v="85928.051800000001"/>
    <x v="0"/>
    <n v="13465"/>
    <x v="1542"/>
    <x v="0"/>
    <m/>
  </r>
  <r>
    <d v="2025-10-25T01:59:20"/>
    <x v="1"/>
    <x v="8"/>
    <s v="YEPES TORRES JHON ALEXANDER"/>
    <x v="0"/>
    <x v="0"/>
    <n v="201"/>
    <n v="22.3333333333333"/>
    <n v="197.85286103542199"/>
    <m/>
    <n v="110478.9237"/>
    <x v="0"/>
    <n v="13465"/>
    <x v="1542"/>
    <x v="0"/>
    <m/>
  </r>
  <r>
    <d v="2025-10-25T01:59:20"/>
    <x v="9"/>
    <x v="9"/>
    <s v="MACIAS HERNANDEZ JULIAN DAVID"/>
    <x v="6"/>
    <x v="0"/>
    <n v="149"/>
    <n v="18.625"/>
    <n v="175.86920980926399"/>
    <m/>
    <n v="98203.487699999998"/>
    <x v="0"/>
    <n v="13465"/>
    <x v="1542"/>
    <x v="0"/>
    <m/>
  </r>
  <r>
    <d v="2025-10-25T01:59:21"/>
    <x v="1"/>
    <x v="10"/>
    <s v="CUADROS PRESIGA JOSE GABRIEL"/>
    <x v="0"/>
    <x v="0"/>
    <n v="204"/>
    <n v="22.6666666666667"/>
    <n v="197.85286103542199"/>
    <m/>
    <n v="110478.9237"/>
    <x v="0"/>
    <n v="13465"/>
    <x v="1542"/>
    <x v="0"/>
    <m/>
  </r>
  <r>
    <d v="2025-10-25T01:59:21"/>
    <x v="9"/>
    <x v="11"/>
    <s v="DURANGO PAEZ GILDARDO"/>
    <x v="12"/>
    <x v="0"/>
    <n v="295"/>
    <n v="22.692307692307701"/>
    <n v="285.78746594005497"/>
    <s v="Se descuenta 0.5 viaje de 7 pm ya que abandona ruta sin autorizacin "/>
    <n v="153442.84760000001"/>
    <x v="1"/>
    <n v="13465"/>
    <x v="1542"/>
    <x v="2"/>
    <n v="10.992000000000001"/>
  </r>
  <r>
    <d v="2025-10-25T01:59:21"/>
    <x v="1"/>
    <x v="12"/>
    <s v="HERNANDEZ MACIAS GILBERTO"/>
    <x v="1"/>
    <x v="0"/>
    <n v="259"/>
    <n v="23.545454545454501"/>
    <n v="241.820163487738"/>
    <s v="2 Descuentos (Usuarios desubicados) "/>
    <n v="135029.79560000001"/>
    <x v="1"/>
    <n v="13465"/>
    <x v="1542"/>
    <x v="0"/>
    <m/>
  </r>
  <r>
    <d v="2025-10-25T01:59:22"/>
    <x v="9"/>
    <x v="13"/>
    <s v="PEREZ GARCIA JUAN ESTEBAN"/>
    <x v="0"/>
    <x v="0"/>
    <n v="181"/>
    <n v="20.1111111111111"/>
    <n v="197.85286103542199"/>
    <s v="FRANCISCO SANCHEZ Realiz 5 viajes donde moviliz 100 Usuarios. 1 Descuento (Usuario desubicado) "/>
    <n v="110478.9237"/>
    <x v="0"/>
    <n v="13465"/>
    <x v="1542"/>
    <x v="0"/>
    <m/>
  </r>
  <r>
    <d v="2025-10-25T01:59:22"/>
    <x v="1"/>
    <x v="14"/>
    <s v="ESPINOZA CHAVARRIA GUILLERMO LEON"/>
    <x v="6"/>
    <x v="0"/>
    <n v="150"/>
    <n v="18.75"/>
    <n v="175.86920980926399"/>
    <m/>
    <n v="98203.487699999998"/>
    <x v="0"/>
    <n v="13465"/>
    <x v="1542"/>
    <x v="0"/>
    <m/>
  </r>
  <r>
    <d v="2025-10-25T01:59:22"/>
    <x v="9"/>
    <x v="15"/>
    <s v="ALBERTO ARISTIZABAL RAFAEL"/>
    <x v="0"/>
    <x v="0"/>
    <n v="209"/>
    <n v="23.2222222222222"/>
    <n v="197.85286103542199"/>
    <m/>
    <n v="110478.9237"/>
    <x v="0"/>
    <n v="13465"/>
    <x v="1542"/>
    <x v="0"/>
    <m/>
  </r>
  <r>
    <d v="2025-10-25T01:59:23"/>
    <x v="1"/>
    <x v="16"/>
    <s v="MACEA ARBELAEZ MATEO"/>
    <x v="2"/>
    <x v="1"/>
    <n v="100"/>
    <n v="18.181818181818201"/>
    <n v="120.910081743869"/>
    <s v="Se descuenta 0.5 viaje de 2 24 pm ya que NO ingresa a la minorista. 1 Descuento (Usuario desubicado) "/>
    <n v="61377.077799999999"/>
    <x v="0"/>
    <n v="13465"/>
    <x v="1542"/>
    <x v="2"/>
    <n v="10.992000000000001"/>
  </r>
  <r>
    <d v="2025-10-25T01:59:23"/>
    <x v="9"/>
    <x v="17"/>
    <s v="VALENCIA MENDOZA JHON"/>
    <x v="1"/>
    <x v="0"/>
    <n v="263"/>
    <n v="23.909090909090899"/>
    <n v="241.820163487738"/>
    <s v="Se descuenta 0.5 viaje de 6 54 pm ya que abandona ruta sin autorizacin. 1 Descuento (Conduct) "/>
    <n v="128891.97560000001"/>
    <x v="0"/>
    <n v="13465"/>
    <x v="1542"/>
    <x v="2"/>
    <n v="10.992000000000001"/>
  </r>
  <r>
    <d v="2025-10-25T01:59:23"/>
    <x v="1"/>
    <x v="18"/>
    <s v="DURANGO DAVID JOSE"/>
    <x v="9"/>
    <x v="0"/>
    <n v="265"/>
    <n v="22.0833333333333"/>
    <n v="263.80381471389597"/>
    <s v="2 Descuentos (Conduct y usuario desubicado) "/>
    <n v="147305.2316"/>
    <x v="0"/>
    <n v="13465"/>
    <x v="1542"/>
    <x v="0"/>
    <m/>
  </r>
  <r>
    <d v="2025-10-25T01:59:24"/>
    <x v="9"/>
    <x v="19"/>
    <s v="QUIRAMA CASTAEDA JHON JADER"/>
    <x v="4"/>
    <x v="0"/>
    <n v="166"/>
    <n v="23.714285714285701"/>
    <n v="153.88555858310599"/>
    <m/>
    <n v="85928.051800000001"/>
    <x v="1"/>
    <n v="13465"/>
    <x v="1542"/>
    <x v="0"/>
    <m/>
  </r>
  <r>
    <d v="2025-10-25T01:59:24"/>
    <x v="1"/>
    <x v="21"/>
    <s v="JIMENEZ HERNANDEZ ESTEBAN CAMILO"/>
    <x v="6"/>
    <x v="0"/>
    <n v="185"/>
    <n v="23.125"/>
    <n v="175.86920980926399"/>
    <m/>
    <n v="98203.487699999998"/>
    <x v="0"/>
    <n v="13465"/>
    <x v="1542"/>
    <x v="0"/>
    <m/>
  </r>
  <r>
    <d v="2025-10-25T01:59:24"/>
    <x v="9"/>
    <x v="38"/>
    <s v="OSORIO URREGO SANTIAGO"/>
    <x v="3"/>
    <x v="0"/>
    <n v="254"/>
    <n v="25.4"/>
    <n v="219.83651226158"/>
    <s v="1 Descuento (Usuario desubicado) "/>
    <n v="122754.3597"/>
    <x v="1"/>
    <n v="13465"/>
    <x v="1542"/>
    <x v="0"/>
    <m/>
  </r>
  <r>
    <d v="2025-10-25T01:59:25"/>
    <x v="1"/>
    <x v="22"/>
    <s v="CIRO MARIN RODRIGO ALBERTO"/>
    <x v="1"/>
    <x v="0"/>
    <n v="217"/>
    <n v="19.727272727272702"/>
    <n v="241.820163487738"/>
    <s v="Se descuenta 0.5 viaje de 2 30 pm ya que NO ingresa a la minorista. 5 Descuentos (Usuarios desubicados, transbordo y conduct) "/>
    <n v="128891.97560000001"/>
    <x v="0"/>
    <n v="13465"/>
    <x v="1542"/>
    <x v="2"/>
    <n v="10.992000000000001"/>
  </r>
  <r>
    <d v="2025-10-25T01:59:25"/>
    <x v="9"/>
    <x v="23"/>
    <s v="FLORES RINCON JORGE ALBERTO"/>
    <x v="0"/>
    <x v="0"/>
    <n v="160"/>
    <n v="17.7777777777778"/>
    <n v="197.85286103542199"/>
    <m/>
    <n v="110478.9237"/>
    <x v="0"/>
    <n v="13465"/>
    <x v="1542"/>
    <x v="0"/>
    <m/>
  </r>
  <r>
    <d v="2025-10-25T01:59:25"/>
    <x v="1"/>
    <x v="24"/>
    <s v="PULGARIN GARCIA YONATHAN ANDRES"/>
    <x v="0"/>
    <x v="0"/>
    <n v="166"/>
    <n v="18.4444444444444"/>
    <n v="197.85286103542199"/>
    <s v="10 Descuentos (Transbordo y usuario desubicado) "/>
    <n v="110478.9237"/>
    <x v="0"/>
    <n v="13465"/>
    <x v="1542"/>
    <x v="0"/>
    <m/>
  </r>
  <r>
    <d v="2025-10-25T01:59:26"/>
    <x v="9"/>
    <x v="25"/>
    <s v="LEON PEREZ RAUL ENRIQUE"/>
    <x v="0"/>
    <x v="0"/>
    <n v="167"/>
    <n v="18.5555555555556"/>
    <n v="197.85286103542199"/>
    <m/>
    <n v="110478.9237"/>
    <x v="0"/>
    <n v="13465"/>
    <x v="1542"/>
    <x v="0"/>
    <m/>
  </r>
  <r>
    <d v="2025-10-25T01:59:26"/>
    <x v="1"/>
    <x v="26"/>
    <s v="JIMENEZ HURTADO CARLOS ESTIVEN"/>
    <x v="2"/>
    <x v="0"/>
    <n v="129"/>
    <n v="21.5"/>
    <n v="131.90190735694799"/>
    <m/>
    <n v="73652.6158"/>
    <x v="0"/>
    <n v="13465"/>
    <x v="1542"/>
    <x v="0"/>
    <m/>
  </r>
  <r>
    <d v="2025-10-25T01:59:26"/>
    <x v="9"/>
    <x v="39"/>
    <s v="IBARGUEN GARRIDO JUAN ESTEBAN"/>
    <x v="3"/>
    <x v="0"/>
    <n v="210"/>
    <n v="21"/>
    <n v="219.83651226158"/>
    <m/>
    <n v="122754.3597"/>
    <x v="0"/>
    <n v="13465"/>
    <x v="1542"/>
    <x v="0"/>
    <m/>
  </r>
  <r>
    <d v="2025-10-25T01:59:27"/>
    <x v="1"/>
    <x v="27"/>
    <s v="LAYOS JIMENEZ JOHAN CAMILO"/>
    <x v="6"/>
    <x v="0"/>
    <n v="167"/>
    <n v="20.875"/>
    <n v="175.86920980926399"/>
    <m/>
    <n v="98203.487699999998"/>
    <x v="0"/>
    <n v="13465"/>
    <x v="1542"/>
    <x v="0"/>
    <m/>
  </r>
  <r>
    <d v="2025-10-25T01:59:27"/>
    <x v="9"/>
    <x v="28"/>
    <s v="MARULANDA JARAMILLO DAWER ANDRES"/>
    <x v="0"/>
    <x v="0"/>
    <n v="130"/>
    <n v="14.4444444444444"/>
    <n v="197.85286103542199"/>
    <m/>
    <n v="110478.9237"/>
    <x v="0"/>
    <n v="13465"/>
    <x v="1542"/>
    <x v="0"/>
    <m/>
  </r>
  <r>
    <d v="2025-10-25T01:59:27"/>
    <x v="9"/>
    <x v="30"/>
    <s v="ARAQUE ARROYAVE JOSE ALBEIRO"/>
    <x v="0"/>
    <x v="0"/>
    <n v="237"/>
    <n v="26.3333333333333"/>
    <n v="197.85286103542199"/>
    <m/>
    <n v="110478.9237"/>
    <x v="1"/>
    <n v="13465"/>
    <x v="1542"/>
    <x v="0"/>
    <m/>
  </r>
  <r>
    <d v="2025-10-25T01:59:28"/>
    <x v="1"/>
    <x v="31"/>
    <s v="MARTINEZ CHAVERRA LUIS NORBERTO"/>
    <x v="1"/>
    <x v="0"/>
    <n v="259"/>
    <n v="23.545454545454501"/>
    <n v="241.820163487738"/>
    <m/>
    <n v="135029.79560000001"/>
    <x v="0"/>
    <n v="13465"/>
    <x v="1542"/>
    <x v="0"/>
    <m/>
  </r>
  <r>
    <d v="2025-10-25T01:59:28"/>
    <x v="9"/>
    <x v="32"/>
    <s v="TABORDA ROJAS DIEGO ALEJANDRO"/>
    <x v="6"/>
    <x v="0"/>
    <n v="202"/>
    <n v="25.25"/>
    <n v="175.86920980926399"/>
    <m/>
    <n v="98203.487699999998"/>
    <x v="1"/>
    <n v="13465"/>
    <x v="1542"/>
    <x v="0"/>
    <m/>
  </r>
  <r>
    <d v="2025-10-25T01:59:27"/>
    <x v="1"/>
    <x v="29"/>
    <s v="MONTOYA OSPINA GILBERTO ANTONIO"/>
    <x v="1"/>
    <x v="0"/>
    <n v="274"/>
    <n v="24.909090909090899"/>
    <n v="241.820163487738"/>
    <m/>
    <n v="135029.79560000001"/>
    <x v="0"/>
    <n v="13465"/>
    <x v="1542"/>
    <x v="0"/>
    <m/>
  </r>
  <r>
    <d v="2025-10-25T01:59:28"/>
    <x v="1"/>
    <x v="33"/>
    <s v="RESTREPO GOMEZ JAMES ALEXIS"/>
    <x v="3"/>
    <x v="0"/>
    <n v="227"/>
    <n v="22.7"/>
    <n v="219.83651226158"/>
    <m/>
    <n v="122754.3597"/>
    <x v="0"/>
    <n v="13465"/>
    <x v="1542"/>
    <x v="0"/>
    <m/>
  </r>
  <r>
    <d v="2025-10-25T01:59:29"/>
    <x v="9"/>
    <x v="34"/>
    <s v="HENAO MUOZ FERNEY"/>
    <x v="9"/>
    <x v="0"/>
    <n v="285"/>
    <n v="23.75"/>
    <n v="263.80381471389597"/>
    <s v="3 Descuentos (Conduct y usuarios desubicados) "/>
    <n v="147305.2316"/>
    <x v="0"/>
    <n v="13465"/>
    <x v="1542"/>
    <x v="0"/>
    <m/>
  </r>
  <r>
    <d v="2025-10-25T01:59:29"/>
    <x v="1"/>
    <x v="35"/>
    <s v="JARAMILLO JARAMILLO FRANCISCO WBEIMAR"/>
    <x v="0"/>
    <x v="3"/>
    <n v="171"/>
    <n v="19"/>
    <n v="197.85286103542199"/>
    <m/>
    <n v="110478.9237"/>
    <x v="0"/>
    <n v="13465"/>
    <x v="1542"/>
    <x v="0"/>
    <m/>
  </r>
  <r>
    <d v="2025-10-25T01:59:29"/>
    <x v="9"/>
    <x v="40"/>
    <s v="AGUDELO GARCIA DENIN ANGELO"/>
    <x v="3"/>
    <x v="0"/>
    <n v="220"/>
    <n v="22"/>
    <n v="219.83651226158"/>
    <s v="2 Descuentos (Conducts) "/>
    <n v="122754.3597"/>
    <x v="1"/>
    <n v="13465"/>
    <x v="1542"/>
    <x v="0"/>
    <m/>
  </r>
  <r>
    <d v="2025-10-25T01:59:30"/>
    <x v="1"/>
    <x v="42"/>
    <s v="CALLE BOTERO ANDRES CAMILO"/>
    <x v="3"/>
    <x v="0"/>
    <n v="217"/>
    <n v="21.7"/>
    <n v="219.83651226158"/>
    <m/>
    <n v="122754.3597"/>
    <x v="1"/>
    <n v="13465"/>
    <x v="1542"/>
    <x v="0"/>
    <m/>
  </r>
  <r>
    <d v="2025-10-26T02:09:33"/>
    <x v="9"/>
    <x v="36"/>
    <s v="PARIAS MURIEL JHON FREDY"/>
    <x v="0"/>
    <x v="0"/>
    <n v="242"/>
    <n v="26.8888888888889"/>
    <n v="201.364217252396"/>
    <s v="2 Descuentos (Usuarios desubicados) "/>
    <n v="112533.0671"/>
    <x v="1"/>
    <n v="13037.837799999999"/>
    <x v="1543"/>
    <x v="0"/>
    <m/>
  </r>
  <r>
    <d v="2025-10-26T02:09:33"/>
    <x v="1"/>
    <x v="1"/>
    <s v="GONZALEZ IPUANA RENE"/>
    <x v="0"/>
    <x v="0"/>
    <n v="205"/>
    <n v="22.7777777777778"/>
    <n v="201.364217252396"/>
    <s v="1 Descuento (Conduct) "/>
    <n v="112533.0671"/>
    <x v="0"/>
    <n v="13037.837799999999"/>
    <x v="1543"/>
    <x v="0"/>
    <m/>
  </r>
  <r>
    <d v="2025-10-26T02:09:34"/>
    <x v="9"/>
    <x v="37"/>
    <s v="SANCHEZ BETANCOURT FRANSCISCO"/>
    <x v="6"/>
    <x v="0"/>
    <n v="175"/>
    <n v="21.875"/>
    <n v="178.99041533546301"/>
    <m/>
    <n v="100029.393"/>
    <x v="0"/>
    <n v="13037.837799999999"/>
    <x v="1543"/>
    <x v="0"/>
    <m/>
  </r>
  <r>
    <d v="2025-10-26T02:09:34"/>
    <x v="1"/>
    <x v="2"/>
    <s v="VERENZUELA MARTINEZ ALEXANDER"/>
    <x v="4"/>
    <x v="0"/>
    <n v="158"/>
    <n v="22.571428571428601"/>
    <n v="156.61661341852999"/>
    <m/>
    <n v="87525.718800000002"/>
    <x v="1"/>
    <n v="13037.837799999999"/>
    <x v="1543"/>
    <x v="0"/>
    <m/>
  </r>
  <r>
    <d v="2025-10-26T02:09:34"/>
    <x v="9"/>
    <x v="3"/>
    <s v="LOPEZ PINEDA DANIEL ESTIVEN"/>
    <x v="3"/>
    <x v="0"/>
    <n v="245"/>
    <n v="24.5"/>
    <n v="223.73801916932899"/>
    <m/>
    <n v="125036.7412"/>
    <x v="0"/>
    <n v="13037.837799999999"/>
    <x v="1543"/>
    <x v="0"/>
    <m/>
  </r>
  <r>
    <d v="2025-10-26T02:09:35"/>
    <x v="1"/>
    <x v="5"/>
    <s v="GONZALEZ PEREZ RAFAEL JOSE"/>
    <x v="2"/>
    <x v="0"/>
    <n v="141"/>
    <n v="23.5"/>
    <n v="134.242811501597"/>
    <m/>
    <n v="75022.044699999999"/>
    <x v="1"/>
    <n v="13037.837799999999"/>
    <x v="1543"/>
    <x v="0"/>
    <m/>
  </r>
  <r>
    <d v="2025-10-26T02:09:35"/>
    <x v="9"/>
    <x v="6"/>
    <s v="CARTAGENA RAMIREZ FREDY ALONSO"/>
    <x v="6"/>
    <x v="0"/>
    <n v="226"/>
    <n v="28.25"/>
    <n v="178.99041533546301"/>
    <m/>
    <n v="100029.393"/>
    <x v="0"/>
    <n v="13037.837799999999"/>
    <x v="1543"/>
    <x v="0"/>
    <m/>
  </r>
  <r>
    <d v="2025-10-26T02:09:35"/>
    <x v="1"/>
    <x v="7"/>
    <s v="MARIN ALZATE KEVIN ANDRES"/>
    <x v="4"/>
    <x v="0"/>
    <n v="162"/>
    <n v="23.1428571428571"/>
    <n v="156.61661341852999"/>
    <m/>
    <n v="87525.718800000002"/>
    <x v="0"/>
    <n v="13037.837799999999"/>
    <x v="1543"/>
    <x v="0"/>
    <m/>
  </r>
  <r>
    <d v="2025-10-26T02:09:35"/>
    <x v="9"/>
    <x v="8"/>
    <s v="YEPES TORRES JHON ALEXANDER"/>
    <x v="3"/>
    <x v="0"/>
    <n v="227"/>
    <n v="22.7"/>
    <n v="223.73801916932899"/>
    <s v="Se descuenta 0.5 viaje de 10 am ya que NO espera el tiempo indicado en el paradero. "/>
    <n v="118784.8462"/>
    <x v="0"/>
    <n v="13037.837799999999"/>
    <x v="1543"/>
    <x v="2"/>
    <n v="11.186999999999999"/>
  </r>
  <r>
    <d v="2025-10-26T02:09:36"/>
    <x v="1"/>
    <x v="9"/>
    <s v="DAVID  HENRY GIOVANNY"/>
    <x v="8"/>
    <x v="0"/>
    <n v="114"/>
    <n v="22.8"/>
    <n v="111.86900958466499"/>
    <m/>
    <n v="62518.370600000002"/>
    <x v="0"/>
    <n v="13037.837799999999"/>
    <x v="1543"/>
    <x v="0"/>
    <m/>
  </r>
  <r>
    <d v="2025-10-26T02:09:36"/>
    <x v="9"/>
    <x v="10"/>
    <s v="RESTREPO GOMEZ JAMES ALEXIS"/>
    <x v="1"/>
    <x v="0"/>
    <n v="210"/>
    <n v="19.090909090909101"/>
    <n v="246.11182108626201"/>
    <m/>
    <n v="137540.41529999999"/>
    <x v="0"/>
    <n v="13037.837799999999"/>
    <x v="1543"/>
    <x v="0"/>
    <m/>
  </r>
  <r>
    <d v="2025-10-26T02:09:36"/>
    <x v="1"/>
    <x v="11"/>
    <s v="DURANGO PAEZ GILDARDO"/>
    <x v="9"/>
    <x v="0"/>
    <n v="297"/>
    <n v="24.75"/>
    <n v="268.48562300319497"/>
    <s v="Se descuenta 0.5 viaje de 7 am ya que NO espera el tiempo indicado en el paradero. 1 Descuento (Conduct) "/>
    <n v="143792.19450000001"/>
    <x v="1"/>
    <n v="13037.837799999999"/>
    <x v="1543"/>
    <x v="2"/>
    <n v="11.186999999999999"/>
  </r>
  <r>
    <d v="2025-10-26T02:09:36"/>
    <x v="9"/>
    <x v="12"/>
    <s v="HERNANDEZ MACIAS GILBERTO"/>
    <x v="0"/>
    <x v="0"/>
    <n v="155"/>
    <n v="17.2222222222222"/>
    <n v="201.364217252396"/>
    <s v="2 Descuentos (Despachador) "/>
    <n v="112533.0671"/>
    <x v="1"/>
    <n v="13037.837799999999"/>
    <x v="1543"/>
    <x v="0"/>
    <m/>
  </r>
  <r>
    <d v="2025-10-26T02:09:37"/>
    <x v="1"/>
    <x v="13"/>
    <s v="PEREZ GARCIA JUAN ESTEBAN"/>
    <x v="4"/>
    <x v="0"/>
    <n v="196"/>
    <n v="28"/>
    <n v="156.61661341852999"/>
    <s v="1 Descuento (Despachador)"/>
    <n v="87525.718800000002"/>
    <x v="0"/>
    <n v="13037.837799999999"/>
    <x v="1543"/>
    <x v="0"/>
    <m/>
  </r>
  <r>
    <d v="2025-10-26T02:09:37"/>
    <x v="9"/>
    <x v="14"/>
    <s v="PARRA VILLA YUBER ALONSO "/>
    <x v="0"/>
    <x v="0"/>
    <n v="200"/>
    <n v="22.2222222222222"/>
    <n v="201.364217252396"/>
    <m/>
    <n v="112533.0671"/>
    <x v="0"/>
    <n v="13037.837799999999"/>
    <x v="1543"/>
    <x v="0"/>
    <m/>
  </r>
  <r>
    <d v="2025-10-26T02:09:37"/>
    <x v="1"/>
    <x v="15"/>
    <s v="ALBERTO ARISTIZABAL RAFAEL"/>
    <x v="3"/>
    <x v="0"/>
    <n v="255"/>
    <n v="25.5"/>
    <n v="223.73801916932899"/>
    <s v="2 Descuentos (Usuarios desubicados) "/>
    <n v="125036.7412"/>
    <x v="0"/>
    <n v="13037.837799999999"/>
    <x v="1543"/>
    <x v="0"/>
    <m/>
  </r>
  <r>
    <d v="2025-10-26T02:09:37"/>
    <x v="9"/>
    <x v="17"/>
    <s v="VALENCIA MENDOZA JHON"/>
    <x v="6"/>
    <x v="0"/>
    <n v="149"/>
    <n v="18.625"/>
    <n v="178.99041533546301"/>
    <s v="2 Descuentos (conducts) "/>
    <n v="100029.393"/>
    <x v="0"/>
    <n v="13037.837799999999"/>
    <x v="1543"/>
    <x v="0"/>
    <m/>
  </r>
  <r>
    <d v="2025-10-26T02:09:38"/>
    <x v="1"/>
    <x v="18"/>
    <s v="MACIAS HERNANDEZ JULIAN DAVID"/>
    <x v="0"/>
    <x v="0"/>
    <n v="196"/>
    <n v="21.7777777777778"/>
    <n v="201.364217252396"/>
    <s v="1 Descuento (Despachador)"/>
    <n v="112533.0671"/>
    <x v="0"/>
    <n v="13037.837799999999"/>
    <x v="1543"/>
    <x v="0"/>
    <m/>
  </r>
  <r>
    <d v="2025-10-26T02:09:38"/>
    <x v="9"/>
    <x v="19"/>
    <s v="QUIRAMA CASTAEDA JHON JADER"/>
    <x v="0"/>
    <x v="0"/>
    <n v="265"/>
    <n v="29.4444444444444"/>
    <n v="201.364217252396"/>
    <m/>
    <n v="112533.0671"/>
    <x v="1"/>
    <n v="13037.837799999999"/>
    <x v="1543"/>
    <x v="0"/>
    <m/>
  </r>
  <r>
    <d v="2025-10-26T02:09:38"/>
    <x v="1"/>
    <x v="21"/>
    <s v="JIMENEZ HERNANDEZ ESTEBAN CAMILO"/>
    <x v="3"/>
    <x v="0"/>
    <n v="216"/>
    <n v="21.6"/>
    <n v="223.73801916932899"/>
    <m/>
    <n v="125036.7412"/>
    <x v="0"/>
    <n v="13037.837799999999"/>
    <x v="1543"/>
    <x v="0"/>
    <m/>
  </r>
  <r>
    <d v="2025-10-26T02:09:38"/>
    <x v="9"/>
    <x v="38"/>
    <s v="OSORIO URREGO SANTIAGO "/>
    <x v="0"/>
    <x v="0"/>
    <n v="204"/>
    <n v="22.6666666666667"/>
    <n v="201.364217252396"/>
    <s v="2 Descuentos (Usuario desubicado y conduct) "/>
    <n v="112533.0671"/>
    <x v="1"/>
    <n v="13037.837799999999"/>
    <x v="1543"/>
    <x v="0"/>
    <m/>
  </r>
  <r>
    <d v="2025-10-26T02:09:39"/>
    <x v="1"/>
    <x v="22"/>
    <s v="CIRO MARIN RODRIGO ALBERTO"/>
    <x v="1"/>
    <x v="0"/>
    <n v="237"/>
    <n v="21.545454545454501"/>
    <n v="246.11182108626201"/>
    <s v="2 Descuentos (Despachador y usuario desubicado) "/>
    <n v="137540.41529999999"/>
    <x v="0"/>
    <n v="13037.837799999999"/>
    <x v="1543"/>
    <x v="0"/>
    <m/>
  </r>
  <r>
    <d v="2025-10-26T02:09:39"/>
    <x v="9"/>
    <x v="23"/>
    <s v="FLORES RINCON JORGE ALBERTO"/>
    <x v="4"/>
    <x v="0"/>
    <n v="146"/>
    <n v="20.8571428571429"/>
    <n v="156.61661341852999"/>
    <m/>
    <n v="87525.718800000002"/>
    <x v="0"/>
    <n v="13037.837799999999"/>
    <x v="1543"/>
    <x v="0"/>
    <m/>
  </r>
  <r>
    <d v="2025-10-26T02:09:39"/>
    <x v="1"/>
    <x v="24"/>
    <s v="PULGARIN GARCIA YONATHAN ANDRES"/>
    <x v="2"/>
    <x v="0"/>
    <n v="94"/>
    <n v="15.6666666666667"/>
    <n v="134.242811501597"/>
    <m/>
    <n v="75022.044699999999"/>
    <x v="0"/>
    <n v="13037.837799999999"/>
    <x v="1543"/>
    <x v="0"/>
    <m/>
  </r>
  <r>
    <d v="2025-10-26T02:09:39"/>
    <x v="9"/>
    <x v="25"/>
    <s v="MURILLO  YORMAN ANDRES"/>
    <x v="4"/>
    <x v="0"/>
    <n v="130"/>
    <n v="18.571428571428601"/>
    <n v="156.61661341852999"/>
    <m/>
    <n v="87525.718800000002"/>
    <x v="0"/>
    <n v="13037.837799999999"/>
    <x v="1543"/>
    <x v="0"/>
    <m/>
  </r>
  <r>
    <d v="2025-10-26T02:09:40"/>
    <x v="1"/>
    <x v="39"/>
    <s v="IBARGUEN GARRIDO JUAN ESTEBAN"/>
    <x v="3"/>
    <x v="0"/>
    <n v="185"/>
    <n v="18.5"/>
    <n v="223.73801916932899"/>
    <m/>
    <n v="125036.7412"/>
    <x v="0"/>
    <n v="13037.837799999999"/>
    <x v="1543"/>
    <x v="0"/>
    <m/>
  </r>
  <r>
    <d v="2025-10-26T02:09:40"/>
    <x v="9"/>
    <x v="27"/>
    <s v="LAYOS JIMENEZ JOHAN CAMILO"/>
    <x v="8"/>
    <x v="0"/>
    <n v="100"/>
    <n v="20"/>
    <n v="111.86900958466499"/>
    <s v="1 Descuento (Usuario desubicado) "/>
    <n v="62518.370600000002"/>
    <x v="0"/>
    <n v="13037.837799999999"/>
    <x v="1543"/>
    <x v="0"/>
    <m/>
  </r>
  <r>
    <d v="2025-10-26T02:09:40"/>
    <x v="1"/>
    <x v="28"/>
    <s v="MARULANDA JARAMILLO DAWER ANDRES"/>
    <x v="0"/>
    <x v="0"/>
    <n v="194"/>
    <n v="21.5555555555556"/>
    <n v="201.364217252396"/>
    <m/>
    <n v="112533.0671"/>
    <x v="0"/>
    <n v="13037.837799999999"/>
    <x v="1543"/>
    <x v="0"/>
    <m/>
  </r>
  <r>
    <d v="2025-10-26T02:09:40"/>
    <x v="9"/>
    <x v="29"/>
    <s v="MONTOYA OSPINA GILBERTO ANTONIO"/>
    <x v="0"/>
    <x v="0"/>
    <n v="221"/>
    <n v="24.5555555555556"/>
    <n v="201.364217252396"/>
    <m/>
    <n v="112533.0671"/>
    <x v="0"/>
    <n v="13037.837799999999"/>
    <x v="1543"/>
    <x v="0"/>
    <m/>
  </r>
  <r>
    <d v="2025-10-26T02:09:41"/>
    <x v="1"/>
    <x v="30"/>
    <s v="ARAQUE ARROYAVE JOSE ALBEIRO"/>
    <x v="4"/>
    <x v="0"/>
    <n v="146"/>
    <n v="20.8571428571429"/>
    <n v="156.61661341852999"/>
    <s v="Se descuenta 0.5 viaje de 1 16 pm ya que NO ingresa a la minorista. 2 Descuentos (Despachador y usuario desubicado) "/>
    <n v="81273.823799999998"/>
    <x v="1"/>
    <n v="13037.837799999999"/>
    <x v="1543"/>
    <x v="2"/>
    <n v="11.186999999999999"/>
  </r>
  <r>
    <d v="2025-10-26T02:09:41"/>
    <x v="9"/>
    <x v="31"/>
    <s v="JARAMILLO JARAMILLO FRANCISCO WBEIMAR"/>
    <x v="0"/>
    <x v="0"/>
    <n v="159"/>
    <n v="17.6666666666667"/>
    <n v="201.364217252396"/>
    <m/>
    <n v="112533.0671"/>
    <x v="0"/>
    <n v="13037.837799999999"/>
    <x v="1543"/>
    <x v="0"/>
    <m/>
  </r>
  <r>
    <d v="2025-10-26T02:09:41"/>
    <x v="1"/>
    <x v="32"/>
    <s v="TABORDA ROJAS DIEGO ALEJANDRO"/>
    <x v="0"/>
    <x v="3"/>
    <n v="238"/>
    <n v="26.4444444444444"/>
    <n v="201.364217252396"/>
    <m/>
    <n v="112533.0671"/>
    <x v="1"/>
    <n v="13037.837799999999"/>
    <x v="1543"/>
    <x v="0"/>
    <m/>
  </r>
  <r>
    <d v="2025-10-26T02:09:41"/>
    <x v="9"/>
    <x v="33"/>
    <s v="CALLE BOTERO JUAN RICARDO"/>
    <x v="3"/>
    <x v="0"/>
    <n v="170"/>
    <n v="17"/>
    <n v="223.73801916932899"/>
    <m/>
    <n v="125036.7412"/>
    <x v="0"/>
    <n v="13037.837799999999"/>
    <x v="1543"/>
    <x v="0"/>
    <m/>
  </r>
  <r>
    <d v="2025-10-26T02:09:42"/>
    <x v="1"/>
    <x v="34"/>
    <s v="PALMAR PANA EDIXON JOSUE"/>
    <x v="3"/>
    <x v="0"/>
    <n v="206"/>
    <n v="20.6"/>
    <n v="223.73801916932899"/>
    <s v="2 Descuentos (Despachador) "/>
    <n v="125036.7412"/>
    <x v="0"/>
    <n v="13037.837799999999"/>
    <x v="1543"/>
    <x v="0"/>
    <m/>
  </r>
  <r>
    <d v="2025-10-26T02:09:42"/>
    <x v="9"/>
    <x v="35"/>
    <s v="OCAMPO OCAMPO ANTONIO JOSE"/>
    <x v="3"/>
    <x v="0"/>
    <n v="206"/>
    <n v="20.6"/>
    <n v="223.73801916932899"/>
    <m/>
    <n v="125036.7412"/>
    <x v="0"/>
    <n v="13037.837799999999"/>
    <x v="1543"/>
    <x v="0"/>
    <m/>
  </r>
  <r>
    <d v="2025-10-26T02:09:42"/>
    <x v="1"/>
    <x v="40"/>
    <s v="AGUDELO GARCIA DENIN ANGELO"/>
    <x v="3"/>
    <x v="0"/>
    <n v="287"/>
    <n v="28.7"/>
    <n v="223.73801916932899"/>
    <s v="5 Descuentos (conducts usuario desubicado y monitoreo) "/>
    <n v="125036.7412"/>
    <x v="1"/>
    <n v="13037.837799999999"/>
    <x v="1543"/>
    <x v="0"/>
    <m/>
  </r>
  <r>
    <d v="2025-10-26T02:09:43"/>
    <x v="9"/>
    <x v="42"/>
    <s v="CALLE BOTERO ANDRES CAMILO"/>
    <x v="11"/>
    <x v="0"/>
    <n v="46"/>
    <n v="23"/>
    <n v="44.747603833865803"/>
    <s v="1 Descuento (Conduct) "/>
    <n v="25007.3482"/>
    <x v="1"/>
    <n v="13037.837799999999"/>
    <x v="1543"/>
    <x v="0"/>
    <m/>
  </r>
  <r>
    <d v="2025-10-27T01:21:15"/>
    <x v="12"/>
    <x v="1"/>
    <s v="GONZALEZ IPUANA RENE"/>
    <x v="3"/>
    <x v="0"/>
    <n v="188"/>
    <n v="18.8"/>
    <n v="181.48514851485101"/>
    <m/>
    <n v="100318.8119"/>
    <x v="0"/>
    <n v="13834.7826"/>
    <x v="1544"/>
    <x v="0"/>
    <m/>
  </r>
  <r>
    <d v="2025-10-27T01:21:15"/>
    <x v="12"/>
    <x v="37"/>
    <s v="SANCHEZ BETANCOURT FRANSCISCO"/>
    <x v="3"/>
    <x v="0"/>
    <n v="181"/>
    <n v="18.100000000000001"/>
    <n v="181.48514851485101"/>
    <m/>
    <n v="100318.8119"/>
    <x v="0"/>
    <n v="13834.7826"/>
    <x v="1544"/>
    <x v="0"/>
    <m/>
  </r>
  <r>
    <d v="2025-10-27T01:21:15"/>
    <x v="12"/>
    <x v="3"/>
    <s v="LOPEZ PINEDA DANIEL ESTIVEN"/>
    <x v="6"/>
    <x v="0"/>
    <n v="98"/>
    <n v="12.25"/>
    <n v="145.188118811881"/>
    <m/>
    <n v="80255.049499999994"/>
    <x v="0"/>
    <n v="13834.7826"/>
    <x v="1544"/>
    <x v="0"/>
    <m/>
  </r>
  <r>
    <d v="2025-10-27T01:21:16"/>
    <x v="12"/>
    <x v="5"/>
    <s v="VERENZUELA MARTINEZ ALEXANDER"/>
    <x v="0"/>
    <x v="0"/>
    <n v="139"/>
    <n v="15.4444444444444"/>
    <n v="163.336633663366"/>
    <s v="4 Descuentos (Conducts) "/>
    <n v="90286.930699999997"/>
    <x v="1"/>
    <n v="13834.7826"/>
    <x v="1544"/>
    <x v="0"/>
    <m/>
  </r>
  <r>
    <d v="2025-10-27T01:21:16"/>
    <x v="12"/>
    <x v="7"/>
    <s v="MARIN ALZATE KEVIN ANDRES"/>
    <x v="0"/>
    <x v="0"/>
    <n v="182"/>
    <n v="20.2222222222222"/>
    <n v="163.336633663366"/>
    <m/>
    <n v="90286.930699999997"/>
    <x v="0"/>
    <n v="13834.7826"/>
    <x v="1544"/>
    <x v="0"/>
    <m/>
  </r>
  <r>
    <d v="2025-10-27T01:21:16"/>
    <x v="12"/>
    <x v="9"/>
    <s v="DAVID  HENRY GIOVANNY"/>
    <x v="3"/>
    <x v="0"/>
    <n v="205"/>
    <n v="20.5"/>
    <n v="181.48514851485101"/>
    <s v="2 Descuentos (Conducts) "/>
    <n v="100318.8119"/>
    <x v="0"/>
    <n v="13834.7826"/>
    <x v="1544"/>
    <x v="0"/>
    <m/>
  </r>
  <r>
    <d v="2025-10-27T01:21:16"/>
    <x v="12"/>
    <x v="11"/>
    <s v="DURANGO PAEZ GILDARDO"/>
    <x v="3"/>
    <x v="3"/>
    <n v="200"/>
    <n v="20"/>
    <n v="181.48514851485101"/>
    <m/>
    <n v="100318.8119"/>
    <x v="1"/>
    <n v="13834.7826"/>
    <x v="1544"/>
    <x v="0"/>
    <m/>
  </r>
  <r>
    <d v="2025-10-27T01:21:17"/>
    <x v="12"/>
    <x v="13"/>
    <s v="PEREZ GARCIA JUAN ESTEBAN "/>
    <x v="0"/>
    <x v="0"/>
    <n v="152"/>
    <n v="16.8888888888889"/>
    <n v="163.336633663366"/>
    <s v="2 Descuentos (Usuarios desubicados) "/>
    <n v="90286.930699999997"/>
    <x v="0"/>
    <n v="13834.7826"/>
    <x v="1544"/>
    <x v="0"/>
    <m/>
  </r>
  <r>
    <d v="2025-10-27T01:21:17"/>
    <x v="12"/>
    <x v="14"/>
    <s v="PARRA VILLA YUBER ALONSO"/>
    <x v="4"/>
    <x v="0"/>
    <n v="126"/>
    <n v="18"/>
    <n v="127.03960396039599"/>
    <m/>
    <n v="70223.168300000005"/>
    <x v="0"/>
    <n v="13834.7826"/>
    <x v="1544"/>
    <x v="0"/>
    <m/>
  </r>
  <r>
    <d v="2025-10-27T01:21:17"/>
    <x v="12"/>
    <x v="15"/>
    <s v="ALBERTO ARISTIZABAL RAFAEL"/>
    <x v="0"/>
    <x v="0"/>
    <n v="174"/>
    <n v="19.3333333333333"/>
    <n v="163.336633663366"/>
    <m/>
    <n v="90286.930699999997"/>
    <x v="0"/>
    <n v="13834.7826"/>
    <x v="1544"/>
    <x v="0"/>
    <m/>
  </r>
  <r>
    <d v="2025-10-27T01:21:17"/>
    <x v="12"/>
    <x v="18"/>
    <s v="DURANGO DAVID JOSE"/>
    <x v="0"/>
    <x v="0"/>
    <n v="168"/>
    <n v="18.6666666666667"/>
    <n v="163.336633663366"/>
    <s v="2 Descuentos (Usuarios desubicados) "/>
    <n v="90286.930699999997"/>
    <x v="0"/>
    <n v="13834.7826"/>
    <x v="1544"/>
    <x v="0"/>
    <m/>
  </r>
  <r>
    <d v="2025-10-27T01:21:18"/>
    <x v="12"/>
    <x v="19"/>
    <s v="QUIRAMA CASTAEDA JHON JADER"/>
    <x v="6"/>
    <x v="0"/>
    <n v="145"/>
    <n v="18.125"/>
    <n v="145.188118811881"/>
    <m/>
    <n v="80255.049499999994"/>
    <x v="1"/>
    <n v="13834.7826"/>
    <x v="1544"/>
    <x v="0"/>
    <m/>
  </r>
  <r>
    <d v="2025-10-27T01:21:18"/>
    <x v="12"/>
    <x v="21"/>
    <s v="JIMENEZ HERNANDEZ ESTEBAN CAMILO"/>
    <x v="1"/>
    <x v="0"/>
    <n v="247"/>
    <n v="22.454545454545499"/>
    <n v="199.633663366337"/>
    <m/>
    <n v="110350.6931"/>
    <x v="0"/>
    <n v="13834.7826"/>
    <x v="1544"/>
    <x v="0"/>
    <m/>
  </r>
  <r>
    <d v="2025-10-27T01:21:18"/>
    <x v="12"/>
    <x v="22"/>
    <s v="GONZALEZ IPUANA RENE"/>
    <x v="5"/>
    <x v="0"/>
    <n v="12"/>
    <n v="12"/>
    <n v="18.1485148514851"/>
    <m/>
    <n v="10031.8812"/>
    <x v="0"/>
    <n v="13834.7826"/>
    <x v="1544"/>
    <x v="0"/>
    <m/>
  </r>
  <r>
    <d v="2025-10-27T01:21:18"/>
    <x v="12"/>
    <x v="24"/>
    <s v="PULGARIN GARCIA YONATHAN ANDRES"/>
    <x v="0"/>
    <x v="0"/>
    <n v="124"/>
    <n v="13.7777777777778"/>
    <n v="163.336633663366"/>
    <m/>
    <n v="90286.930699999997"/>
    <x v="0"/>
    <n v="13834.7826"/>
    <x v="1544"/>
    <x v="0"/>
    <m/>
  </r>
  <r>
    <d v="2025-10-27T01:21:18"/>
    <x v="12"/>
    <x v="25"/>
    <s v="MURILLO  YORMAN ANDRES"/>
    <x v="1"/>
    <x v="0"/>
    <n v="236"/>
    <n v="21.454545454545499"/>
    <n v="199.633663366337"/>
    <m/>
    <n v="110350.6931"/>
    <x v="0"/>
    <n v="13834.7826"/>
    <x v="1544"/>
    <x v="0"/>
    <m/>
  </r>
  <r>
    <d v="2025-10-27T01:21:19"/>
    <x v="12"/>
    <x v="39"/>
    <s v="RESTREPO GOMEZ JAMES ALEXIS"/>
    <x v="6"/>
    <x v="0"/>
    <n v="155"/>
    <n v="19.375"/>
    <n v="145.188118811881"/>
    <m/>
    <n v="80255.049499999994"/>
    <x v="0"/>
    <n v="13834.7826"/>
    <x v="1544"/>
    <x v="0"/>
    <m/>
  </r>
  <r>
    <d v="2025-10-27T01:21:19"/>
    <x v="12"/>
    <x v="27"/>
    <s v="LAYOS JIMENEZ JOHAN CAMILO"/>
    <x v="0"/>
    <x v="0"/>
    <n v="148"/>
    <n v="16.4444444444444"/>
    <n v="163.336633663366"/>
    <m/>
    <n v="90286.930699999997"/>
    <x v="0"/>
    <n v="13834.7826"/>
    <x v="1544"/>
    <x v="0"/>
    <m/>
  </r>
  <r>
    <d v="2025-10-27T01:21:19"/>
    <x v="12"/>
    <x v="29"/>
    <s v="MONTOYA OSPINA GILBERTO ANTONIO"/>
    <x v="3"/>
    <x v="0"/>
    <n v="217"/>
    <n v="21.7"/>
    <n v="181.48514851485101"/>
    <m/>
    <n v="100318.8119"/>
    <x v="0"/>
    <n v="13834.7826"/>
    <x v="1544"/>
    <x v="0"/>
    <m/>
  </r>
  <r>
    <d v="2025-10-27T01:21:19"/>
    <x v="12"/>
    <x v="31"/>
    <s v="JARAMILLO JARAMILLO FRANCISCO WBEIMAR"/>
    <x v="0"/>
    <x v="0"/>
    <n v="112"/>
    <n v="12.4444444444444"/>
    <n v="163.336633663366"/>
    <m/>
    <n v="90286.930699999997"/>
    <x v="0"/>
    <n v="13834.7826"/>
    <x v="1544"/>
    <x v="0"/>
    <m/>
  </r>
  <r>
    <d v="2025-10-27T01:21:20"/>
    <x v="12"/>
    <x v="33"/>
    <s v="CALLE BOTERO JUAN RICARDO"/>
    <x v="3"/>
    <x v="0"/>
    <n v="161"/>
    <n v="16.100000000000001"/>
    <n v="181.48514851485101"/>
    <s v="6 Descuentos (Transbordo) "/>
    <n v="100318.8119"/>
    <x v="0"/>
    <n v="13834.7826"/>
    <x v="1544"/>
    <x v="0"/>
    <m/>
  </r>
  <r>
    <d v="2025-10-27T01:21:20"/>
    <x v="12"/>
    <x v="34"/>
    <s v="PALMAR PANA EDIXON JOSUE"/>
    <x v="4"/>
    <x v="0"/>
    <n v="111"/>
    <n v="15.8571428571429"/>
    <n v="127.03960396039599"/>
    <m/>
    <n v="70223.168300000005"/>
    <x v="0"/>
    <n v="13834.7826"/>
    <x v="1544"/>
    <x v="0"/>
    <m/>
  </r>
  <r>
    <d v="2025-10-27T01:21:20"/>
    <x v="12"/>
    <x v="35"/>
    <s v="OCAMPO OCAMPO ANTONIO JOSE"/>
    <x v="0"/>
    <x v="0"/>
    <n v="185"/>
    <n v="20.5555555555556"/>
    <n v="163.336633663366"/>
    <m/>
    <n v="90286.930699999997"/>
    <x v="0"/>
    <n v="13834.7826"/>
    <x v="1544"/>
    <x v="0"/>
    <m/>
  </r>
  <r>
    <d v="2025-10-28T03:24:01"/>
    <x v="1"/>
    <x v="0"/>
    <s v="HINCAPIE VILLA JUAN ESTIVEN"/>
    <x v="1"/>
    <x v="0"/>
    <n v="176"/>
    <n v="16"/>
    <n v="237.35384615384601"/>
    <s v="4 Descuentos (Transbordo) "/>
    <n v="132417"/>
    <x v="0"/>
    <n v="14534.210499999999"/>
    <x v="1545"/>
    <x v="0"/>
    <m/>
  </r>
  <r>
    <d v="2025-10-28T03:24:01"/>
    <x v="9"/>
    <x v="36"/>
    <s v="PARIAS MURIEL JHON FREDY"/>
    <x v="6"/>
    <x v="0"/>
    <n v="244"/>
    <n v="30.5"/>
    <n v="172.62097902097901"/>
    <m/>
    <n v="96303.272700000001"/>
    <x v="1"/>
    <n v="14534.210499999999"/>
    <x v="1545"/>
    <x v="0"/>
    <m/>
  </r>
  <r>
    <d v="2025-10-28T03:24:02"/>
    <x v="1"/>
    <x v="1"/>
    <s v="GONZALEZ IPUANA RENE"/>
    <x v="2"/>
    <x v="0"/>
    <n v="99"/>
    <n v="16.5"/>
    <n v="129.465734265734"/>
    <m/>
    <n v="72227.454500000007"/>
    <x v="0"/>
    <n v="14534.210499999999"/>
    <x v="1545"/>
    <x v="0"/>
    <m/>
  </r>
  <r>
    <d v="2025-10-28T03:24:03"/>
    <x v="9"/>
    <x v="37"/>
    <s v="SANCHEZ BETANCOURT FRANSCISCO"/>
    <x v="1"/>
    <x v="0"/>
    <n v="197"/>
    <n v="17.909090909090899"/>
    <n v="237.35384615384601"/>
    <s v="1 Descuento (Conduct) "/>
    <n v="132417"/>
    <x v="0"/>
    <n v="14534.210499999999"/>
    <x v="1545"/>
    <x v="0"/>
    <m/>
  </r>
  <r>
    <d v="2025-10-28T03:24:04"/>
    <x v="1"/>
    <x v="2"/>
    <s v="LONDOO LOPERA DUVAN ANDRES"/>
    <x v="1"/>
    <x v="0"/>
    <n v="210"/>
    <n v="19.090909090909101"/>
    <n v="237.35384615384601"/>
    <m/>
    <n v="132417"/>
    <x v="1"/>
    <n v="14534.210499999999"/>
    <x v="1545"/>
    <x v="0"/>
    <m/>
  </r>
  <r>
    <d v="2025-10-28T03:24:04"/>
    <x v="9"/>
    <x v="3"/>
    <s v="LOPEZ PINEDA DANIEL ESTIVEN"/>
    <x v="1"/>
    <x v="0"/>
    <n v="233"/>
    <n v="21.181818181818201"/>
    <n v="237.35384615384601"/>
    <s v="3 Descuentos (Conducts) "/>
    <n v="132417"/>
    <x v="0"/>
    <n v="14534.210499999999"/>
    <x v="1545"/>
    <x v="0"/>
    <m/>
  </r>
  <r>
    <d v="2025-10-28T03:24:05"/>
    <x v="1"/>
    <x v="4"/>
    <s v="JARAMILLO JARAMILLO FRANCISCO WBEIMAR"/>
    <x v="5"/>
    <x v="0"/>
    <n v="4"/>
    <n v="4"/>
    <n v="21.577622377622401"/>
    <m/>
    <n v="12037.909100000001"/>
    <x v="1"/>
    <n v="14534.210499999999"/>
    <x v="1545"/>
    <x v="0"/>
    <m/>
  </r>
  <r>
    <d v="2025-10-28T03:24:06"/>
    <x v="9"/>
    <x v="5"/>
    <s v="VERENZUELA MARTINEZ ALEXANDER"/>
    <x v="3"/>
    <x v="0"/>
    <n v="249"/>
    <n v="24.9"/>
    <n v="215.77622377622399"/>
    <s v="2 Descuentos (Usuarios desubicados) "/>
    <n v="120379.0909"/>
    <x v="1"/>
    <n v="14534.210499999999"/>
    <x v="1545"/>
    <x v="0"/>
    <m/>
  </r>
  <r>
    <d v="2025-10-28T03:24:07"/>
    <x v="1"/>
    <x v="6"/>
    <s v="CARTAGENA RAMIREZ FREDY ALONSO"/>
    <x v="0"/>
    <x v="0"/>
    <n v="238"/>
    <n v="26.4444444444444"/>
    <n v="194.198601398601"/>
    <m/>
    <n v="108341.18180000001"/>
    <x v="0"/>
    <n v="14534.210499999999"/>
    <x v="1545"/>
    <x v="0"/>
    <m/>
  </r>
  <r>
    <d v="2025-10-28T03:24:09"/>
    <x v="9"/>
    <x v="7"/>
    <s v="MARIN ALZATE KEVIN ANDRES"/>
    <x v="3"/>
    <x v="0"/>
    <n v="207"/>
    <n v="20.7"/>
    <n v="215.77622377622399"/>
    <m/>
    <n v="120379.0909"/>
    <x v="0"/>
    <n v="14534.210499999999"/>
    <x v="1545"/>
    <x v="0"/>
    <m/>
  </r>
  <r>
    <d v="2025-10-28T03:24:10"/>
    <x v="1"/>
    <x v="8"/>
    <s v="YEPES TORRES JHON ALEXANDER"/>
    <x v="0"/>
    <x v="0"/>
    <n v="225"/>
    <n v="25"/>
    <n v="194.198601398601"/>
    <s v="Se descuenta 0.5 viaje 4 24 am ya que sube por el 13 sin autorizacin "/>
    <n v="102322.1168"/>
    <x v="0"/>
    <n v="14534.210499999999"/>
    <x v="1545"/>
    <x v="2"/>
    <n v="10.789"/>
  </r>
  <r>
    <d v="2025-10-28T03:24:11"/>
    <x v="9"/>
    <x v="9"/>
    <s v="DAVID  HENRY GIOVANNY"/>
    <x v="3"/>
    <x v="0"/>
    <n v="255"/>
    <n v="25.5"/>
    <n v="215.77622377622399"/>
    <s v="1 Descuento (Conduct) "/>
    <n v="120379.0909"/>
    <x v="0"/>
    <n v="14534.210499999999"/>
    <x v="1545"/>
    <x v="0"/>
    <m/>
  </r>
  <r>
    <d v="2025-10-28T03:24:13"/>
    <x v="1"/>
    <x v="10"/>
    <s v="CUADROS PRESIGA JOSE GABRIEL"/>
    <x v="0"/>
    <x v="0"/>
    <n v="226"/>
    <n v="25.1111111111111"/>
    <n v="194.198601398601"/>
    <m/>
    <n v="108341.18180000001"/>
    <x v="0"/>
    <n v="14534.210499999999"/>
    <x v="1545"/>
    <x v="0"/>
    <m/>
  </r>
  <r>
    <d v="2025-10-28T03:24:14"/>
    <x v="9"/>
    <x v="11"/>
    <s v="DURANGO PAEZ GILDARDO"/>
    <x v="1"/>
    <x v="0"/>
    <n v="254"/>
    <n v="23.090909090909101"/>
    <n v="237.35384615384601"/>
    <m/>
    <n v="132417"/>
    <x v="1"/>
    <n v="14534.210499999999"/>
    <x v="1545"/>
    <x v="0"/>
    <m/>
  </r>
  <r>
    <d v="2025-10-28T03:24:15"/>
    <x v="1"/>
    <x v="12"/>
    <s v="HERNANDEZ MACIAS GILBERTO"/>
    <x v="3"/>
    <x v="0"/>
    <n v="255"/>
    <n v="25.5"/>
    <n v="215.77622377622399"/>
    <s v="Se descuenta 0.5 viaje de 4 06 am ya que NO ingresa a san juan "/>
    <n v="114360.02589999999"/>
    <x v="1"/>
    <n v="14534.210499999999"/>
    <x v="1545"/>
    <x v="2"/>
    <n v="10.789"/>
  </r>
  <r>
    <d v="2025-10-28T03:24:16"/>
    <x v="9"/>
    <x v="13"/>
    <s v="PEREZ GARCIA JUAN ESTEBAN"/>
    <x v="1"/>
    <x v="0"/>
    <n v="237"/>
    <n v="21.545454545454501"/>
    <n v="237.35384615384601"/>
    <s v="2 Descuentos (Usuario desubicado y conduct) "/>
    <n v="132417"/>
    <x v="0"/>
    <n v="14534.210499999999"/>
    <x v="1545"/>
    <x v="0"/>
    <m/>
  </r>
  <r>
    <d v="2025-10-28T03:24:17"/>
    <x v="1"/>
    <x v="15"/>
    <s v="ALBERTO ARISTIZABAL RAFAEL"/>
    <x v="3"/>
    <x v="0"/>
    <n v="209"/>
    <n v="20.9"/>
    <n v="215.77622377622399"/>
    <m/>
    <n v="120379.0909"/>
    <x v="0"/>
    <n v="14534.210499999999"/>
    <x v="1545"/>
    <x v="0"/>
    <m/>
  </r>
  <r>
    <d v="2025-10-28T03:24:18"/>
    <x v="9"/>
    <x v="16"/>
    <s v="MACEA ARBELAEZ MATEO"/>
    <x v="4"/>
    <x v="0"/>
    <n v="129"/>
    <n v="18.428571428571399"/>
    <n v="151.04335664335699"/>
    <s v="1 Descuento (Conduct) "/>
    <n v="84265.363599999997"/>
    <x v="0"/>
    <n v="14534.210499999999"/>
    <x v="1545"/>
    <x v="0"/>
    <m/>
  </r>
  <r>
    <d v="2025-10-28T03:24:19"/>
    <x v="1"/>
    <x v="17"/>
    <s v="VALENCIA MENDOZA JHON"/>
    <x v="2"/>
    <x v="0"/>
    <n v="171"/>
    <n v="28.5"/>
    <n v="129.465734265734"/>
    <m/>
    <n v="72227.454500000007"/>
    <x v="0"/>
    <n v="14534.210499999999"/>
    <x v="1545"/>
    <x v="0"/>
    <m/>
  </r>
  <r>
    <d v="2025-10-28T03:24:22"/>
    <x v="9"/>
    <x v="18"/>
    <s v="MACIAS HERNANDEZ JULIAN DAVID"/>
    <x v="9"/>
    <x v="0"/>
    <n v="257"/>
    <n v="21.4166666666667"/>
    <n v="258.93146853146902"/>
    <s v="1 Descuento (Despachador) "/>
    <n v="144454.90909999999"/>
    <x v="0"/>
    <n v="14534.210499999999"/>
    <x v="1545"/>
    <x v="0"/>
    <m/>
  </r>
  <r>
    <d v="2025-10-28T03:24:23"/>
    <x v="1"/>
    <x v="19"/>
    <s v="QUIRAMA CASTAEDA JHON JADER"/>
    <x v="6"/>
    <x v="0"/>
    <n v="168"/>
    <n v="22.4"/>
    <n v="161.83216783216801"/>
    <m/>
    <n v="90284.318199999994"/>
    <x v="1"/>
    <n v="14534.210499999999"/>
    <x v="1545"/>
    <x v="0"/>
    <m/>
  </r>
  <r>
    <d v="2025-10-28T03:24:23"/>
    <x v="9"/>
    <x v="20"/>
    <s v="SALDARRIAGA PARRA LUIS ALBERTO"/>
    <x v="0"/>
    <x v="0"/>
    <n v="150"/>
    <n v="16.6666666666667"/>
    <n v="194.198601398601"/>
    <m/>
    <n v="108341.18180000001"/>
    <x v="2"/>
    <n v="14534.210499999999"/>
    <x v="1545"/>
    <x v="0"/>
    <m/>
  </r>
  <r>
    <d v="2025-10-28T03:24:24"/>
    <x v="1"/>
    <x v="21"/>
    <s v="JIMENEZ HERNANDEZ ESTEBAN CAMILO"/>
    <x v="4"/>
    <x v="0"/>
    <n v="144"/>
    <n v="20.571428571428601"/>
    <n v="151.04335664335699"/>
    <m/>
    <n v="84265.363599999997"/>
    <x v="0"/>
    <n v="14534.210499999999"/>
    <x v="1545"/>
    <x v="0"/>
    <m/>
  </r>
  <r>
    <d v="2025-10-28T03:24:25"/>
    <x v="9"/>
    <x v="38"/>
    <s v="JIMENEZ HURTADO CARLOS ESTIVEN"/>
    <x v="0"/>
    <x v="0"/>
    <n v="180"/>
    <n v="20"/>
    <n v="194.198601398601"/>
    <m/>
    <n v="108341.18180000001"/>
    <x v="1"/>
    <n v="14534.210499999999"/>
    <x v="1545"/>
    <x v="0"/>
    <m/>
  </r>
  <r>
    <d v="2025-10-28T03:24:26"/>
    <x v="1"/>
    <x v="22"/>
    <s v="CIRO MARIN RODRIGO ALBERTO "/>
    <x v="0"/>
    <x v="0"/>
    <n v="182"/>
    <n v="20.2222222222222"/>
    <n v="194.198601398601"/>
    <m/>
    <n v="108341.18180000001"/>
    <x v="0"/>
    <n v="14534.210499999999"/>
    <x v="1545"/>
    <x v="0"/>
    <m/>
  </r>
  <r>
    <d v="2025-10-28T03:24:27"/>
    <x v="9"/>
    <x v="23"/>
    <s v="FLORES RINCON JORGE ALBERTO"/>
    <x v="13"/>
    <x v="0"/>
    <n v="262"/>
    <n v="18.714285714285701"/>
    <n v="302.08671328671301"/>
    <m/>
    <n v="168530.7273"/>
    <x v="0"/>
    <n v="14534.210499999999"/>
    <x v="1545"/>
    <x v="0"/>
    <m/>
  </r>
  <r>
    <d v="2025-10-28T03:24:28"/>
    <x v="1"/>
    <x v="25"/>
    <s v="MURILLO  YORMAN ANDRES"/>
    <x v="9"/>
    <x v="0"/>
    <n v="262"/>
    <n v="21.8333333333333"/>
    <n v="258.93146853146902"/>
    <m/>
    <n v="144454.90909999999"/>
    <x v="0"/>
    <n v="14534.210499999999"/>
    <x v="1545"/>
    <x v="0"/>
    <m/>
  </r>
  <r>
    <d v="2025-10-28T03:24:28"/>
    <x v="9"/>
    <x v="39"/>
    <s v="IBARGUEN GARRIDO JUAN ESTEBAN"/>
    <x v="1"/>
    <x v="0"/>
    <n v="225"/>
    <n v="20.454545454545499"/>
    <n v="237.35384615384601"/>
    <m/>
    <n v="132417"/>
    <x v="0"/>
    <n v="14534.210499999999"/>
    <x v="1545"/>
    <x v="0"/>
    <m/>
  </r>
  <r>
    <d v="2025-10-28T03:24:28"/>
    <x v="1"/>
    <x v="27"/>
    <s v="LAYOS JIMENEZ JOHAN CAMILO"/>
    <x v="3"/>
    <x v="0"/>
    <n v="159"/>
    <n v="15.9"/>
    <n v="215.77622377622399"/>
    <s v="1 Descuento (Despachador) "/>
    <n v="120379.0909"/>
    <x v="0"/>
    <n v="14534.210499999999"/>
    <x v="1545"/>
    <x v="0"/>
    <m/>
  </r>
  <r>
    <d v="2025-10-28T03:24:29"/>
    <x v="9"/>
    <x v="28"/>
    <s v="MARULANDA JARAMILLO DAWER ANDRES"/>
    <x v="3"/>
    <x v="0"/>
    <n v="199"/>
    <n v="19.899999999999999"/>
    <n v="215.77622377622399"/>
    <m/>
    <n v="120379.0909"/>
    <x v="0"/>
    <n v="14534.210499999999"/>
    <x v="1545"/>
    <x v="0"/>
    <m/>
  </r>
  <r>
    <d v="2025-10-28T03:24:30"/>
    <x v="1"/>
    <x v="29"/>
    <s v="MONTOYA OSPINA GILBERTO ANTONIO"/>
    <x v="9"/>
    <x v="0"/>
    <n v="300"/>
    <n v="25"/>
    <n v="258.93146853146902"/>
    <m/>
    <n v="144454.90909999999"/>
    <x v="0"/>
    <n v="14534.210499999999"/>
    <x v="1545"/>
    <x v="0"/>
    <m/>
  </r>
  <r>
    <d v="2025-10-28T03:24:31"/>
    <x v="9"/>
    <x v="31"/>
    <s v="MARTINEZ CHAVERRA LUIS NORBERTO"/>
    <x v="9"/>
    <x v="0"/>
    <n v="256"/>
    <n v="21.3333333333333"/>
    <n v="258.93146853146902"/>
    <m/>
    <n v="144454.90909999999"/>
    <x v="0"/>
    <n v="14534.210499999999"/>
    <x v="1545"/>
    <x v="0"/>
    <m/>
  </r>
  <r>
    <d v="2025-10-28T03:24:32"/>
    <x v="1"/>
    <x v="32"/>
    <s v="TABORDA ROJAS DIEGO ALEJANDRO"/>
    <x v="6"/>
    <x v="0"/>
    <n v="183"/>
    <n v="22.875"/>
    <n v="172.62097902097901"/>
    <m/>
    <n v="96303.272700000001"/>
    <x v="1"/>
    <n v="14534.210499999999"/>
    <x v="1545"/>
    <x v="0"/>
    <m/>
  </r>
  <r>
    <d v="2025-10-28T03:24:33"/>
    <x v="9"/>
    <x v="33"/>
    <s v="CALLE BOTERO JUAN RICARDO"/>
    <x v="1"/>
    <x v="0"/>
    <n v="228"/>
    <n v="20.727272727272702"/>
    <n v="237.35384615384601"/>
    <m/>
    <n v="132417"/>
    <x v="0"/>
    <n v="14534.210499999999"/>
    <x v="1545"/>
    <x v="0"/>
    <m/>
  </r>
  <r>
    <d v="2025-10-28T03:24:34"/>
    <x v="1"/>
    <x v="34"/>
    <s v="PALMAR PANA EDIXON JOSUE"/>
    <x v="0"/>
    <x v="0"/>
    <n v="214"/>
    <n v="23.7777777777778"/>
    <n v="194.198601398601"/>
    <m/>
    <n v="108341.18180000001"/>
    <x v="0"/>
    <n v="14534.210499999999"/>
    <x v="1545"/>
    <x v="0"/>
    <m/>
  </r>
  <r>
    <d v="2025-10-28T03:24:36"/>
    <x v="9"/>
    <x v="35"/>
    <s v="OCAMPO OCAMPO ANTONIO JOSE"/>
    <x v="3"/>
    <x v="0"/>
    <n v="233"/>
    <n v="23.3"/>
    <n v="215.77622377622399"/>
    <m/>
    <n v="120379.0909"/>
    <x v="0"/>
    <n v="14534.210499999999"/>
    <x v="1545"/>
    <x v="0"/>
    <m/>
  </r>
  <r>
    <d v="2025-10-28T03:24:38"/>
    <x v="1"/>
    <x v="41"/>
    <s v="JARAMILLO JARAMILLO FRANCISCO WBEIMAR"/>
    <x v="6"/>
    <x v="0"/>
    <n v="160"/>
    <n v="20"/>
    <n v="172.62097902097901"/>
    <s v="1 Descuento (Usuario desubicado) "/>
    <n v="96303.272700000001"/>
    <x v="1"/>
    <n v="14534.210499999999"/>
    <x v="1545"/>
    <x v="0"/>
    <m/>
  </r>
  <r>
    <d v="2025-10-28T03:24:39"/>
    <x v="9"/>
    <x v="40"/>
    <s v="AGUDELO GARCIA DENIN ANGELO"/>
    <x v="2"/>
    <x v="0"/>
    <n v="134"/>
    <n v="22.3333333333333"/>
    <n v="129.465734265734"/>
    <m/>
    <n v="72227.454500000007"/>
    <x v="1"/>
    <n v="14534.210499999999"/>
    <x v="1545"/>
    <x v="0"/>
    <m/>
  </r>
  <r>
    <d v="2025-10-29T03:11:16"/>
    <x v="1"/>
    <x v="5"/>
    <s v="GONZALEZ PEREZ RAFAEL JOSE"/>
    <x v="3"/>
    <x v="0"/>
    <n v="170"/>
    <n v="17"/>
    <n v="204.149933065596"/>
    <m/>
    <n v="113577.7108"/>
    <x v="1"/>
    <n v="13464.1026"/>
    <x v="1546"/>
    <x v="0"/>
    <m/>
  </r>
  <r>
    <d v="2025-10-29T03:11:14"/>
    <x v="9"/>
    <x v="0"/>
    <s v="HINCAPIE VILLA JUAN ESTIVEN"/>
    <x v="6"/>
    <x v="0"/>
    <n v="170"/>
    <n v="21.25"/>
    <n v="163.31994645247701"/>
    <s v="2 Descuentos (Monitoreo y despachador) "/>
    <n v="90862.168699999995"/>
    <x v="0"/>
    <n v="13464.1026"/>
    <x v="1546"/>
    <x v="0"/>
    <m/>
  </r>
  <r>
    <d v="2025-10-29T03:11:14"/>
    <x v="1"/>
    <x v="36"/>
    <s v="PARIAS MURIEL JHON FREDY"/>
    <x v="0"/>
    <x v="0"/>
    <n v="200"/>
    <n v="22.2222222222222"/>
    <n v="183.734939759036"/>
    <m/>
    <n v="102219.93979999999"/>
    <x v="1"/>
    <n v="13464.1026"/>
    <x v="1546"/>
    <x v="0"/>
    <m/>
  </r>
  <r>
    <d v="2025-10-29T03:11:14"/>
    <x v="9"/>
    <x v="1"/>
    <s v="ESPINOZA CHAVARRIA GUILLERMO LEON"/>
    <x v="0"/>
    <x v="0"/>
    <n v="180"/>
    <n v="20"/>
    <n v="183.734939759036"/>
    <m/>
    <n v="102219.93979999999"/>
    <x v="0"/>
    <n v="13464.1026"/>
    <x v="1546"/>
    <x v="0"/>
    <m/>
  </r>
  <r>
    <d v="2025-10-29T03:11:14"/>
    <x v="1"/>
    <x v="37"/>
    <s v="SANCHEZ BETANCOURT FRANSCISCO"/>
    <x v="3"/>
    <x v="0"/>
    <n v="207"/>
    <n v="20.7"/>
    <n v="204.149933065596"/>
    <m/>
    <n v="113577.7108"/>
    <x v="0"/>
    <n v="13464.1026"/>
    <x v="1546"/>
    <x v="0"/>
    <m/>
  </r>
  <r>
    <d v="2025-10-29T03:11:15"/>
    <x v="9"/>
    <x v="2"/>
    <s v="LONDOO LOPERA DUVAN ANDRES"/>
    <x v="3"/>
    <x v="0"/>
    <n v="208"/>
    <n v="20.8"/>
    <n v="204.149933065596"/>
    <s v="1 Descuento (Conduct) "/>
    <n v="113577.7108"/>
    <x v="1"/>
    <n v="13464.1026"/>
    <x v="1546"/>
    <x v="0"/>
    <m/>
  </r>
  <r>
    <d v="2025-10-29T03:11:15"/>
    <x v="1"/>
    <x v="3"/>
    <s v="LOPEZ PINEDA DANIEL ESTIVEN"/>
    <x v="1"/>
    <x v="0"/>
    <n v="203"/>
    <n v="18.454545454545499"/>
    <n v="224.56492637215501"/>
    <m/>
    <n v="124935.4819"/>
    <x v="0"/>
    <n v="13464.1026"/>
    <x v="1546"/>
    <x v="0"/>
    <m/>
  </r>
  <r>
    <d v="2025-10-29T03:11:15"/>
    <x v="9"/>
    <x v="4"/>
    <s v="PALACIO ARIAS YORFAN ALEXIS"/>
    <x v="6"/>
    <x v="0"/>
    <n v="168"/>
    <n v="21"/>
    <n v="163.31994645247701"/>
    <s v="1 Descuento (Conduct) "/>
    <n v="90862.168699999995"/>
    <x v="1"/>
    <n v="13464.1026"/>
    <x v="1546"/>
    <x v="0"/>
    <m/>
  </r>
  <r>
    <d v="2025-10-29T03:11:16"/>
    <x v="9"/>
    <x v="6"/>
    <s v="CARTAGENA RAMIREZ FREDY ALONSO"/>
    <x v="0"/>
    <x v="0"/>
    <n v="228"/>
    <n v="25.3333333333333"/>
    <n v="183.734939759036"/>
    <m/>
    <n v="102219.93979999999"/>
    <x v="0"/>
    <n v="13464.1026"/>
    <x v="1546"/>
    <x v="0"/>
    <m/>
  </r>
  <r>
    <d v="2025-10-29T03:11:16"/>
    <x v="1"/>
    <x v="7"/>
    <s v="MARIN ALZATE KEVIN ANDRES"/>
    <x v="3"/>
    <x v="0"/>
    <n v="187"/>
    <n v="18.7"/>
    <n v="204.149933065596"/>
    <m/>
    <n v="113577.7108"/>
    <x v="0"/>
    <n v="13464.1026"/>
    <x v="1546"/>
    <x v="0"/>
    <m/>
  </r>
  <r>
    <d v="2025-10-29T03:11:16"/>
    <x v="9"/>
    <x v="8"/>
    <s v="YEPES TORRES JHON ALEXANDER"/>
    <x v="0"/>
    <x v="0"/>
    <n v="187"/>
    <n v="20.7777777777778"/>
    <n v="183.734939759036"/>
    <m/>
    <n v="102219.93979999999"/>
    <x v="0"/>
    <n v="13464.1026"/>
    <x v="1546"/>
    <x v="0"/>
    <m/>
  </r>
  <r>
    <d v="2025-10-29T03:11:17"/>
    <x v="1"/>
    <x v="9"/>
    <s v="DAVID  HENRY GIOVANNY"/>
    <x v="3"/>
    <x v="0"/>
    <n v="204"/>
    <n v="20.399999999999999"/>
    <n v="204.149933065596"/>
    <m/>
    <n v="113577.7108"/>
    <x v="0"/>
    <n v="13464.1026"/>
    <x v="1546"/>
    <x v="0"/>
    <m/>
  </r>
  <r>
    <d v="2025-10-29T03:11:17"/>
    <x v="9"/>
    <x v="10"/>
    <s v="CUADROS PRESIGA JOSE GABRIEL"/>
    <x v="3"/>
    <x v="0"/>
    <n v="219"/>
    <n v="21.9"/>
    <n v="204.149933065596"/>
    <s v="1 Descuento (transbordo) "/>
    <n v="113577.7108"/>
    <x v="0"/>
    <n v="13464.1026"/>
    <x v="1546"/>
    <x v="0"/>
    <m/>
  </r>
  <r>
    <d v="2025-10-29T03:11:17"/>
    <x v="1"/>
    <x v="11"/>
    <s v="VERENZUELA MARTINEZ ALEXANDER "/>
    <x v="9"/>
    <x v="0"/>
    <n v="269"/>
    <n v="22.4166666666667"/>
    <n v="244.97991967871499"/>
    <s v="4 Descuentos (transbordo y usuario desubicado) "/>
    <n v="136293.253"/>
    <x v="1"/>
    <n v="13464.1026"/>
    <x v="1546"/>
    <x v="0"/>
    <m/>
  </r>
  <r>
    <d v="2025-10-29T03:11:18"/>
    <x v="9"/>
    <x v="12"/>
    <s v="HERNANDEZ MACIAS GILBERTO"/>
    <x v="0"/>
    <x v="0"/>
    <n v="206"/>
    <n v="22.8888888888889"/>
    <n v="183.734939759036"/>
    <s v="2 Descuentos (Conducts) "/>
    <n v="102219.93979999999"/>
    <x v="1"/>
    <n v="13464.1026"/>
    <x v="1546"/>
    <x v="0"/>
    <m/>
  </r>
  <r>
    <d v="2025-10-29T03:11:18"/>
    <x v="1"/>
    <x v="13"/>
    <s v="PEREZ GARCIA JUAN ESTEBAN"/>
    <x v="0"/>
    <x v="0"/>
    <n v="155"/>
    <n v="17.2222222222222"/>
    <n v="183.734939759036"/>
    <s v="1 Descuento (Conduct) "/>
    <n v="102219.93979999999"/>
    <x v="0"/>
    <n v="13464.1026"/>
    <x v="1546"/>
    <x v="0"/>
    <m/>
  </r>
  <r>
    <d v="2025-10-29T03:11:18"/>
    <x v="9"/>
    <x v="14"/>
    <s v="PARRA VILLA YUBER ALONSO"/>
    <x v="4"/>
    <x v="0"/>
    <n v="136"/>
    <n v="19.428571428571399"/>
    <n v="142.90495314591701"/>
    <m/>
    <n v="79504.397599999997"/>
    <x v="0"/>
    <n v="13464.1026"/>
    <x v="1546"/>
    <x v="0"/>
    <m/>
  </r>
  <r>
    <d v="2025-10-29T03:11:19"/>
    <x v="1"/>
    <x v="15"/>
    <s v="ALBERTO ARISTIZABAL RAFAEL"/>
    <x v="3"/>
    <x v="0"/>
    <n v="218"/>
    <n v="21.8"/>
    <n v="204.149933065596"/>
    <m/>
    <n v="113577.7108"/>
    <x v="0"/>
    <n v="13464.1026"/>
    <x v="1546"/>
    <x v="0"/>
    <m/>
  </r>
  <r>
    <d v="2025-10-29T03:11:19"/>
    <x v="9"/>
    <x v="16"/>
    <s v="MACEA ARBELAEZ MATEO"/>
    <x v="9"/>
    <x v="0"/>
    <n v="212"/>
    <n v="16.96"/>
    <n v="255.187416331995"/>
    <s v="1 Descuento (Despachador) "/>
    <n v="141972.13860000001"/>
    <x v="0"/>
    <n v="13464.1026"/>
    <x v="1546"/>
    <x v="0"/>
    <m/>
  </r>
  <r>
    <d v="2025-10-29T03:11:19"/>
    <x v="1"/>
    <x v="17"/>
    <s v="VALENCIA MENDOZA JHON"/>
    <x v="3"/>
    <x v="0"/>
    <n v="185"/>
    <n v="18.5"/>
    <n v="204.149933065596"/>
    <s v="1 Descuento (Conduct) "/>
    <n v="113577.7108"/>
    <x v="0"/>
    <n v="13464.1026"/>
    <x v="1546"/>
    <x v="0"/>
    <m/>
  </r>
  <r>
    <d v="2025-10-29T03:11:19"/>
    <x v="9"/>
    <x v="18"/>
    <s v="DURANGO DAVID JOSE"/>
    <x v="2"/>
    <x v="0"/>
    <n v="121"/>
    <n v="20.1666666666667"/>
    <n v="122.489959839357"/>
    <m/>
    <n v="68146.626499999998"/>
    <x v="0"/>
    <n v="13464.1026"/>
    <x v="1546"/>
    <x v="0"/>
    <m/>
  </r>
  <r>
    <d v="2025-10-29T03:11:20"/>
    <x v="1"/>
    <x v="19"/>
    <s v="QUIRAMA CASTAEDA JHON JADER"/>
    <x v="0"/>
    <x v="0"/>
    <n v="232"/>
    <n v="25.7777777777778"/>
    <n v="183.734939759036"/>
    <s v="1 Descuento (Monitoreo) "/>
    <n v="102219.93979999999"/>
    <x v="1"/>
    <n v="13464.1026"/>
    <x v="1546"/>
    <x v="0"/>
    <m/>
  </r>
  <r>
    <d v="2025-10-29T03:11:20"/>
    <x v="9"/>
    <x v="20"/>
    <s v="SALDARRIAGA PARRA LUIS ALBERTO"/>
    <x v="0"/>
    <x v="0"/>
    <n v="155"/>
    <n v="17.2222222222222"/>
    <n v="183.734939759036"/>
    <m/>
    <n v="102219.93979999999"/>
    <x v="2"/>
    <n v="13464.1026"/>
    <x v="1546"/>
    <x v="0"/>
    <m/>
  </r>
  <r>
    <d v="2025-10-29T03:11:20"/>
    <x v="1"/>
    <x v="38"/>
    <s v="JIMENEZ HURTADO CARLOS ESTIVEN"/>
    <x v="4"/>
    <x v="0"/>
    <n v="175"/>
    <n v="25"/>
    <n v="142.90495314591701"/>
    <m/>
    <n v="79504.397599999997"/>
    <x v="1"/>
    <n v="13464.1026"/>
    <x v="1546"/>
    <x v="0"/>
    <m/>
  </r>
  <r>
    <d v="2025-10-29T03:11:20"/>
    <x v="1"/>
    <x v="22"/>
    <s v="CIRO MARIN RODRIGO ALBERTO"/>
    <x v="0"/>
    <x v="0"/>
    <n v="179"/>
    <n v="19.8888888888889"/>
    <n v="183.734939759036"/>
    <m/>
    <n v="102219.93979999999"/>
    <x v="0"/>
    <n v="13464.1026"/>
    <x v="1546"/>
    <x v="0"/>
    <m/>
  </r>
  <r>
    <d v="2025-10-29T03:11:21"/>
    <x v="9"/>
    <x v="23"/>
    <s v="FLORES RINCON JORGE ALBERTO"/>
    <x v="12"/>
    <x v="0"/>
    <n v="237"/>
    <n v="18.230769230769202"/>
    <n v="265.394912985274"/>
    <m/>
    <n v="147651.02410000001"/>
    <x v="0"/>
    <n v="13464.1026"/>
    <x v="1546"/>
    <x v="0"/>
    <m/>
  </r>
  <r>
    <d v="2025-10-29T03:11:21"/>
    <x v="1"/>
    <x v="24"/>
    <s v="PULGARIN GARCIA YONATHAN ANDRES"/>
    <x v="0"/>
    <x v="3"/>
    <n v="174"/>
    <n v="19.3333333333333"/>
    <n v="183.734939759036"/>
    <m/>
    <n v="102219.93979999999"/>
    <x v="0"/>
    <n v="13464.1026"/>
    <x v="1546"/>
    <x v="0"/>
    <m/>
  </r>
  <r>
    <d v="2025-10-29T03:11:21"/>
    <x v="9"/>
    <x v="25"/>
    <s v="MURILLO  YORMAN ANDRES"/>
    <x v="13"/>
    <x v="0"/>
    <n v="287"/>
    <n v="20.5"/>
    <n v="285.80990629183401"/>
    <m/>
    <n v="159008.79519999999"/>
    <x v="0"/>
    <n v="13464.1026"/>
    <x v="1546"/>
    <x v="0"/>
    <m/>
  </r>
  <r>
    <d v="2025-10-29T03:11:22"/>
    <x v="1"/>
    <x v="39"/>
    <s v="IBARGUEN GARRIDO JUAN ESTEBAN"/>
    <x v="3"/>
    <x v="0"/>
    <n v="193"/>
    <n v="19.3"/>
    <n v="204.149933065596"/>
    <m/>
    <n v="113577.7108"/>
    <x v="0"/>
    <n v="13464.1026"/>
    <x v="1546"/>
    <x v="0"/>
    <m/>
  </r>
  <r>
    <d v="2025-10-29T03:11:22"/>
    <x v="9"/>
    <x v="27"/>
    <s v="OSORIO URREGO SANTIAGO"/>
    <x v="12"/>
    <x v="0"/>
    <n v="247"/>
    <n v="19"/>
    <n v="265.394912985274"/>
    <s v="4 Descuentos (transbordo) "/>
    <n v="147651.02410000001"/>
    <x v="0"/>
    <n v="13464.1026"/>
    <x v="1546"/>
    <x v="0"/>
    <m/>
  </r>
  <r>
    <d v="2025-10-29T03:11:22"/>
    <x v="1"/>
    <x v="28"/>
    <s v="MARULANDA JARAMILLO DAWER ANDRES"/>
    <x v="0"/>
    <x v="0"/>
    <n v="155"/>
    <n v="17.2222222222222"/>
    <n v="183.734939759036"/>
    <m/>
    <n v="102219.93979999999"/>
    <x v="0"/>
    <n v="13464.1026"/>
    <x v="1546"/>
    <x v="0"/>
    <m/>
  </r>
  <r>
    <d v="2025-10-29T03:11:22"/>
    <x v="9"/>
    <x v="29"/>
    <s v="MONTOYA OSPINA GILBERTO ANTONIO"/>
    <x v="1"/>
    <x v="0"/>
    <n v="285"/>
    <n v="25.909090909090899"/>
    <n v="224.56492637215501"/>
    <m/>
    <n v="124935.4819"/>
    <x v="0"/>
    <n v="13464.1026"/>
    <x v="1546"/>
    <x v="0"/>
    <m/>
  </r>
  <r>
    <d v="2025-10-29T03:11:23"/>
    <x v="1"/>
    <x v="31"/>
    <s v="MARTINEZ CHAVERRA LUIS NORBERTO"/>
    <x v="3"/>
    <x v="0"/>
    <n v="208"/>
    <n v="20.8"/>
    <n v="204.149933065596"/>
    <m/>
    <n v="113577.7108"/>
    <x v="0"/>
    <n v="13464.1026"/>
    <x v="1546"/>
    <x v="0"/>
    <m/>
  </r>
  <r>
    <d v="2025-10-29T03:11:23"/>
    <x v="9"/>
    <x v="32"/>
    <s v="TABORDA ROJAS DIEGO ALEJANDRO"/>
    <x v="0"/>
    <x v="0"/>
    <n v="214"/>
    <n v="23.7777777777778"/>
    <n v="183.734939759036"/>
    <m/>
    <n v="102219.93979999999"/>
    <x v="1"/>
    <n v="13464.1026"/>
    <x v="1546"/>
    <x v="0"/>
    <m/>
  </r>
  <r>
    <d v="2025-10-29T03:11:23"/>
    <x v="1"/>
    <x v="33"/>
    <s v="CALLE BOTERO JUAN RICARDO"/>
    <x v="4"/>
    <x v="0"/>
    <n v="162"/>
    <n v="23.1428571428571"/>
    <n v="142.90495314591701"/>
    <s v="2 Descuentos (Transbordo) "/>
    <n v="79504.397599999997"/>
    <x v="0"/>
    <n v="13464.1026"/>
    <x v="1546"/>
    <x v="0"/>
    <m/>
  </r>
  <r>
    <d v="2025-10-29T03:11:24"/>
    <x v="9"/>
    <x v="34"/>
    <s v="PALMAR PANA EDIXON JOSUE"/>
    <x v="0"/>
    <x v="0"/>
    <n v="153"/>
    <n v="17"/>
    <n v="183.734939759036"/>
    <s v="2 Descuentos (Conducts) "/>
    <n v="102219.93979999999"/>
    <x v="0"/>
    <n v="13464.1026"/>
    <x v="1546"/>
    <x v="0"/>
    <m/>
  </r>
  <r>
    <d v="2025-10-29T03:11:24"/>
    <x v="9"/>
    <x v="41"/>
    <s v="GARCIA DAVID WILSON ALBERTO"/>
    <x v="0"/>
    <x v="0"/>
    <n v="176"/>
    <n v="19.5555555555556"/>
    <n v="183.734939759036"/>
    <m/>
    <n v="102219.93979999999"/>
    <x v="1"/>
    <n v="13464.1026"/>
    <x v="1546"/>
    <x v="0"/>
    <m/>
  </r>
  <r>
    <d v="2025-10-29T03:11:24"/>
    <x v="1"/>
    <x v="35"/>
    <s v="JARAMILLO JARAMILLO FRANCISCO WBEIMAR"/>
    <x v="0"/>
    <x v="0"/>
    <n v="159"/>
    <n v="17.6666666666667"/>
    <n v="183.734939759036"/>
    <m/>
    <n v="102219.93979999999"/>
    <x v="0"/>
    <n v="13464.1026"/>
    <x v="1546"/>
    <x v="0"/>
    <m/>
  </r>
  <r>
    <d v="2025-10-29T03:11:24"/>
    <x v="1"/>
    <x v="40"/>
    <s v="AGUDELO GARCIA DENIN ANGELO"/>
    <x v="0"/>
    <x v="0"/>
    <n v="201"/>
    <n v="22.3333333333333"/>
    <n v="183.734939759036"/>
    <m/>
    <n v="102219.93979999999"/>
    <x v="1"/>
    <n v="13464.1026"/>
    <x v="1546"/>
    <x v="0"/>
    <m/>
  </r>
  <r>
    <d v="2025-10-30T01:51:51"/>
    <x v="1"/>
    <x v="0"/>
    <s v="HINCAPIE VILLA JUAN ESTIVEN"/>
    <x v="3"/>
    <x v="0"/>
    <n v="181"/>
    <n v="18.100000000000001"/>
    <n v="206.62198391420901"/>
    <m/>
    <n v="115023.8606"/>
    <x v="0"/>
    <n v="12323.809499999999"/>
    <x v="1547"/>
    <x v="0"/>
    <m/>
  </r>
  <r>
    <d v="2025-10-30T01:51:51"/>
    <x v="9"/>
    <x v="36"/>
    <s v="PARIAS MURIEL JHON FREDY"/>
    <x v="0"/>
    <x v="0"/>
    <n v="220"/>
    <n v="24.4444444444444"/>
    <n v="185.959785522788"/>
    <s v="2 Descuentos (Conduct y asociado) "/>
    <n v="103521.4745"/>
    <x v="1"/>
    <n v="12323.809499999999"/>
    <x v="1547"/>
    <x v="0"/>
    <m/>
  </r>
  <r>
    <d v="2025-10-30T01:51:51"/>
    <x v="1"/>
    <x v="1"/>
    <s v="GONZALEZ IPUANA RENE"/>
    <x v="0"/>
    <x v="0"/>
    <n v="186"/>
    <n v="20.6666666666667"/>
    <n v="185.959785522788"/>
    <m/>
    <n v="103521.4745"/>
    <x v="0"/>
    <n v="12323.809499999999"/>
    <x v="1547"/>
    <x v="0"/>
    <m/>
  </r>
  <r>
    <d v="2025-10-30T01:51:51"/>
    <x v="9"/>
    <x v="37"/>
    <s v="SANCHEZ BETANCOURT FRANSCISCO"/>
    <x v="3"/>
    <x v="0"/>
    <n v="177"/>
    <n v="17.7"/>
    <n v="206.62198391420901"/>
    <s v="2 Descuentos (Conduct y despachador) "/>
    <n v="115023.8606"/>
    <x v="0"/>
    <n v="12323.809499999999"/>
    <x v="1547"/>
    <x v="0"/>
    <m/>
  </r>
  <r>
    <d v="2025-10-30T01:51:52"/>
    <x v="1"/>
    <x v="2"/>
    <s v="LONDOO LOPERA DUVAN ANDRES"/>
    <x v="3"/>
    <x v="0"/>
    <n v="229"/>
    <n v="22.9"/>
    <n v="206.62198391420901"/>
    <m/>
    <n v="115023.8606"/>
    <x v="1"/>
    <n v="12323.809499999999"/>
    <x v="1547"/>
    <x v="0"/>
    <m/>
  </r>
  <r>
    <d v="2025-10-30T01:51:52"/>
    <x v="9"/>
    <x v="3"/>
    <s v="LOPEZ PINEDA DANIEL ESTIVEN"/>
    <x v="6"/>
    <x v="0"/>
    <n v="188"/>
    <n v="23.5"/>
    <n v="165.29758713136701"/>
    <s v="11 Descuentos (Capacitacion)"/>
    <n v="92019.088499999998"/>
    <x v="0"/>
    <n v="12323.809499999999"/>
    <x v="1547"/>
    <x v="0"/>
    <m/>
  </r>
  <r>
    <d v="2025-10-30T01:51:52"/>
    <x v="1"/>
    <x v="4"/>
    <s v="PALACIO ARIAS YORFAN ALEXIS"/>
    <x v="0"/>
    <x v="0"/>
    <n v="195"/>
    <n v="21.6666666666667"/>
    <n v="185.959785522788"/>
    <s v="11 Descuentos (Capacitacion)"/>
    <n v="103521.4745"/>
    <x v="1"/>
    <n v="12323.809499999999"/>
    <x v="1547"/>
    <x v="0"/>
    <m/>
  </r>
  <r>
    <d v="2025-10-30T01:51:53"/>
    <x v="9"/>
    <x v="5"/>
    <s v="GONZALEZ PEREZ RAFAEL JOSE"/>
    <x v="6"/>
    <x v="0"/>
    <n v="153"/>
    <n v="19.125"/>
    <n v="165.29758713136701"/>
    <s v="11 Descuentos (Capacitacion)"/>
    <n v="92019.088499999998"/>
    <x v="1"/>
    <n v="12323.809499999999"/>
    <x v="1547"/>
    <x v="0"/>
    <m/>
  </r>
  <r>
    <d v="2025-10-30T01:51:53"/>
    <x v="1"/>
    <x v="6"/>
    <s v="CARTAGENA RAMIREZ FREDY ALONSO"/>
    <x v="9"/>
    <x v="0"/>
    <n v="268"/>
    <n v="22.3333333333333"/>
    <n v="247.94638069705101"/>
    <s v="3 Descuentos (Usuarios desubicados y despachador) "/>
    <n v="138028.63269999999"/>
    <x v="0"/>
    <n v="12323.809499999999"/>
    <x v="1547"/>
    <x v="0"/>
    <m/>
  </r>
  <r>
    <d v="2025-10-30T01:51:53"/>
    <x v="9"/>
    <x v="7"/>
    <s v="MURILLO  YORMAN ANDRES"/>
    <x v="1"/>
    <x v="0"/>
    <n v="217"/>
    <n v="19.727272727272702"/>
    <n v="227.28418230563"/>
    <m/>
    <n v="126526.2466"/>
    <x v="0"/>
    <n v="12323.809499999999"/>
    <x v="1547"/>
    <x v="0"/>
    <m/>
  </r>
  <r>
    <d v="2025-10-30T01:51:53"/>
    <x v="1"/>
    <x v="8"/>
    <s v="RESTREPO GOMEZ JAMES ALEXIS"/>
    <x v="1"/>
    <x v="0"/>
    <n v="228"/>
    <n v="20.727272727272702"/>
    <n v="227.28418230563"/>
    <s v="12 Descuentos (Capacitacion y transbordo)"/>
    <n v="126526.2466"/>
    <x v="0"/>
    <n v="12323.809499999999"/>
    <x v="1547"/>
    <x v="0"/>
    <m/>
  </r>
  <r>
    <d v="2025-10-30T01:51:54"/>
    <x v="9"/>
    <x v="9"/>
    <s v="DAVID  HENRY GIOVANNY"/>
    <x v="0"/>
    <x v="0"/>
    <n v="171"/>
    <n v="19"/>
    <n v="185.959785522788"/>
    <m/>
    <n v="103521.4745"/>
    <x v="0"/>
    <n v="12323.809499999999"/>
    <x v="1547"/>
    <x v="0"/>
    <m/>
  </r>
  <r>
    <d v="2025-10-30T01:51:54"/>
    <x v="1"/>
    <x v="11"/>
    <s v="DURANGO PAEZ GILDARDO"/>
    <x v="0"/>
    <x v="0"/>
    <n v="219"/>
    <n v="24.3333333333333"/>
    <n v="185.959785522788"/>
    <m/>
    <n v="103521.4745"/>
    <x v="1"/>
    <n v="12323.809499999999"/>
    <x v="1547"/>
    <x v="0"/>
    <m/>
  </r>
  <r>
    <d v="2025-10-30T01:51:54"/>
    <x v="9"/>
    <x v="12"/>
    <s v="HERNANDEZ MACIAS GILBERTO"/>
    <x v="0"/>
    <x v="0"/>
    <n v="194"/>
    <n v="21.5555555555556"/>
    <n v="185.959785522788"/>
    <s v="11 Descuentos (Capacitacion)"/>
    <n v="103521.4745"/>
    <x v="1"/>
    <n v="12323.809499999999"/>
    <x v="1547"/>
    <x v="0"/>
    <m/>
  </r>
  <r>
    <d v="2025-10-30T01:51:54"/>
    <x v="1"/>
    <x v="13"/>
    <s v="PEREZ GARCIA JUAN ESTEBAN"/>
    <x v="0"/>
    <x v="0"/>
    <n v="186"/>
    <n v="20.6666666666667"/>
    <n v="185.959785522788"/>
    <s v="1 Descuento (Despachador) "/>
    <n v="103521.4745"/>
    <x v="0"/>
    <n v="12323.809499999999"/>
    <x v="1547"/>
    <x v="0"/>
    <m/>
  </r>
  <r>
    <d v="2025-10-30T01:51:55"/>
    <x v="9"/>
    <x v="14"/>
    <s v="PARRA VILLA YUBER ALONSO"/>
    <x v="9"/>
    <x v="0"/>
    <n v="206"/>
    <n v="17.1666666666667"/>
    <n v="247.94638069705101"/>
    <m/>
    <n v="138028.63269999999"/>
    <x v="0"/>
    <n v="12323.809499999999"/>
    <x v="1547"/>
    <x v="0"/>
    <m/>
  </r>
  <r>
    <d v="2025-10-30T01:51:55"/>
    <x v="1"/>
    <x v="15"/>
    <s v="ALBERTO ARISTIZABAL RAFAEL"/>
    <x v="0"/>
    <x v="0"/>
    <n v="169"/>
    <n v="18.7777777777778"/>
    <n v="185.959785522788"/>
    <m/>
    <n v="103521.4745"/>
    <x v="0"/>
    <n v="12323.809499999999"/>
    <x v="1547"/>
    <x v="0"/>
    <m/>
  </r>
  <r>
    <d v="2025-10-30T01:51:55"/>
    <x v="9"/>
    <x v="16"/>
    <s v="JARAMILLO JARAMILLO FRANCISCO WBEIMAR"/>
    <x v="11"/>
    <x v="0"/>
    <n v="49"/>
    <n v="19.600000000000001"/>
    <n v="51.655495978552302"/>
    <m/>
    <n v="28755.965100000001"/>
    <x v="0"/>
    <n v="12323.809499999999"/>
    <x v="1547"/>
    <x v="0"/>
    <m/>
  </r>
  <r>
    <d v="2025-10-30T01:51:55"/>
    <x v="1"/>
    <x v="17"/>
    <s v="VALENCIA MENDOZA JHON"/>
    <x v="1"/>
    <x v="0"/>
    <n v="172"/>
    <n v="15.636363636363599"/>
    <n v="227.28418230563"/>
    <s v="11 Descuentos (Capacitacion)"/>
    <n v="126526.2466"/>
    <x v="0"/>
    <n v="12323.809499999999"/>
    <x v="1547"/>
    <x v="0"/>
    <m/>
  </r>
  <r>
    <d v="2025-10-30T01:51:56"/>
    <x v="9"/>
    <x v="18"/>
    <s v="DURANGO DAVID JOSE"/>
    <x v="0"/>
    <x v="0"/>
    <n v="182"/>
    <n v="20.2222222222222"/>
    <n v="185.959785522788"/>
    <m/>
    <n v="103521.4745"/>
    <x v="0"/>
    <n v="12323.809499999999"/>
    <x v="1547"/>
    <x v="0"/>
    <m/>
  </r>
  <r>
    <d v="2025-10-30T01:51:56"/>
    <x v="9"/>
    <x v="20"/>
    <s v="SALDARRIAGA PARRA LUIS ALBERTO"/>
    <x v="2"/>
    <x v="0"/>
    <n v="154"/>
    <n v="23.692307692307701"/>
    <n v="134.30428954423601"/>
    <m/>
    <n v="74765.509399999995"/>
    <x v="2"/>
    <n v="12323.809499999999"/>
    <x v="1547"/>
    <x v="0"/>
    <m/>
  </r>
  <r>
    <d v="2025-10-30T01:51:56"/>
    <x v="1"/>
    <x v="19"/>
    <s v="QUINTERO  ALVARO ANTONIO"/>
    <x v="0"/>
    <x v="0"/>
    <n v="162"/>
    <n v="18"/>
    <n v="185.959785522788"/>
    <m/>
    <n v="103521.4745"/>
    <x v="1"/>
    <n v="12323.809499999999"/>
    <x v="1547"/>
    <x v="0"/>
    <m/>
  </r>
  <r>
    <d v="2025-10-30T01:51:56"/>
    <x v="1"/>
    <x v="21"/>
    <s v="JIMENEZ HERNANDEZ ESTEBAN CAMILO"/>
    <x v="6"/>
    <x v="0"/>
    <n v="172"/>
    <n v="21.5"/>
    <n v="165.29758713136701"/>
    <s v="10 Descuentos (Capacitacion) "/>
    <n v="92019.088499999998"/>
    <x v="0"/>
    <n v="12323.809499999999"/>
    <x v="1547"/>
    <x v="0"/>
    <m/>
  </r>
  <r>
    <d v="2025-10-30T01:51:57"/>
    <x v="9"/>
    <x v="38"/>
    <s v="PULGARIN GARCIA YONATHAN ANDRES"/>
    <x v="0"/>
    <x v="0"/>
    <n v="193"/>
    <n v="21.4444444444444"/>
    <n v="185.959785522788"/>
    <s v="11 Descuentos (Capacitacion)"/>
    <n v="103521.4745"/>
    <x v="1"/>
    <n v="12323.809499999999"/>
    <x v="1547"/>
    <x v="0"/>
    <m/>
  </r>
  <r>
    <d v="2025-10-30T01:51:57"/>
    <x v="1"/>
    <x v="22"/>
    <s v="ESPINOZA CHAVARRIA GUILLERMO LEON"/>
    <x v="6"/>
    <x v="0"/>
    <n v="201"/>
    <n v="25.125"/>
    <n v="165.29758713136701"/>
    <m/>
    <n v="92019.088499999998"/>
    <x v="0"/>
    <n v="12323.809499999999"/>
    <x v="1547"/>
    <x v="0"/>
    <m/>
  </r>
  <r>
    <d v="2025-10-30T01:51:57"/>
    <x v="9"/>
    <x v="23"/>
    <s v="VERENZUELA MARTINEZ ALEXANDER"/>
    <x v="3"/>
    <x v="0"/>
    <n v="241"/>
    <n v="24.1"/>
    <n v="206.62198391420901"/>
    <s v="6 Descuentos (transbordo, conduct y usuarios desubicados) "/>
    <n v="115023.8606"/>
    <x v="0"/>
    <n v="12323.809499999999"/>
    <x v="1547"/>
    <x v="0"/>
    <m/>
  </r>
  <r>
    <d v="2025-10-30T01:51:57"/>
    <x v="1"/>
    <x v="24"/>
    <s v="OSORIO URREGO SANTIAGO"/>
    <x v="4"/>
    <x v="0"/>
    <n v="158"/>
    <n v="22.571428571428601"/>
    <n v="144.63538873994599"/>
    <m/>
    <n v="80516.702399999995"/>
    <x v="0"/>
    <n v="12323.809499999999"/>
    <x v="1547"/>
    <x v="0"/>
    <m/>
  </r>
  <r>
    <d v="2025-10-30T01:51:58"/>
    <x v="9"/>
    <x v="25"/>
    <s v="LEON PEREZ RAUL ENRIQUE"/>
    <x v="3"/>
    <x v="0"/>
    <n v="168"/>
    <n v="16.8"/>
    <n v="206.62198391420901"/>
    <s v="1 Descuento (Usuario movilidad reducida) "/>
    <n v="115023.8606"/>
    <x v="0"/>
    <n v="12323.809499999999"/>
    <x v="1547"/>
    <x v="0"/>
    <m/>
  </r>
  <r>
    <d v="2025-10-30T01:51:58"/>
    <x v="1"/>
    <x v="26"/>
    <s v="JIMENEZ HURTADO CARLOS ESTIVEN"/>
    <x v="6"/>
    <x v="0"/>
    <n v="175"/>
    <n v="21.875"/>
    <n v="165.29758713136701"/>
    <s v="10 Descuentos (Capacitacion) "/>
    <n v="92019.088499999998"/>
    <x v="0"/>
    <n v="12323.809499999999"/>
    <x v="1547"/>
    <x v="0"/>
    <m/>
  </r>
  <r>
    <d v="2025-10-30T01:51:58"/>
    <x v="1"/>
    <x v="27"/>
    <s v="LAYOS JIMENEZ JOHAN CAMILO"/>
    <x v="0"/>
    <x v="0"/>
    <n v="207"/>
    <n v="23"/>
    <n v="185.959785522788"/>
    <s v="1 Descuento (Usuario desubicado) "/>
    <n v="103521.4745"/>
    <x v="0"/>
    <n v="12323.809499999999"/>
    <x v="1547"/>
    <x v="0"/>
    <m/>
  </r>
  <r>
    <d v="2025-10-30T01:51:59"/>
    <x v="9"/>
    <x v="28"/>
    <s v="MARULANDA JARAMILLO DAWER ANDRES "/>
    <x v="0"/>
    <x v="0"/>
    <n v="158"/>
    <n v="17.5555555555556"/>
    <n v="185.959785522788"/>
    <m/>
    <n v="103521.4745"/>
    <x v="0"/>
    <n v="12323.809499999999"/>
    <x v="1547"/>
    <x v="0"/>
    <m/>
  </r>
  <r>
    <d v="2025-10-30T01:51:59"/>
    <x v="1"/>
    <x v="29"/>
    <s v="MONTOYA OSPINA GILBERTO ANTONIO"/>
    <x v="3"/>
    <x v="0"/>
    <n v="262"/>
    <n v="26.2"/>
    <n v="206.62198391420901"/>
    <s v="2 Descuentos (conduct y usuario desubicado) "/>
    <n v="115023.8606"/>
    <x v="0"/>
    <n v="12323.809499999999"/>
    <x v="1547"/>
    <x v="0"/>
    <m/>
  </r>
  <r>
    <d v="2025-10-30T01:51:58"/>
    <x v="9"/>
    <x v="39"/>
    <s v="IBARGUEN GARRIDO JUAN ESTEBAN"/>
    <x v="6"/>
    <x v="0"/>
    <n v="165"/>
    <n v="20.625"/>
    <n v="165.29758713136701"/>
    <m/>
    <n v="92019.088499999998"/>
    <x v="0"/>
    <n v="12323.809499999999"/>
    <x v="1547"/>
    <x v="0"/>
    <m/>
  </r>
  <r>
    <d v="2025-10-30T01:51:59"/>
    <x v="9"/>
    <x v="30"/>
    <s v="ARAQUE ARROYAVE JOSE ALBEIRO"/>
    <x v="6"/>
    <x v="0"/>
    <n v="166"/>
    <n v="20.75"/>
    <n v="165.29758713136701"/>
    <s v="3 Descuentos (conducts y usuario desubicado) "/>
    <n v="92019.088499999998"/>
    <x v="1"/>
    <n v="12323.809499999999"/>
    <x v="1547"/>
    <x v="0"/>
    <m/>
  </r>
  <r>
    <d v="2025-10-30T01:51:59"/>
    <x v="1"/>
    <x v="31"/>
    <s v="MARTINEZ CHAVERRA LUIS NORBERTO"/>
    <x v="0"/>
    <x v="0"/>
    <n v="182"/>
    <n v="20.2222222222222"/>
    <n v="185.959785522788"/>
    <m/>
    <n v="103521.4745"/>
    <x v="0"/>
    <n v="12323.809499999999"/>
    <x v="1547"/>
    <x v="0"/>
    <m/>
  </r>
  <r>
    <d v="2025-10-30T01:52:00"/>
    <x v="9"/>
    <x v="32"/>
    <s v="TABORDA ROJAS DIEGO ALEJANDRO"/>
    <x v="4"/>
    <x v="0"/>
    <n v="180"/>
    <n v="25.714285714285701"/>
    <n v="144.63538873994599"/>
    <s v="10 Descuentos (Capacitacion) "/>
    <n v="80516.702399999995"/>
    <x v="1"/>
    <n v="12323.809499999999"/>
    <x v="1547"/>
    <x v="0"/>
    <m/>
  </r>
  <r>
    <d v="2025-10-30T01:52:00"/>
    <x v="1"/>
    <x v="33"/>
    <s v="CALLE BOTERO JUAN RICARDO"/>
    <x v="4"/>
    <x v="0"/>
    <n v="140"/>
    <n v="20"/>
    <n v="144.63538873994599"/>
    <m/>
    <n v="80516.702399999995"/>
    <x v="0"/>
    <n v="12323.809499999999"/>
    <x v="1547"/>
    <x v="0"/>
    <m/>
  </r>
  <r>
    <d v="2025-10-30T01:52:00"/>
    <x v="9"/>
    <x v="34"/>
    <s v="PALMAR PANA EDIXON JOSUE"/>
    <x v="6"/>
    <x v="0"/>
    <n v="155"/>
    <n v="19.375"/>
    <n v="165.29758713136701"/>
    <s v="1 Descuento (Despachador) "/>
    <n v="92019.088499999998"/>
    <x v="0"/>
    <n v="12323.809499999999"/>
    <x v="1547"/>
    <x v="0"/>
    <m/>
  </r>
  <r>
    <d v="2025-10-30T01:52:00"/>
    <x v="1"/>
    <x v="35"/>
    <s v="OCAMPO OCAMPO ANTONIO JOSE"/>
    <x v="1"/>
    <x v="0"/>
    <n v="212"/>
    <n v="19.272727272727298"/>
    <n v="227.28418230563"/>
    <m/>
    <n v="126526.2466"/>
    <x v="0"/>
    <n v="12323.809499999999"/>
    <x v="1547"/>
    <x v="0"/>
    <m/>
  </r>
  <r>
    <d v="2025-10-30T01:52:01"/>
    <x v="9"/>
    <x v="41"/>
    <s v="GARCIA DAVID WILSON ALBERTO"/>
    <x v="0"/>
    <x v="0"/>
    <n v="149"/>
    <n v="16.5555555555556"/>
    <n v="185.959785522788"/>
    <s v="11 Descuentos (Capacitacion)"/>
    <n v="103521.4745"/>
    <x v="1"/>
    <n v="12323.809499999999"/>
    <x v="1547"/>
    <x v="0"/>
    <m/>
  </r>
  <r>
    <d v="2025-10-30T01:52:01"/>
    <x v="9"/>
    <x v="42"/>
    <s v="CALLE BOTERO ANDRES CAMILO"/>
    <x v="6"/>
    <x v="0"/>
    <n v="166"/>
    <n v="20.75"/>
    <n v="165.29758713136701"/>
    <s v="10 Descuentos (Capacitacion) "/>
    <n v="92019.088499999998"/>
    <x v="1"/>
    <n v="12323.809499999999"/>
    <x v="1547"/>
    <x v="0"/>
    <m/>
  </r>
  <r>
    <d v="2025-10-30T01:52:01"/>
    <x v="1"/>
    <x v="40"/>
    <s v="AGUDELO GARCIA DENIN ANGELO"/>
    <x v="6"/>
    <x v="0"/>
    <n v="151"/>
    <n v="18.875"/>
    <n v="165.29758713136701"/>
    <m/>
    <n v="92019.088499999998"/>
    <x v="1"/>
    <n v="12323.809499999999"/>
    <x v="1547"/>
    <x v="0"/>
    <m/>
  </r>
  <r>
    <d v="2025-10-31T02:48:03"/>
    <x v="9"/>
    <x v="0"/>
    <s v="HINCAPIE VILLA JUAN ESTIVEN"/>
    <x v="3"/>
    <x v="0"/>
    <n v="140"/>
    <n v="14"/>
    <n v="212.862849533955"/>
    <m/>
    <n v="118674.76700000001"/>
    <x v="0"/>
    <n v="12681.3953"/>
    <x v="1548"/>
    <x v="0"/>
    <m/>
  </r>
  <r>
    <d v="2025-10-31T02:48:03"/>
    <x v="1"/>
    <x v="36"/>
    <s v="PARIAS MURIEL JHON FREDY"/>
    <x v="0"/>
    <x v="0"/>
    <n v="209"/>
    <n v="23.2222222222222"/>
    <n v="191.57656458055899"/>
    <m/>
    <n v="106807.29029999999"/>
    <x v="1"/>
    <n v="12681.3953"/>
    <x v="1548"/>
    <x v="0"/>
    <m/>
  </r>
  <r>
    <d v="2025-10-31T02:48:03"/>
    <x v="9"/>
    <x v="1"/>
    <s v="GONZALEZ IPUANA RENE"/>
    <x v="3"/>
    <x v="0"/>
    <n v="194"/>
    <n v="19.399999999999999"/>
    <n v="212.862849533955"/>
    <s v="3 Descuentos (Usuario desubicado y conduct) "/>
    <n v="118674.76700000001"/>
    <x v="0"/>
    <n v="12681.3953"/>
    <x v="1548"/>
    <x v="0"/>
    <m/>
  </r>
  <r>
    <d v="2025-10-31T02:48:04"/>
    <x v="1"/>
    <x v="37"/>
    <s v="SANCHEZ BETANCOURT FRANSCISCO"/>
    <x v="0"/>
    <x v="0"/>
    <n v="198"/>
    <n v="22"/>
    <n v="191.57656458055899"/>
    <m/>
    <n v="106807.29029999999"/>
    <x v="0"/>
    <n v="12681.3953"/>
    <x v="1548"/>
    <x v="0"/>
    <m/>
  </r>
  <r>
    <d v="2025-10-31T02:48:04"/>
    <x v="9"/>
    <x v="2"/>
    <s v="LONDOO LOPERA DUVAN ANDRES"/>
    <x v="0"/>
    <x v="0"/>
    <n v="194"/>
    <n v="21.5555555555556"/>
    <n v="191.57656458055899"/>
    <s v="3 Descuentos (Transbordo) "/>
    <n v="106807.29029999999"/>
    <x v="1"/>
    <n v="12681.3953"/>
    <x v="1548"/>
    <x v="0"/>
    <m/>
  </r>
  <r>
    <d v="2025-10-31T02:48:04"/>
    <x v="1"/>
    <x v="3"/>
    <s v="LOPEZ PINEDA DANIEL ESTIVEN"/>
    <x v="9"/>
    <x v="0"/>
    <n v="236"/>
    <n v="19.6666666666667"/>
    <n v="255.43541944074599"/>
    <m/>
    <n v="142409.72039999999"/>
    <x v="0"/>
    <n v="12681.3953"/>
    <x v="1548"/>
    <x v="0"/>
    <m/>
  </r>
  <r>
    <d v="2025-10-31T02:48:04"/>
    <x v="9"/>
    <x v="4"/>
    <s v="PALACIO ARIAS YORFAN ALEXIS"/>
    <x v="0"/>
    <x v="0"/>
    <n v="183"/>
    <n v="20.3333333333333"/>
    <n v="191.57656458055899"/>
    <s v="1 Descuento (Usuario desubicado) "/>
    <n v="106807.29029999999"/>
    <x v="1"/>
    <n v="12681.3953"/>
    <x v="1548"/>
    <x v="0"/>
    <m/>
  </r>
  <r>
    <d v="2025-10-31T02:48:05"/>
    <x v="1"/>
    <x v="5"/>
    <s v="GONZALEZ PEREZ RAFAEL JOSE"/>
    <x v="3"/>
    <x v="0"/>
    <n v="199"/>
    <n v="19.899999999999999"/>
    <n v="212.862849533955"/>
    <m/>
    <n v="118674.76700000001"/>
    <x v="1"/>
    <n v="12681.3953"/>
    <x v="1548"/>
    <x v="0"/>
    <m/>
  </r>
  <r>
    <d v="2025-10-31T02:48:05"/>
    <x v="9"/>
    <x v="6"/>
    <s v="CARTAGENA RAMIREZ FREDY ALONSO"/>
    <x v="2"/>
    <x v="0"/>
    <n v="168"/>
    <n v="28"/>
    <n v="127.71770972037299"/>
    <m/>
    <n v="71204.860199999996"/>
    <x v="0"/>
    <n v="12681.3953"/>
    <x v="1548"/>
    <x v="0"/>
    <m/>
  </r>
  <r>
    <d v="2025-10-31T02:48:06"/>
    <x v="1"/>
    <x v="7"/>
    <s v="MARIN ALZATE KEVIN ANDRES"/>
    <x v="4"/>
    <x v="0"/>
    <n v="190"/>
    <n v="27.1428571428571"/>
    <n v="149.00399467376801"/>
    <m/>
    <n v="83072.336899999995"/>
    <x v="0"/>
    <n v="12681.3953"/>
    <x v="1548"/>
    <x v="0"/>
    <m/>
  </r>
  <r>
    <d v="2025-10-31T02:48:06"/>
    <x v="9"/>
    <x v="8"/>
    <s v="YEPES TORRES JHON ALEXANDER"/>
    <x v="0"/>
    <x v="0"/>
    <n v="269"/>
    <n v="29.8888888888889"/>
    <n v="191.57656458055899"/>
    <m/>
    <n v="106807.29029999999"/>
    <x v="0"/>
    <n v="12681.3953"/>
    <x v="1548"/>
    <x v="0"/>
    <m/>
  </r>
  <r>
    <d v="2025-10-31T02:48:06"/>
    <x v="1"/>
    <x v="9"/>
    <s v="MACIAS HERNANDEZ JULIAN DAVID"/>
    <x v="11"/>
    <x v="0"/>
    <n v="47"/>
    <n v="23.5"/>
    <n v="42.572569906790903"/>
    <m/>
    <n v="23734.953399999999"/>
    <x v="0"/>
    <n v="12681.3953"/>
    <x v="1548"/>
    <x v="0"/>
    <m/>
  </r>
  <r>
    <d v="2025-10-31T02:48:07"/>
    <x v="9"/>
    <x v="10"/>
    <s v="CUADROS PRESIGA JOSE GABRIEL"/>
    <x v="0"/>
    <x v="0"/>
    <n v="159"/>
    <n v="17.6666666666667"/>
    <n v="191.57656458055899"/>
    <m/>
    <n v="106807.29029999999"/>
    <x v="0"/>
    <n v="12681.3953"/>
    <x v="1548"/>
    <x v="0"/>
    <m/>
  </r>
  <r>
    <d v="2025-10-31T02:48:07"/>
    <x v="1"/>
    <x v="11"/>
    <s v="DURANGO PAEZ GILDARDO"/>
    <x v="6"/>
    <x v="0"/>
    <n v="181"/>
    <n v="22.625"/>
    <n v="170.29027962716401"/>
    <m/>
    <n v="94939.813599999994"/>
    <x v="1"/>
    <n v="12681.3953"/>
    <x v="1548"/>
    <x v="0"/>
    <m/>
  </r>
  <r>
    <d v="2025-10-31T02:48:07"/>
    <x v="9"/>
    <x v="12"/>
    <s v="HERNANDEZ MACIAS GILBERTO"/>
    <x v="0"/>
    <x v="0"/>
    <n v="225"/>
    <n v="25"/>
    <n v="191.57656458055899"/>
    <s v="2 Descuentos (Despachador y conduct) "/>
    <n v="106807.29029999999"/>
    <x v="1"/>
    <n v="12681.3953"/>
    <x v="1548"/>
    <x v="0"/>
    <m/>
  </r>
  <r>
    <d v="2025-10-31T02:48:07"/>
    <x v="1"/>
    <x v="13"/>
    <s v="PEREZ GARCIA JUAN ESTEBAN"/>
    <x v="3"/>
    <x v="0"/>
    <n v="185"/>
    <n v="18.5"/>
    <n v="212.862849533955"/>
    <m/>
    <n v="118674.76700000001"/>
    <x v="0"/>
    <n v="12681.3953"/>
    <x v="1548"/>
    <x v="0"/>
    <m/>
  </r>
  <r>
    <d v="2025-10-31T02:48:08"/>
    <x v="9"/>
    <x v="14"/>
    <s v="ESPINOZA CHAVARRIA GUILLERMO LEON"/>
    <x v="6"/>
    <x v="0"/>
    <n v="163"/>
    <n v="20.375"/>
    <n v="170.29027962716401"/>
    <m/>
    <n v="94939.813599999994"/>
    <x v="0"/>
    <n v="12681.3953"/>
    <x v="1548"/>
    <x v="0"/>
    <m/>
  </r>
  <r>
    <d v="2025-10-31T02:48:08"/>
    <x v="1"/>
    <x v="15"/>
    <s v="ALBERTO ARISTIZABAL RAFAEL"/>
    <x v="0"/>
    <x v="0"/>
    <n v="188"/>
    <n v="20.8888888888889"/>
    <n v="191.57656458055899"/>
    <s v="1 Descuento (Conduct) "/>
    <n v="106807.29029999999"/>
    <x v="0"/>
    <n v="12681.3953"/>
    <x v="1548"/>
    <x v="0"/>
    <m/>
  </r>
  <r>
    <d v="2025-10-31T02:48:08"/>
    <x v="9"/>
    <x v="16"/>
    <s v="MACEA ARBELAEZ MATEO"/>
    <x v="13"/>
    <x v="0"/>
    <n v="250"/>
    <n v="18.518518518518501"/>
    <n v="287.36484687083902"/>
    <s v="Se adiciona 1.5 viaje y 10 Usuarios restantes del dia 28/10. 2 Descuentos (Usuario desubicado y conduct) "/>
    <n v="160210.93539999999"/>
    <x v="0"/>
    <n v="12681.3953"/>
    <x v="1548"/>
    <x v="0"/>
    <m/>
  </r>
  <r>
    <d v="2025-10-31T02:48:08"/>
    <x v="1"/>
    <x v="17"/>
    <s v="VALENCIA MENDOZA JHON"/>
    <x v="3"/>
    <x v="0"/>
    <n v="201"/>
    <n v="20.100000000000001"/>
    <n v="212.862849533955"/>
    <m/>
    <n v="118674.76700000001"/>
    <x v="0"/>
    <n v="12681.3953"/>
    <x v="1548"/>
    <x v="0"/>
    <m/>
  </r>
  <r>
    <d v="2025-10-31T02:48:09"/>
    <x v="9"/>
    <x v="18"/>
    <s v="MACIAS HERNANDEZ JULIAN DAVID"/>
    <x v="0"/>
    <x v="0"/>
    <n v="192"/>
    <n v="21.3333333333333"/>
    <n v="191.57656458055899"/>
    <s v="JOSE DURANGO Realiz 3 viajes donde moviliz 71 Usuarios"/>
    <n v="106807.29029999999"/>
    <x v="0"/>
    <n v="12681.3953"/>
    <x v="1548"/>
    <x v="0"/>
    <m/>
  </r>
  <r>
    <d v="2025-10-31T02:48:09"/>
    <x v="1"/>
    <x v="19"/>
    <s v="DAVID  HENRY GIOVANNY"/>
    <x v="4"/>
    <x v="0"/>
    <n v="176"/>
    <n v="25.1428571428571"/>
    <n v="149.00399467376801"/>
    <s v="JOSE DURANGO Realiz 4 viajes donde moviliz 99 Usuarios"/>
    <n v="83072.336899999995"/>
    <x v="1"/>
    <n v="12681.3953"/>
    <x v="1548"/>
    <x v="0"/>
    <m/>
  </r>
  <r>
    <d v="2025-10-31T02:48:09"/>
    <x v="9"/>
    <x v="20"/>
    <s v="SALDARRIAGA PARRA LUIS ALBERTO "/>
    <x v="4"/>
    <x v="0"/>
    <n v="151"/>
    <n v="21.571428571428601"/>
    <n v="149.00399467376801"/>
    <m/>
    <n v="83072.336899999995"/>
    <x v="2"/>
    <n v="12681.3953"/>
    <x v="1548"/>
    <x v="0"/>
    <m/>
  </r>
  <r>
    <d v="2025-10-31T02:48:09"/>
    <x v="9"/>
    <x v="38"/>
    <s v="PULGARIN GARCIA YONATHAN ANDRES"/>
    <x v="2"/>
    <x v="0"/>
    <n v="139"/>
    <n v="23.1666666666667"/>
    <n v="127.71770972037299"/>
    <m/>
    <n v="71204.860199999996"/>
    <x v="1"/>
    <n v="12681.3953"/>
    <x v="1548"/>
    <x v="0"/>
    <m/>
  </r>
  <r>
    <d v="2025-10-31T02:48:10"/>
    <x v="1"/>
    <x v="22"/>
    <s v="CIRO MARIN RODRIGO ALBERTO"/>
    <x v="0"/>
    <x v="0"/>
    <n v="189"/>
    <n v="21"/>
    <n v="191.57656458055899"/>
    <m/>
    <n v="106807.29029999999"/>
    <x v="0"/>
    <n v="12681.3953"/>
    <x v="1548"/>
    <x v="0"/>
    <m/>
  </r>
  <r>
    <d v="2025-10-31T02:48:10"/>
    <x v="9"/>
    <x v="23"/>
    <s v="VERENZUELA MARTINEZ ALEXANDER"/>
    <x v="1"/>
    <x v="0"/>
    <n v="227"/>
    <n v="20.636363636363601"/>
    <n v="234.14913448735001"/>
    <s v="4 Descuentos (Usuarios desubicados y monitoreo) "/>
    <n v="130542.24370000001"/>
    <x v="0"/>
    <n v="12681.3953"/>
    <x v="1548"/>
    <x v="0"/>
    <m/>
  </r>
  <r>
    <d v="2025-10-31T02:48:09"/>
    <x v="1"/>
    <x v="21"/>
    <s v="JIMENEZ HERNANDEZ ESTEBAN CAMILO"/>
    <x v="6"/>
    <x v="0"/>
    <n v="169"/>
    <n v="21.125"/>
    <n v="170.29027962716401"/>
    <m/>
    <n v="94939.813599999994"/>
    <x v="0"/>
    <n v="12681.3953"/>
    <x v="1548"/>
    <x v="0"/>
    <m/>
  </r>
  <r>
    <d v="2025-10-31T02:48:10"/>
    <x v="1"/>
    <x v="24"/>
    <s v="OSORIO URREGO SANTIAGO"/>
    <x v="4"/>
    <x v="0"/>
    <n v="151"/>
    <n v="21.571428571428601"/>
    <n v="149.00399467376801"/>
    <s v=" "/>
    <n v="83072.336899999995"/>
    <x v="0"/>
    <n v="12681.3953"/>
    <x v="1548"/>
    <x v="0"/>
    <m/>
  </r>
  <r>
    <d v="2025-10-31T02:48:10"/>
    <x v="9"/>
    <x v="25"/>
    <s v="LEON PEREZ RAUL ENRIQUE"/>
    <x v="1"/>
    <x v="0"/>
    <n v="247"/>
    <n v="22.454545454545499"/>
    <n v="234.14913448735001"/>
    <s v="2 Descuentos (Despachador y conduct) "/>
    <n v="130542.24370000001"/>
    <x v="0"/>
    <n v="12681.3953"/>
    <x v="1548"/>
    <x v="0"/>
    <m/>
  </r>
  <r>
    <d v="2025-10-31T02:48:11"/>
    <x v="1"/>
    <x v="26"/>
    <s v="JIMENEZ HURTADO CARLOS ESTIVEN"/>
    <x v="6"/>
    <x v="0"/>
    <n v="203"/>
    <n v="25.375"/>
    <n v="170.29027962716401"/>
    <s v="2 Descuentos (Usuarios desubicados) "/>
    <n v="94939.813599999994"/>
    <x v="0"/>
    <n v="12681.3953"/>
    <x v="1548"/>
    <x v="0"/>
    <m/>
  </r>
  <r>
    <d v="2025-10-31T02:48:11"/>
    <x v="9"/>
    <x v="39"/>
    <s v="IBARGUEN GARRIDO JUAN ESTEBAN"/>
    <x v="3"/>
    <x v="0"/>
    <n v="174"/>
    <n v="17.399999999999999"/>
    <n v="212.862849533955"/>
    <s v="1 Descuento (Despachador) "/>
    <n v="118674.76700000001"/>
    <x v="0"/>
    <n v="12681.3953"/>
    <x v="1548"/>
    <x v="0"/>
    <m/>
  </r>
  <r>
    <d v="2025-10-31T02:48:11"/>
    <x v="1"/>
    <x v="27"/>
    <s v="LAYOS JIMENEZ JOHAN CAMILO"/>
    <x v="6"/>
    <x v="0"/>
    <n v="136"/>
    <n v="17"/>
    <n v="170.29027962716401"/>
    <m/>
    <n v="94939.813599999994"/>
    <x v="0"/>
    <n v="12681.3953"/>
    <x v="1548"/>
    <x v="0"/>
    <m/>
  </r>
  <r>
    <d v="2025-10-31T02:48:11"/>
    <x v="9"/>
    <x v="28"/>
    <s v="JARAMILLO JARAMILLO FRANCISCO WBEIMAR"/>
    <x v="3"/>
    <x v="0"/>
    <n v="154"/>
    <n v="15.4"/>
    <n v="212.862849533955"/>
    <m/>
    <n v="118674.76700000001"/>
    <x v="0"/>
    <n v="12681.3953"/>
    <x v="1548"/>
    <x v="0"/>
    <m/>
  </r>
  <r>
    <d v="2025-10-31T02:48:12"/>
    <x v="1"/>
    <x v="29"/>
    <s v="MONTOYA OSPINA GILBERTO ANTONIO"/>
    <x v="3"/>
    <x v="0"/>
    <n v="261"/>
    <n v="26.1"/>
    <n v="212.862849533955"/>
    <s v="5 Descuentos (Transbordo) "/>
    <n v="118674.76700000001"/>
    <x v="0"/>
    <n v="12681.3953"/>
    <x v="1548"/>
    <x v="0"/>
    <m/>
  </r>
  <r>
    <d v="2025-10-31T02:48:12"/>
    <x v="9"/>
    <x v="30"/>
    <s v="ARAQUE ARROYAVE JOSE ALBEIRO"/>
    <x v="4"/>
    <x v="0"/>
    <n v="188"/>
    <n v="26.8571428571429"/>
    <n v="149.00399467376801"/>
    <s v="1 Descuento (Usuario movilidad reducida) "/>
    <n v="83072.336899999995"/>
    <x v="1"/>
    <n v="12681.3953"/>
    <x v="1548"/>
    <x v="0"/>
    <m/>
  </r>
  <r>
    <d v="2025-10-31T02:48:12"/>
    <x v="1"/>
    <x v="31"/>
    <s v="MARTINEZ CHAVERRA LUIS NORBERTO"/>
    <x v="0"/>
    <x v="0"/>
    <n v="219"/>
    <n v="24.3333333333333"/>
    <n v="191.57656458055899"/>
    <m/>
    <n v="106807.29029999999"/>
    <x v="0"/>
    <n v="12681.3953"/>
    <x v="1548"/>
    <x v="0"/>
    <m/>
  </r>
  <r>
    <d v="2025-10-31T02:48:12"/>
    <x v="9"/>
    <x v="32"/>
    <s v="TABORDA ROJAS DIEGO ALEJANDRO"/>
    <x v="6"/>
    <x v="0"/>
    <n v="149"/>
    <n v="18.625"/>
    <n v="170.29027962716401"/>
    <m/>
    <n v="94939.813599999994"/>
    <x v="1"/>
    <n v="12681.3953"/>
    <x v="1548"/>
    <x v="0"/>
    <m/>
  </r>
  <r>
    <d v="2025-10-31T02:48:13"/>
    <x v="1"/>
    <x v="33"/>
    <s v="CALLE BOTERO JUAN RICARDO"/>
    <x v="0"/>
    <x v="0"/>
    <n v="147"/>
    <n v="16.3333333333333"/>
    <n v="191.57656458055899"/>
    <m/>
    <n v="106807.29029999999"/>
    <x v="0"/>
    <n v="12681.3953"/>
    <x v="1548"/>
    <x v="0"/>
    <m/>
  </r>
  <r>
    <d v="2025-10-31T02:48:13"/>
    <x v="9"/>
    <x v="34"/>
    <s v="HENAO MUOZ FERNEY"/>
    <x v="6"/>
    <x v="0"/>
    <n v="156"/>
    <n v="19.5"/>
    <n v="170.29027962716401"/>
    <s v="EDIXON PALMAR Realiz 2 viajes donde moviliz 44 Usuarios. 8 Descuentos (Transbordo) "/>
    <n v="94939.813599999994"/>
    <x v="0"/>
    <n v="12681.3953"/>
    <x v="1548"/>
    <x v="0"/>
    <m/>
  </r>
  <r>
    <d v="2025-10-31T02:48:13"/>
    <x v="1"/>
    <x v="35"/>
    <s v="OCAMPO OCAMPO ANTONIO JOSE"/>
    <x v="3"/>
    <x v="0"/>
    <n v="240"/>
    <n v="24"/>
    <n v="212.862849533955"/>
    <m/>
    <n v="118674.76700000001"/>
    <x v="0"/>
    <n v="12681.3953"/>
    <x v="1548"/>
    <x v="0"/>
    <m/>
  </r>
  <r>
    <d v="2025-10-31T02:48:13"/>
    <x v="9"/>
    <x v="41"/>
    <s v="GARCIA DAVID WILSON ALBERTO"/>
    <x v="0"/>
    <x v="0"/>
    <n v="204"/>
    <n v="22.6666666666667"/>
    <n v="191.57656458055899"/>
    <s v="2 Descuentos (Usuarios desubicados) "/>
    <n v="106807.29029999999"/>
    <x v="1"/>
    <n v="12681.3953"/>
    <x v="1548"/>
    <x v="0"/>
    <m/>
  </r>
  <r>
    <d v="2025-10-31T02:48:14"/>
    <x v="1"/>
    <x v="40"/>
    <s v="AGUDELO GARCIA DENIN ANGELO"/>
    <x v="0"/>
    <x v="0"/>
    <n v="186"/>
    <n v="20.6666666666667"/>
    <n v="191.57656458055899"/>
    <m/>
    <n v="106807.29029999999"/>
    <x v="1"/>
    <n v="12681.3953"/>
    <x v="1548"/>
    <x v="0"/>
    <m/>
  </r>
  <r>
    <d v="2025-10-31T02:48:14"/>
    <x v="9"/>
    <x v="42"/>
    <s v="CALLE BOTERO ANDRES CAMILO"/>
    <x v="4"/>
    <x v="0"/>
    <n v="156"/>
    <n v="22.285714285714299"/>
    <n v="149.00399467376801"/>
    <m/>
    <n v="83072.336899999995"/>
    <x v="1"/>
    <n v="12681.3953"/>
    <x v="1548"/>
    <x v="0"/>
    <m/>
  </r>
  <r>
    <d v="2025-11-01T04:00:58"/>
    <x v="1"/>
    <x v="0"/>
    <s v="HINCAPIE VILLA JUAN ESTIVEN"/>
    <x v="3"/>
    <x v="0"/>
    <n v="234"/>
    <n v="23.4"/>
    <n v="243.529411764706"/>
    <s v="1 Descuento (Usuario desubicado) "/>
    <n v="136614.7059"/>
    <x v="0"/>
    <n v="13919.512199999999"/>
    <x v="1549"/>
    <x v="0"/>
    <m/>
  </r>
  <r>
    <d v="2025-11-01T04:00:58"/>
    <x v="9"/>
    <x v="36"/>
    <s v="PARIAS MURIEL JHON FREDY"/>
    <x v="6"/>
    <x v="0"/>
    <n v="211"/>
    <n v="26.375"/>
    <n v="194.82352941176501"/>
    <s v="2 Descuentos (Usuarios desubicados) "/>
    <n v="109291.7647"/>
    <x v="1"/>
    <n v="13919.512199999999"/>
    <x v="1549"/>
    <x v="0"/>
    <m/>
  </r>
  <r>
    <d v="2025-11-01T04:00:59"/>
    <x v="1"/>
    <x v="1"/>
    <s v="GONZALEZ IPUANA RENE "/>
    <x v="2"/>
    <x v="0"/>
    <n v="136"/>
    <n v="22.6666666666667"/>
    <n v="146.11764705882399"/>
    <s v="Se descuenta 0.5 viaje de 3 pm ya que abandona ruta sin autorizacin. 1 Descuento (Usuario desubicado) "/>
    <n v="75138.070999999996"/>
    <x v="0"/>
    <n v="13919.512199999999"/>
    <x v="1549"/>
    <x v="2"/>
    <n v="12.176500000000001"/>
  </r>
  <r>
    <d v="2025-11-01T04:00:59"/>
    <x v="9"/>
    <x v="37"/>
    <s v="SANCHEZ BETANCOURT FRANSCISCO"/>
    <x v="1"/>
    <x v="0"/>
    <n v="241"/>
    <n v="21.909090909090899"/>
    <n v="267.88235294117601"/>
    <s v="3 Descuentos (Transbordo y usuario desubicado) "/>
    <n v="150276.1765"/>
    <x v="0"/>
    <n v="13919.512199999999"/>
    <x v="1549"/>
    <x v="0"/>
    <m/>
  </r>
  <r>
    <d v="2025-11-01T04:00:59"/>
    <x v="1"/>
    <x v="2"/>
    <s v="LONDOO LOPERA DUVAN ANDRES"/>
    <x v="0"/>
    <x v="0"/>
    <n v="250"/>
    <n v="27.7777777777778"/>
    <n v="219.17647058823499"/>
    <m/>
    <n v="122953.2353"/>
    <x v="1"/>
    <n v="13919.512199999999"/>
    <x v="1549"/>
    <x v="0"/>
    <m/>
  </r>
  <r>
    <d v="2025-11-01T04:00:59"/>
    <x v="9"/>
    <x v="3"/>
    <s v="LOPEZ PINEDA DANIEL ESTIVEN"/>
    <x v="3"/>
    <x v="0"/>
    <n v="287"/>
    <n v="28.7"/>
    <n v="243.529411764706"/>
    <s v="1 Descuento (Usuario desubicado) "/>
    <n v="136614.7059"/>
    <x v="0"/>
    <n v="13919.512199999999"/>
    <x v="1549"/>
    <x v="0"/>
    <m/>
  </r>
  <r>
    <d v="2025-11-01T04:01:00"/>
    <x v="1"/>
    <x v="4"/>
    <s v="PALACIO ARIAS YORFAN ALEXIS"/>
    <x v="4"/>
    <x v="0"/>
    <n v="151"/>
    <n v="21.571428571428601"/>
    <n v="170.470588235294"/>
    <m/>
    <n v="95630.294099999999"/>
    <x v="1"/>
    <n v="13919.512199999999"/>
    <x v="1549"/>
    <x v="0"/>
    <m/>
  </r>
  <r>
    <d v="2025-11-01T04:01:00"/>
    <x v="9"/>
    <x v="5"/>
    <s v="GONZALEZ PEREZ RAFAEL JOSE"/>
    <x v="0"/>
    <x v="0"/>
    <n v="195"/>
    <n v="21.6666666666667"/>
    <n v="219.17647058823499"/>
    <m/>
    <n v="122953.2353"/>
    <x v="1"/>
    <n v="13919.512199999999"/>
    <x v="1549"/>
    <x v="0"/>
    <m/>
  </r>
  <r>
    <d v="2025-11-01T04:01:00"/>
    <x v="1"/>
    <x v="6"/>
    <s v="CARTAGENA RAMIREZ FREDY ALONSO"/>
    <x v="8"/>
    <x v="0"/>
    <n v="133"/>
    <n v="26.6"/>
    <n v="121.764705882353"/>
    <m/>
    <n v="68307.352899999998"/>
    <x v="0"/>
    <n v="13919.512199999999"/>
    <x v="1549"/>
    <x v="0"/>
    <m/>
  </r>
  <r>
    <d v="2025-11-01T04:01:01"/>
    <x v="9"/>
    <x v="7"/>
    <s v="MARIN ALZATE KEVIN ANDRES"/>
    <x v="0"/>
    <x v="0"/>
    <n v="215"/>
    <n v="23.8888888888889"/>
    <n v="219.17647058823499"/>
    <m/>
    <n v="122953.2353"/>
    <x v="0"/>
    <n v="13919.512199999999"/>
    <x v="1549"/>
    <x v="0"/>
    <m/>
  </r>
  <r>
    <d v="2025-11-01T04:01:01"/>
    <x v="1"/>
    <x v="8"/>
    <s v="YEPES TORRES JHON ALEXANDER"/>
    <x v="0"/>
    <x v="0"/>
    <n v="190"/>
    <n v="21.1111111111111"/>
    <n v="219.17647058823499"/>
    <m/>
    <n v="122953.2353"/>
    <x v="0"/>
    <n v="13919.512199999999"/>
    <x v="1549"/>
    <x v="0"/>
    <m/>
  </r>
  <r>
    <d v="2025-11-01T04:01:01"/>
    <x v="9"/>
    <x v="11"/>
    <s v="DURANGO PAEZ GILDARDO"/>
    <x v="0"/>
    <x v="0"/>
    <n v="215"/>
    <n v="23.8888888888889"/>
    <n v="219.17647058823499"/>
    <m/>
    <n v="122953.2353"/>
    <x v="1"/>
    <n v="13919.512199999999"/>
    <x v="1549"/>
    <x v="0"/>
    <m/>
  </r>
  <r>
    <d v="2025-11-01T04:01:02"/>
    <x v="1"/>
    <x v="12"/>
    <s v="HENAO MUOZ FERNEY"/>
    <x v="3"/>
    <x v="0"/>
    <n v="286"/>
    <n v="28.6"/>
    <n v="243.529411764706"/>
    <s v="2 Descuentos (Usuarios desubicados) "/>
    <n v="136614.7059"/>
    <x v="1"/>
    <n v="13919.512199999999"/>
    <x v="1549"/>
    <x v="0"/>
    <m/>
  </r>
  <r>
    <d v="2025-11-01T04:01:02"/>
    <x v="9"/>
    <x v="13"/>
    <s v="PEREZ GARCIA JUAN ESTEBAN"/>
    <x v="0"/>
    <x v="0"/>
    <n v="195"/>
    <n v="21.6666666666667"/>
    <n v="219.17647058823499"/>
    <s v="1 Descuento (Transbordo) "/>
    <n v="122953.2353"/>
    <x v="0"/>
    <n v="13919.512199999999"/>
    <x v="1549"/>
    <x v="0"/>
    <m/>
  </r>
  <r>
    <d v="2025-11-01T04:01:02"/>
    <x v="1"/>
    <x v="14"/>
    <s v="PARRA VILLA YUBER ALONSO"/>
    <x v="0"/>
    <x v="0"/>
    <n v="205"/>
    <n v="22.7777777777778"/>
    <n v="219.17647058823499"/>
    <s v="1 Descuento (Despachador) "/>
    <n v="122953.2353"/>
    <x v="0"/>
    <n v="13919.512199999999"/>
    <x v="1549"/>
    <x v="0"/>
    <m/>
  </r>
  <r>
    <d v="2025-11-01T04:01:02"/>
    <x v="9"/>
    <x v="15"/>
    <s v="ALBERTO ARISTIZABAL RAFAEL"/>
    <x v="1"/>
    <x v="0"/>
    <n v="273"/>
    <n v="24.818181818181799"/>
    <n v="267.88235294117601"/>
    <s v="1 Descuento (Transbordo) "/>
    <n v="150276.1765"/>
    <x v="0"/>
    <n v="13919.512199999999"/>
    <x v="1549"/>
    <x v="0"/>
    <m/>
  </r>
  <r>
    <d v="2025-11-01T04:01:03"/>
    <x v="1"/>
    <x v="16"/>
    <s v="MACEA ARBELAEZ MATEO"/>
    <x v="0"/>
    <x v="0"/>
    <n v="180"/>
    <n v="20"/>
    <n v="219.17647058823499"/>
    <m/>
    <n v="122953.2353"/>
    <x v="0"/>
    <n v="13919.512199999999"/>
    <x v="1549"/>
    <x v="0"/>
    <m/>
  </r>
  <r>
    <d v="2025-11-01T04:01:03"/>
    <x v="9"/>
    <x v="17"/>
    <s v="MURILLO  YORMAN ANDRES"/>
    <x v="3"/>
    <x v="0"/>
    <n v="220"/>
    <n v="22"/>
    <n v="243.529411764706"/>
    <m/>
    <n v="136614.7059"/>
    <x v="0"/>
    <n v="13919.512199999999"/>
    <x v="1549"/>
    <x v="0"/>
    <m/>
  </r>
  <r>
    <d v="2025-11-01T04:01:03"/>
    <x v="1"/>
    <x v="18"/>
    <s v="DURANGO DAVID JOSE"/>
    <x v="2"/>
    <x v="0"/>
    <n v="119"/>
    <n v="19.8333333333333"/>
    <n v="146.11764705882399"/>
    <m/>
    <n v="81968.823499999999"/>
    <x v="0"/>
    <n v="13919.512199999999"/>
    <x v="1549"/>
    <x v="0"/>
    <m/>
  </r>
  <r>
    <d v="2025-11-01T04:01:04"/>
    <x v="9"/>
    <x v="19"/>
    <s v="QUIRAMA CASTAEDA JHON JADER"/>
    <x v="6"/>
    <x v="0"/>
    <n v="149"/>
    <n v="18.625"/>
    <n v="194.82352941176501"/>
    <m/>
    <n v="109291.7647"/>
    <x v="1"/>
    <n v="13919.512199999999"/>
    <x v="1549"/>
    <x v="0"/>
    <m/>
  </r>
  <r>
    <d v="2025-11-01T04:01:04"/>
    <x v="1"/>
    <x v="20"/>
    <s v="SALDARRIAGA PARRA LUIS ALBERTO"/>
    <x v="4"/>
    <x v="0"/>
    <n v="129"/>
    <n v="18.428571428571399"/>
    <n v="170.470588235294"/>
    <m/>
    <n v="95630.294099999999"/>
    <x v="2"/>
    <n v="13919.512199999999"/>
    <x v="1549"/>
    <x v="0"/>
    <m/>
  </r>
  <r>
    <d v="2025-11-01T04:01:04"/>
    <x v="9"/>
    <x v="21"/>
    <s v="JIMENEZ HERNANDEZ ESTEBAN CAMILO"/>
    <x v="0"/>
    <x v="0"/>
    <n v="186"/>
    <n v="20.6666666666667"/>
    <n v="219.17647058823499"/>
    <m/>
    <n v="122953.2353"/>
    <x v="0"/>
    <n v="13919.512199999999"/>
    <x v="1549"/>
    <x v="0"/>
    <m/>
  </r>
  <r>
    <d v="2025-11-01T04:01:04"/>
    <x v="1"/>
    <x v="38"/>
    <s v="PULGARIN GARCIA YONATHAN ANDRES"/>
    <x v="4"/>
    <x v="0"/>
    <n v="206"/>
    <n v="29.428571428571399"/>
    <n v="170.470588235294"/>
    <m/>
    <n v="95630.294099999999"/>
    <x v="1"/>
    <n v="13919.512199999999"/>
    <x v="1549"/>
    <x v="0"/>
    <m/>
  </r>
  <r>
    <d v="2025-11-01T04:01:05"/>
    <x v="9"/>
    <x v="22"/>
    <s v="CIRO MARIN RODRIGO ALBERTO"/>
    <x v="2"/>
    <x v="0"/>
    <n v="176"/>
    <n v="29.3333333333333"/>
    <n v="146.11764705882399"/>
    <s v="3 Descuentos (transbordo y asociado) "/>
    <n v="81968.823499999999"/>
    <x v="0"/>
    <n v="13919.512199999999"/>
    <x v="1549"/>
    <x v="0"/>
    <m/>
  </r>
  <r>
    <d v="2025-11-01T04:01:05"/>
    <x v="1"/>
    <x v="23"/>
    <s v="FLORES RINCON JORGE ALBERTO"/>
    <x v="6"/>
    <x v="0"/>
    <n v="230"/>
    <n v="28.75"/>
    <n v="194.82352941176501"/>
    <m/>
    <n v="109291.7647"/>
    <x v="0"/>
    <n v="13919.512199999999"/>
    <x v="1549"/>
    <x v="0"/>
    <m/>
  </r>
  <r>
    <d v="2025-11-01T04:01:05"/>
    <x v="9"/>
    <x v="24"/>
    <s v="AGUDELO GARCIA LLORDIN ELIAS"/>
    <x v="3"/>
    <x v="0"/>
    <n v="196"/>
    <n v="19.600000000000001"/>
    <n v="243.529411764706"/>
    <s v="Se descuenta 0.5 viaje de 11 50 am ya que NO ingresa a placita zea"/>
    <n v="129783.9534"/>
    <x v="0"/>
    <n v="13919.512199999999"/>
    <x v="1549"/>
    <x v="2"/>
    <n v="12.176500000000001"/>
  </r>
  <r>
    <d v="2025-11-01T04:01:05"/>
    <x v="1"/>
    <x v="25"/>
    <s v="LEON PEREZ RAUL ENRIQUE"/>
    <x v="3"/>
    <x v="0"/>
    <n v="251"/>
    <n v="25.1"/>
    <n v="243.529411764706"/>
    <m/>
    <n v="136614.7059"/>
    <x v="0"/>
    <n v="13919.512199999999"/>
    <x v="1549"/>
    <x v="0"/>
    <m/>
  </r>
  <r>
    <d v="2025-11-01T04:01:06"/>
    <x v="9"/>
    <x v="26"/>
    <s v="JIMENEZ HURTADO CARLOS ESTIVEN"/>
    <x v="0"/>
    <x v="0"/>
    <n v="186"/>
    <n v="20.6666666666667"/>
    <n v="219.17647058823499"/>
    <m/>
    <n v="122953.2353"/>
    <x v="0"/>
    <n v="13919.512199999999"/>
    <x v="1549"/>
    <x v="0"/>
    <m/>
  </r>
  <r>
    <d v="2025-11-01T04:01:06"/>
    <x v="1"/>
    <x v="39"/>
    <s v="IBARGUEN GARRIDO JUAN ESTEBAN"/>
    <x v="0"/>
    <x v="0"/>
    <n v="206"/>
    <n v="22.8888888888889"/>
    <n v="219.17647058823499"/>
    <s v="Se descuenta 0.5 viaje de 7 35 am ya que NO ingresa a la minorista."/>
    <n v="116122.4828"/>
    <x v="0"/>
    <n v="13919.512199999999"/>
    <x v="1549"/>
    <x v="2"/>
    <n v="12.176500000000001"/>
  </r>
  <r>
    <d v="2025-11-01T04:01:06"/>
    <x v="9"/>
    <x v="27"/>
    <s v="OSORIO URREGO SANTIAGO"/>
    <x v="9"/>
    <x v="0"/>
    <n v="354"/>
    <n v="29.5"/>
    <n v="292.23529411764702"/>
    <s v="4 Descuentos (Usuarios desubicados, conduct y despachador) "/>
    <n v="163937.6471"/>
    <x v="0"/>
    <n v="13919.512199999999"/>
    <x v="1549"/>
    <x v="0"/>
    <m/>
  </r>
  <r>
    <d v="2025-11-01T04:01:06"/>
    <x v="1"/>
    <x v="28"/>
    <s v="MARULANDA JARAMILLO DAWER ANDRES"/>
    <x v="10"/>
    <x v="0"/>
    <n v="124"/>
    <n v="31"/>
    <n v="97.411764705882305"/>
    <m/>
    <n v="54645.882400000002"/>
    <x v="0"/>
    <n v="13919.512199999999"/>
    <x v="1549"/>
    <x v="0"/>
    <m/>
  </r>
  <r>
    <d v="2025-11-01T04:01:07"/>
    <x v="9"/>
    <x v="29"/>
    <s v="LOPERA ALVAREZ ESTIVEN"/>
    <x v="3"/>
    <x v="0"/>
    <n v="288"/>
    <n v="28.8"/>
    <n v="243.529411764706"/>
    <m/>
    <n v="136614.7059"/>
    <x v="0"/>
    <n v="13919.512199999999"/>
    <x v="1549"/>
    <x v="0"/>
    <m/>
  </r>
  <r>
    <d v="2025-11-01T04:01:07"/>
    <x v="1"/>
    <x v="30"/>
    <s v="ARAQUE ARROYAVE JOSE ALBEIRO"/>
    <x v="6"/>
    <x v="0"/>
    <n v="281"/>
    <n v="35.125"/>
    <n v="194.82352941176501"/>
    <s v="4 Descuentos (Despachador y usuario desubicado) "/>
    <n v="109291.7647"/>
    <x v="1"/>
    <n v="13919.512199999999"/>
    <x v="1549"/>
    <x v="0"/>
    <m/>
  </r>
  <r>
    <d v="2025-11-01T04:01:07"/>
    <x v="9"/>
    <x v="31"/>
    <s v="JARAMILLO JARAMILLO FRANCISCO WBEIMAR"/>
    <x v="0"/>
    <x v="0"/>
    <n v="224"/>
    <n v="24.8888888888889"/>
    <n v="219.17647058823499"/>
    <m/>
    <n v="122953.2353"/>
    <x v="0"/>
    <n v="13919.512199999999"/>
    <x v="1549"/>
    <x v="0"/>
    <m/>
  </r>
  <r>
    <d v="2025-11-01T04:01:07"/>
    <x v="1"/>
    <x v="32"/>
    <s v="VERENZUELA MARTINEZ ALEXANDER"/>
    <x v="0"/>
    <x v="0"/>
    <n v="230"/>
    <n v="25.5555555555556"/>
    <n v="219.17647058823499"/>
    <s v="2 Descuentos (Usuarios desubicados) "/>
    <n v="122953.2353"/>
    <x v="1"/>
    <n v="13919.512199999999"/>
    <x v="1549"/>
    <x v="0"/>
    <m/>
  </r>
  <r>
    <d v="2025-11-01T04:01:07"/>
    <x v="9"/>
    <x v="33"/>
    <s v="CALLE BOTERO JUAN RICARDO"/>
    <x v="3"/>
    <x v="0"/>
    <n v="254"/>
    <n v="25.4"/>
    <n v="243.529411764706"/>
    <s v="1 Descuento (Usuario desubicado) "/>
    <n v="136614.7059"/>
    <x v="0"/>
    <n v="13919.512199999999"/>
    <x v="1549"/>
    <x v="0"/>
    <m/>
  </r>
  <r>
    <d v="2025-11-01T04:01:08"/>
    <x v="1"/>
    <x v="34"/>
    <s v="PALMAR PANA EDIXON JOSUE"/>
    <x v="3"/>
    <x v="0"/>
    <n v="222"/>
    <n v="22.2"/>
    <n v="243.529411764706"/>
    <s v="5 Descuentos (Usuario movilidad reducida, despachador y transbordo) "/>
    <n v="136614.7059"/>
    <x v="0"/>
    <n v="13919.512199999999"/>
    <x v="1549"/>
    <x v="0"/>
    <m/>
  </r>
  <r>
    <d v="2025-11-01T04:01:08"/>
    <x v="9"/>
    <x v="35"/>
    <s v="OCAMPO OCAMPO ANTONIO JOSE"/>
    <x v="0"/>
    <x v="0"/>
    <n v="182"/>
    <n v="20.2222222222222"/>
    <n v="219.17647058823499"/>
    <s v="2 Descuentos (Conducts) "/>
    <n v="122953.2353"/>
    <x v="0"/>
    <n v="13919.512199999999"/>
    <x v="1549"/>
    <x v="0"/>
    <m/>
  </r>
  <r>
    <d v="2025-11-01T04:01:08"/>
    <x v="1"/>
    <x v="41"/>
    <s v="GARCIA DAVID WILSON ALBERTO"/>
    <x v="0"/>
    <x v="0"/>
    <n v="199"/>
    <n v="22.1111111111111"/>
    <n v="219.17647058823499"/>
    <m/>
    <n v="122953.2353"/>
    <x v="1"/>
    <n v="13919.512199999999"/>
    <x v="1549"/>
    <x v="0"/>
    <m/>
  </r>
  <r>
    <d v="2025-11-01T04:01:08"/>
    <x v="9"/>
    <x v="40"/>
    <s v="AGUDELO GARCIA DENIN ANGELO"/>
    <x v="0"/>
    <x v="0"/>
    <n v="248"/>
    <n v="27.5555555555556"/>
    <n v="219.17647058823499"/>
    <s v="Se descuenta 0.5 viaje de 7 50 am ya que NO ingresa al 13 sin autorizacin "/>
    <n v="116122.4828"/>
    <x v="1"/>
    <n v="13919.512199999999"/>
    <x v="1549"/>
    <x v="2"/>
    <n v="12.176500000000001"/>
  </r>
  <r>
    <d v="2025-11-01T04:01:09"/>
    <x v="1"/>
    <x v="42"/>
    <s v="CALLE BOTERO ANDRES CAMILO"/>
    <x v="14"/>
    <x v="0"/>
    <n v="30"/>
    <n v="60"/>
    <n v="12.176470588235301"/>
    <m/>
    <n v="6830.7353000000003"/>
    <x v="1"/>
    <n v="13919.512199999999"/>
    <x v="1549"/>
    <x v="0"/>
    <m/>
  </r>
  <r>
    <d v="2025-11-03T00:04:00"/>
    <x v="12"/>
    <x v="12"/>
    <s v="HERNANDEZ MACIAS GILBERTO"/>
    <x v="9"/>
    <x v="0"/>
    <n v="204"/>
    <n v="17"/>
    <n v="227.14720812182699"/>
    <m/>
    <n v="125861.1168"/>
    <x v="1"/>
    <n v="11345"/>
    <x v="1550"/>
    <x v="0"/>
    <m/>
  </r>
  <r>
    <d v="2025-11-03T00:03:58"/>
    <x v="12"/>
    <x v="0"/>
    <s v="HINCAPIE VILLA JUAN ESTIVEN"/>
    <x v="3"/>
    <x v="0"/>
    <n v="174"/>
    <n v="17.399999999999999"/>
    <n v="189.28934010152301"/>
    <s v="1 Descuento (Conduct) "/>
    <n v="104884.264"/>
    <x v="0"/>
    <n v="11345"/>
    <x v="1550"/>
    <x v="0"/>
    <m/>
  </r>
  <r>
    <d v="2025-11-03T00:03:59"/>
    <x v="12"/>
    <x v="2"/>
    <s v="VERENZUELA MARTINEZ ALEXANDER"/>
    <x v="0"/>
    <x v="0"/>
    <n v="161"/>
    <n v="17.8888888888889"/>
    <n v="170.360406091371"/>
    <s v="3 Descuentos (Transbordo) "/>
    <n v="94395.837599999999"/>
    <x v="1"/>
    <n v="11345"/>
    <x v="1550"/>
    <x v="0"/>
    <m/>
  </r>
  <r>
    <d v="2025-11-03T00:03:59"/>
    <x v="12"/>
    <x v="3"/>
    <s v="OSORIO URREGO SANTIAGO"/>
    <x v="1"/>
    <x v="0"/>
    <n v="199"/>
    <n v="18.090909090909101"/>
    <n v="208.21827411167499"/>
    <s v="3 Descuentos (Despachador y Usuario desubicado) "/>
    <n v="115372.69040000001"/>
    <x v="0"/>
    <n v="11345"/>
    <x v="1550"/>
    <x v="0"/>
    <m/>
  </r>
  <r>
    <d v="2025-11-03T00:03:59"/>
    <x v="12"/>
    <x v="6"/>
    <s v="CARTAGENA RAMIREZ FREDY ALONSO"/>
    <x v="1"/>
    <x v="0"/>
    <n v="220"/>
    <n v="20"/>
    <n v="208.21827411167499"/>
    <m/>
    <n v="115372.69040000001"/>
    <x v="0"/>
    <n v="11345"/>
    <x v="1550"/>
    <x v="0"/>
    <m/>
  </r>
  <r>
    <d v="2025-11-03T00:04:00"/>
    <x v="12"/>
    <x v="8"/>
    <s v="YEPES TORRES JHON ALEXANDER"/>
    <x v="0"/>
    <x v="0"/>
    <n v="166"/>
    <n v="18.4444444444444"/>
    <n v="170.360406091371"/>
    <m/>
    <n v="94395.837599999999"/>
    <x v="0"/>
    <n v="11345"/>
    <x v="1550"/>
    <x v="0"/>
    <m/>
  </r>
  <r>
    <d v="2025-11-03T00:04:00"/>
    <x v="12"/>
    <x v="13"/>
    <s v="PEREZ GARCIA JUAN ESTEBAN"/>
    <x v="1"/>
    <x v="3"/>
    <n v="232"/>
    <n v="21.090909090909101"/>
    <n v="208.21827411167499"/>
    <s v="5 Descuentos (Conducts, asociado y usuarios desubicados) "/>
    <n v="115372.69040000001"/>
    <x v="0"/>
    <n v="11345"/>
    <x v="1550"/>
    <x v="0"/>
    <m/>
  </r>
  <r>
    <d v="2025-11-03T00:04:00"/>
    <x v="12"/>
    <x v="14"/>
    <s v="PARRA VILLA YUBER ALONSO"/>
    <x v="3"/>
    <x v="0"/>
    <n v="211"/>
    <n v="21.1"/>
    <n v="189.28934010152301"/>
    <m/>
    <n v="104884.264"/>
    <x v="0"/>
    <n v="11345"/>
    <x v="1550"/>
    <x v="0"/>
    <m/>
  </r>
  <r>
    <d v="2025-11-03T00:04:01"/>
    <x v="12"/>
    <x v="16"/>
    <s v="MACEA ARBELAEZ MATEO"/>
    <x v="9"/>
    <x v="0"/>
    <n v="168"/>
    <n v="14"/>
    <n v="227.14720812182699"/>
    <m/>
    <n v="125861.1168"/>
    <x v="0"/>
    <n v="11345"/>
    <x v="1550"/>
    <x v="0"/>
    <m/>
  </r>
  <r>
    <d v="2025-11-03T00:04:01"/>
    <x v="12"/>
    <x v="18"/>
    <s v="DURANGO DAVID JOSE"/>
    <x v="0"/>
    <x v="0"/>
    <n v="175"/>
    <n v="19.4444444444444"/>
    <n v="170.360406091371"/>
    <s v="1 Descuento (Conduct) "/>
    <n v="94395.837599999999"/>
    <x v="0"/>
    <n v="11345"/>
    <x v="1550"/>
    <x v="0"/>
    <m/>
  </r>
  <r>
    <d v="2025-11-03T00:04:01"/>
    <x v="12"/>
    <x v="20"/>
    <s v="SALDARRIAGA PARRA LUIS ALBERTO "/>
    <x v="4"/>
    <x v="0"/>
    <n v="130"/>
    <n v="18.571428571428601"/>
    <n v="132.502538071066"/>
    <m/>
    <n v="73418.984800000006"/>
    <x v="2"/>
    <n v="11345"/>
    <x v="1550"/>
    <x v="0"/>
    <m/>
  </r>
  <r>
    <d v="2025-11-03T00:04:01"/>
    <x v="12"/>
    <x v="22"/>
    <s v="CIRO MARIN RODRIGO ALBERTO"/>
    <x v="0"/>
    <x v="0"/>
    <n v="195"/>
    <n v="21.6666666666667"/>
    <n v="170.360406091371"/>
    <s v="2 Descuentos (Usuarios desubicados) "/>
    <n v="94395.837599999999"/>
    <x v="0"/>
    <n v="11345"/>
    <x v="1550"/>
    <x v="0"/>
    <m/>
  </r>
  <r>
    <d v="2025-11-03T00:04:02"/>
    <x v="12"/>
    <x v="23"/>
    <s v="AGUDELO GARCIA LLORDIN ELIAS "/>
    <x v="3"/>
    <x v="0"/>
    <n v="202"/>
    <n v="20.2"/>
    <n v="189.28934010152301"/>
    <s v="1 Descuento (Despachador) "/>
    <n v="104884.264"/>
    <x v="0"/>
    <n v="11345"/>
    <x v="1550"/>
    <x v="0"/>
    <m/>
  </r>
  <r>
    <d v="2025-11-03T00:04:02"/>
    <x v="12"/>
    <x v="25"/>
    <s v="LEON PEREZ RAUL ENRIQUE"/>
    <x v="3"/>
    <x v="0"/>
    <n v="202"/>
    <n v="20.2"/>
    <n v="189.28934010152301"/>
    <s v="1 Descuento (Despachador) "/>
    <n v="104884.264"/>
    <x v="0"/>
    <n v="11345"/>
    <x v="1550"/>
    <x v="0"/>
    <m/>
  </r>
  <r>
    <d v="2025-11-03T00:04:02"/>
    <x v="12"/>
    <x v="28"/>
    <s v="MARULANDA JARAMILLO DAWER ANDRES"/>
    <x v="0"/>
    <x v="0"/>
    <n v="125"/>
    <n v="13.8888888888889"/>
    <n v="170.360406091371"/>
    <m/>
    <n v="94395.837599999999"/>
    <x v="0"/>
    <n v="11345"/>
    <x v="1550"/>
    <x v="0"/>
    <m/>
  </r>
  <r>
    <d v="2025-11-03T00:04:02"/>
    <x v="12"/>
    <x v="30"/>
    <s v="ARAQUE ARROYAVE JOSE ALBEIRO"/>
    <x v="3"/>
    <x v="0"/>
    <n v="198"/>
    <n v="19.8"/>
    <n v="189.28934010152301"/>
    <m/>
    <n v="104884.264"/>
    <x v="1"/>
    <n v="11345"/>
    <x v="1550"/>
    <x v="0"/>
    <m/>
  </r>
  <r>
    <d v="2025-11-03T00:04:03"/>
    <x v="12"/>
    <x v="32"/>
    <s v="TABORDA ROJAS DIEGO ALEJANDRO"/>
    <x v="3"/>
    <x v="0"/>
    <n v="223"/>
    <n v="22.3"/>
    <n v="189.28934010152301"/>
    <m/>
    <n v="104884.264"/>
    <x v="1"/>
    <n v="11345"/>
    <x v="1550"/>
    <x v="0"/>
    <m/>
  </r>
  <r>
    <d v="2025-11-03T00:04:03"/>
    <x v="12"/>
    <x v="41"/>
    <s v="GARCIA DAVID WILSON ALBERTO"/>
    <x v="3"/>
    <x v="0"/>
    <n v="181"/>
    <n v="18.100000000000001"/>
    <n v="189.28934010152301"/>
    <m/>
    <n v="104884.264"/>
    <x v="1"/>
    <n v="11345"/>
    <x v="1550"/>
    <x v="0"/>
    <m/>
  </r>
  <r>
    <d v="2025-11-03T00:04:03"/>
    <x v="12"/>
    <x v="40"/>
    <s v="AGUDELO GARCIA DENIN ANGELO"/>
    <x v="0"/>
    <x v="0"/>
    <n v="194"/>
    <n v="21.5555555555556"/>
    <n v="170.360406091371"/>
    <m/>
    <n v="94395.837599999999"/>
    <x v="1"/>
    <n v="11345"/>
    <x v="1550"/>
    <x v="0"/>
    <m/>
  </r>
  <r>
    <d v="2025-11-03T00:04:03"/>
    <x v="12"/>
    <x v="42"/>
    <s v="CALLE BOTERO ANDRES CAMILO"/>
    <x v="0"/>
    <x v="0"/>
    <n v="169"/>
    <n v="18.7777777777778"/>
    <n v="170.360406091371"/>
    <m/>
    <n v="94395.837599999999"/>
    <x v="1"/>
    <n v="11345"/>
    <x v="1550"/>
    <x v="0"/>
    <m/>
  </r>
  <r>
    <d v="2025-11-04T00:30:17"/>
    <x v="12"/>
    <x v="17"/>
    <s v="MURILLO  YORMAN ANDRES"/>
    <x v="0"/>
    <x v="0"/>
    <n v="157"/>
    <n v="17.4444444444444"/>
    <n v="147.12060301507501"/>
    <s v="2 Descuentos (Usuarios desubicados) "/>
    <n v="80800.552800000005"/>
    <x v="0"/>
    <n v="11954.5455"/>
    <x v="1551"/>
    <x v="0"/>
    <m/>
  </r>
  <r>
    <d v="2025-11-04T00:30:18"/>
    <x v="12"/>
    <x v="18"/>
    <s v="DAVID  HENRY GIOVANNY"/>
    <x v="0"/>
    <x v="0"/>
    <n v="181"/>
    <n v="20.1111111111111"/>
    <n v="147.12060301507501"/>
    <m/>
    <n v="80800.552800000005"/>
    <x v="0"/>
    <n v="11954.5455"/>
    <x v="1551"/>
    <x v="0"/>
    <m/>
  </r>
  <r>
    <d v="2025-11-04T00:30:18"/>
    <x v="12"/>
    <x v="21"/>
    <s v="JIMENEZ HERNANDEZ ESTEBAN CAMILO"/>
    <x v="0"/>
    <x v="0"/>
    <n v="161"/>
    <n v="17.8888888888889"/>
    <n v="147.12060301507501"/>
    <m/>
    <n v="80800.552800000005"/>
    <x v="0"/>
    <n v="11954.5455"/>
    <x v="1551"/>
    <x v="0"/>
    <m/>
  </r>
  <r>
    <d v="2025-11-04T00:30:18"/>
    <x v="12"/>
    <x v="19"/>
    <s v="QUIRAMA CASTAEDA JHON JADER"/>
    <x v="0"/>
    <x v="0"/>
    <n v="122"/>
    <n v="13.5555555555556"/>
    <n v="147.12060301507501"/>
    <m/>
    <n v="80800.552800000005"/>
    <x v="1"/>
    <n v="11954.5455"/>
    <x v="1551"/>
    <x v="0"/>
    <m/>
  </r>
  <r>
    <d v="2025-11-04T00:30:15"/>
    <x v="12"/>
    <x v="36"/>
    <s v="PARIAS MURIEL JHON FREDY"/>
    <x v="3"/>
    <x v="0"/>
    <n v="152"/>
    <n v="15.2"/>
    <n v="163.46733668341699"/>
    <m/>
    <n v="89778.392000000007"/>
    <x v="1"/>
    <n v="11954.5455"/>
    <x v="1551"/>
    <x v="0"/>
    <m/>
  </r>
  <r>
    <d v="2025-11-04T00:30:15"/>
    <x v="12"/>
    <x v="1"/>
    <s v="GONZALEZ IPUANA RENE"/>
    <x v="1"/>
    <x v="0"/>
    <n v="182"/>
    <n v="16.545454545454501"/>
    <n v="179.814070351759"/>
    <m/>
    <n v="98756.231199999995"/>
    <x v="0"/>
    <n v="11954.5455"/>
    <x v="1551"/>
    <x v="0"/>
    <m/>
  </r>
  <r>
    <d v="2025-11-04T00:30:16"/>
    <x v="12"/>
    <x v="37"/>
    <s v="SANCHEZ BETANCOURT FRANSCISCO"/>
    <x v="3"/>
    <x v="0"/>
    <n v="135"/>
    <n v="13.5"/>
    <n v="163.46733668341699"/>
    <m/>
    <n v="89778.392000000007"/>
    <x v="0"/>
    <n v="11954.5455"/>
    <x v="1551"/>
    <x v="0"/>
    <m/>
  </r>
  <r>
    <d v="2025-11-04T00:30:16"/>
    <x v="12"/>
    <x v="3"/>
    <s v="OSORIO URREGO SANTIAGO"/>
    <x v="3"/>
    <x v="0"/>
    <n v="156"/>
    <n v="15.6"/>
    <n v="163.46733668341699"/>
    <s v="2 Descuentos (Conducts) "/>
    <n v="89778.392000000007"/>
    <x v="0"/>
    <n v="11954.5455"/>
    <x v="1551"/>
    <x v="0"/>
    <m/>
  </r>
  <r>
    <d v="2025-11-04T00:30:16"/>
    <x v="12"/>
    <x v="4"/>
    <s v="PALACIO ARIAS YORFAN ALEXIS"/>
    <x v="3"/>
    <x v="0"/>
    <n v="166"/>
    <n v="16.600000000000001"/>
    <n v="163.46733668341699"/>
    <m/>
    <n v="89778.392000000007"/>
    <x v="1"/>
    <n v="11954.5455"/>
    <x v="1551"/>
    <x v="0"/>
    <m/>
  </r>
  <r>
    <d v="2025-11-04T00:30:16"/>
    <x v="12"/>
    <x v="5"/>
    <s v="JARAMILLO JARAMILLO FRANCISCO WBEIMAR"/>
    <x v="6"/>
    <x v="0"/>
    <n v="92"/>
    <n v="11.5"/>
    <n v="130.77386934673399"/>
    <m/>
    <n v="71822.713600000003"/>
    <x v="1"/>
    <n v="11954.5455"/>
    <x v="1551"/>
    <x v="0"/>
    <m/>
  </r>
  <r>
    <d v="2025-11-04T00:30:17"/>
    <x v="12"/>
    <x v="6"/>
    <s v="CARTAGENA RAMIREZ FREDY ALONSO"/>
    <x v="3"/>
    <x v="0"/>
    <n v="179"/>
    <n v="17.899999999999999"/>
    <n v="163.46733668341699"/>
    <m/>
    <n v="89778.392000000007"/>
    <x v="0"/>
    <n v="11954.5455"/>
    <x v="1551"/>
    <x v="0"/>
    <m/>
  </r>
  <r>
    <d v="2025-11-04T00:30:17"/>
    <x v="12"/>
    <x v="7"/>
    <s v="MARIN ALZATE KEVIN ANDRES"/>
    <x v="0"/>
    <x v="0"/>
    <n v="124"/>
    <n v="13.7777777777778"/>
    <n v="147.12060301507501"/>
    <m/>
    <n v="80800.552800000005"/>
    <x v="0"/>
    <n v="11954.5455"/>
    <x v="1551"/>
    <x v="0"/>
    <m/>
  </r>
  <r>
    <d v="2025-11-04T00:30:17"/>
    <x v="12"/>
    <x v="11"/>
    <s v="DURANGO PAEZ GILDARDO"/>
    <x v="2"/>
    <x v="0"/>
    <n v="91"/>
    <n v="15.1666666666667"/>
    <n v="98.080402010050193"/>
    <m/>
    <n v="53867.035199999998"/>
    <x v="1"/>
    <n v="11954.5455"/>
    <x v="1551"/>
    <x v="0"/>
    <m/>
  </r>
  <r>
    <d v="2025-11-04T00:30:17"/>
    <x v="12"/>
    <x v="15"/>
    <s v="ALBERTO ARISTIZABAL RAFAEL"/>
    <x v="0"/>
    <x v="0"/>
    <n v="166"/>
    <n v="18.4444444444444"/>
    <n v="147.12060301507501"/>
    <s v="2 Descuentos (Despachador y usuario desubicado) "/>
    <n v="80800.552800000005"/>
    <x v="0"/>
    <n v="11954.5455"/>
    <x v="1551"/>
    <x v="0"/>
    <m/>
  </r>
  <r>
    <d v="2025-11-04T00:30:18"/>
    <x v="12"/>
    <x v="26"/>
    <s v="AGUDELO GARCIA LLORDIN ELIAS"/>
    <x v="0"/>
    <x v="0"/>
    <n v="170"/>
    <n v="18.8888888888889"/>
    <n v="147.12060301507501"/>
    <m/>
    <n v="80800.552800000005"/>
    <x v="0"/>
    <n v="11954.5455"/>
    <x v="1551"/>
    <x v="0"/>
    <m/>
  </r>
  <r>
    <d v="2025-11-04T00:30:19"/>
    <x v="12"/>
    <x v="39"/>
    <s v="IBARGUEN GARRIDO JUAN ESTEBAN"/>
    <x v="4"/>
    <x v="0"/>
    <n v="109"/>
    <n v="15.5714285714286"/>
    <n v="114.42713567839201"/>
    <m/>
    <n v="62844.874400000001"/>
    <x v="0"/>
    <n v="11954.5455"/>
    <x v="1551"/>
    <x v="0"/>
    <m/>
  </r>
  <r>
    <d v="2025-11-04T00:30:19"/>
    <x v="12"/>
    <x v="27"/>
    <s v="LAYOS JIMENEZ JOHAN CAMILO"/>
    <x v="0"/>
    <x v="0"/>
    <n v="128"/>
    <n v="14.2222222222222"/>
    <n v="147.12060301507501"/>
    <m/>
    <n v="80800.552800000005"/>
    <x v="0"/>
    <n v="11954.5455"/>
    <x v="1551"/>
    <x v="0"/>
    <m/>
  </r>
  <r>
    <d v="2025-11-04T00:30:19"/>
    <x v="12"/>
    <x v="29"/>
    <s v="MONTOYA OSPINA GILBERTO ANTONIO"/>
    <x v="0"/>
    <x v="0"/>
    <n v="181"/>
    <n v="20.1111111111111"/>
    <n v="147.12060301507501"/>
    <s v="2 Descuentos (Asociados) "/>
    <n v="80800.552800000005"/>
    <x v="0"/>
    <n v="11954.5455"/>
    <x v="1551"/>
    <x v="0"/>
    <m/>
  </r>
  <r>
    <d v="2025-11-04T00:30:19"/>
    <x v="12"/>
    <x v="31"/>
    <s v="MARTINEZ CHAVERRA LUIS NORBERTO"/>
    <x v="0"/>
    <x v="0"/>
    <n v="190"/>
    <n v="21.1111111111111"/>
    <n v="147.12060301507501"/>
    <m/>
    <n v="80800.552800000005"/>
    <x v="0"/>
    <n v="11954.5455"/>
    <x v="1551"/>
    <x v="0"/>
    <m/>
  </r>
  <r>
    <d v="2025-11-04T00:30:20"/>
    <x v="12"/>
    <x v="33"/>
    <s v="CALLE BOTERO JUAN RICARDO"/>
    <x v="6"/>
    <x v="0"/>
    <n v="140"/>
    <n v="17.5"/>
    <n v="130.77386934673399"/>
    <s v="1 Descuento (Conduct) "/>
    <n v="71822.713600000003"/>
    <x v="0"/>
    <n v="11954.5455"/>
    <x v="1551"/>
    <x v="0"/>
    <m/>
  </r>
  <r>
    <d v="2025-11-04T00:30:20"/>
    <x v="12"/>
    <x v="35"/>
    <s v="OCAMPO OCAMPO ANTONIO JOSE"/>
    <x v="3"/>
    <x v="0"/>
    <n v="182"/>
    <n v="18.2"/>
    <n v="163.46733668341699"/>
    <s v="1 Descuento (Despachador) "/>
    <n v="89778.392000000007"/>
    <x v="0"/>
    <n v="11954.5455"/>
    <x v="1551"/>
    <x v="0"/>
    <m/>
  </r>
  <r>
    <d v="2025-11-04T00:30:20"/>
    <x v="12"/>
    <x v="34"/>
    <s v="PALMAR PANA EDIXON JOSUE"/>
    <x v="0"/>
    <x v="0"/>
    <n v="89"/>
    <n v="9.8888888888888893"/>
    <n v="147.12060301507501"/>
    <m/>
    <n v="80800.552800000005"/>
    <x v="0"/>
    <n v="11954.5455"/>
    <x v="1551"/>
    <x v="0"/>
    <m/>
  </r>
  <r>
    <d v="2025-11-05T01:19:57"/>
    <x v="1"/>
    <x v="0"/>
    <s v="HINCAPIE VILLA JUAN ESTIVEN"/>
    <x v="3"/>
    <x v="0"/>
    <n v="189"/>
    <n v="18.899999999999999"/>
    <n v="232.61669024045301"/>
    <m/>
    <n v="130230.7638"/>
    <x v="0"/>
    <n v="14589.7436"/>
    <x v="1552"/>
    <x v="0"/>
    <m/>
  </r>
  <r>
    <d v="2025-11-05T01:19:57"/>
    <x v="9"/>
    <x v="36"/>
    <s v="PARRA VILLA YUBER ALONSO"/>
    <x v="0"/>
    <x v="0"/>
    <n v="267"/>
    <n v="29.6666666666667"/>
    <n v="209.35502121640701"/>
    <s v="1 Descuento (Conduct) "/>
    <n v="117207.6874"/>
    <x v="1"/>
    <n v="14589.7436"/>
    <x v="1552"/>
    <x v="0"/>
    <m/>
  </r>
  <r>
    <d v="2025-11-05T01:19:57"/>
    <x v="1"/>
    <x v="1"/>
    <s v="GONZALEZ IPUANA RENE"/>
    <x v="2"/>
    <x v="0"/>
    <n v="145"/>
    <n v="24.1666666666667"/>
    <n v="139.57001414427199"/>
    <s v="1 Descuento (Conduct) "/>
    <n v="78138.458299999998"/>
    <x v="0"/>
    <n v="14589.7436"/>
    <x v="1552"/>
    <x v="0"/>
    <m/>
  </r>
  <r>
    <d v="2025-11-05T01:19:58"/>
    <x v="9"/>
    <x v="37"/>
    <s v="SANCHEZ BETANCOURT FRANSCISCO"/>
    <x v="0"/>
    <x v="0"/>
    <n v="174"/>
    <n v="19.3333333333333"/>
    <n v="209.35502121640701"/>
    <m/>
    <n v="117207.6874"/>
    <x v="0"/>
    <n v="14589.7436"/>
    <x v="1552"/>
    <x v="0"/>
    <m/>
  </r>
  <r>
    <d v="2025-11-05T01:19:58"/>
    <x v="1"/>
    <x v="2"/>
    <s v="LONDOO LOPERA DUVAN ANDRES"/>
    <x v="0"/>
    <x v="0"/>
    <n v="216"/>
    <n v="24"/>
    <n v="209.35502121640701"/>
    <m/>
    <n v="117207.6874"/>
    <x v="1"/>
    <n v="14589.7436"/>
    <x v="1552"/>
    <x v="0"/>
    <m/>
  </r>
  <r>
    <d v="2025-11-05T01:19:59"/>
    <x v="9"/>
    <x v="3"/>
    <s v="LOPEZ PINEDA DANIEL ESTIVEN"/>
    <x v="2"/>
    <x v="0"/>
    <n v="136"/>
    <n v="22.6666666666667"/>
    <n v="139.57001414427199"/>
    <s v="1 Descuento (Conduct) "/>
    <n v="78138.458299999998"/>
    <x v="0"/>
    <n v="14589.7436"/>
    <x v="1552"/>
    <x v="0"/>
    <m/>
  </r>
  <r>
    <d v="2025-11-05T01:19:59"/>
    <x v="1"/>
    <x v="4"/>
    <s v="PALACIO ARIAS YORFAN ALEXIS"/>
    <x v="3"/>
    <x v="0"/>
    <n v="235"/>
    <n v="23.5"/>
    <n v="232.61669024045301"/>
    <s v="2 Descuentos (Usuarios desubicados) "/>
    <n v="130230.7638"/>
    <x v="1"/>
    <n v="14589.7436"/>
    <x v="1552"/>
    <x v="0"/>
    <m/>
  </r>
  <r>
    <d v="2025-11-05T01:19:59"/>
    <x v="9"/>
    <x v="5"/>
    <s v="JARAMILLO JARAMILLO FRANCISCO WBEIMAR"/>
    <x v="6"/>
    <x v="0"/>
    <n v="162"/>
    <n v="20.25"/>
    <n v="186.093352192362"/>
    <s v="1 Descuento (Usuario desubicado) "/>
    <n v="104184.611"/>
    <x v="1"/>
    <n v="14589.7436"/>
    <x v="1552"/>
    <x v="0"/>
    <m/>
  </r>
  <r>
    <d v="2025-11-05T01:19:59"/>
    <x v="1"/>
    <x v="6"/>
    <s v="CARTAGENA RAMIREZ FREDY ALONSO"/>
    <x v="6"/>
    <x v="0"/>
    <n v="210"/>
    <n v="26.25"/>
    <n v="186.093352192362"/>
    <s v="2 Descuentos (conduct y usuario desubicado) "/>
    <n v="104184.611"/>
    <x v="0"/>
    <n v="14589.7436"/>
    <x v="1552"/>
    <x v="0"/>
    <m/>
  </r>
  <r>
    <d v="2025-11-05T01:20:00"/>
    <x v="9"/>
    <x v="7"/>
    <s v="MARIN ALZATE KEVIN ANDRES"/>
    <x v="3"/>
    <x v="0"/>
    <n v="264"/>
    <n v="26.4"/>
    <n v="232.61669024045301"/>
    <m/>
    <n v="130230.7638"/>
    <x v="0"/>
    <n v="14589.7436"/>
    <x v="1552"/>
    <x v="0"/>
    <m/>
  </r>
  <r>
    <d v="2025-11-05T01:20:00"/>
    <x v="1"/>
    <x v="8"/>
    <s v="YEPES TORRES JHON ALEXANDER"/>
    <x v="3"/>
    <x v="0"/>
    <n v="253"/>
    <n v="25.3"/>
    <n v="232.61669024045301"/>
    <m/>
    <n v="130230.7638"/>
    <x v="0"/>
    <n v="14589.7436"/>
    <x v="1552"/>
    <x v="0"/>
    <m/>
  </r>
  <r>
    <d v="2025-11-05T01:20:00"/>
    <x v="9"/>
    <x v="12"/>
    <s v="HERNANDEZ MACIAS GILBERTO"/>
    <x v="0"/>
    <x v="0"/>
    <n v="241"/>
    <n v="26.7777777777778"/>
    <n v="209.35502121640701"/>
    <m/>
    <n v="117207.6874"/>
    <x v="1"/>
    <n v="14589.7436"/>
    <x v="1552"/>
    <x v="0"/>
    <m/>
  </r>
  <r>
    <d v="2025-11-05T01:20:01"/>
    <x v="1"/>
    <x v="13"/>
    <s v="MURILLO  YORMAN ANDRES"/>
    <x v="1"/>
    <x v="0"/>
    <n v="251"/>
    <n v="22.818181818181799"/>
    <n v="255.87835926449799"/>
    <m/>
    <n v="143253.84020000001"/>
    <x v="0"/>
    <n v="14589.7436"/>
    <x v="1552"/>
    <x v="0"/>
    <m/>
  </r>
  <r>
    <d v="2025-11-05T01:20:01"/>
    <x v="9"/>
    <x v="14"/>
    <s v="PARRA VILLA YUBER ALONSO"/>
    <x v="1"/>
    <x v="0"/>
    <n v="217"/>
    <n v="19.727272727272702"/>
    <n v="255.87835926449799"/>
    <m/>
    <n v="143253.84020000001"/>
    <x v="0"/>
    <n v="14589.7436"/>
    <x v="1552"/>
    <x v="0"/>
    <m/>
  </r>
  <r>
    <d v="2025-11-05T01:20:01"/>
    <x v="1"/>
    <x v="15"/>
    <s v="ALBERTO ARISTIZABAL RAFAEL"/>
    <x v="0"/>
    <x v="0"/>
    <n v="231"/>
    <n v="25.6666666666667"/>
    <n v="209.35502121640701"/>
    <s v="1 Descuento (Transbordo) "/>
    <n v="117207.6874"/>
    <x v="0"/>
    <n v="14589.7436"/>
    <x v="1552"/>
    <x v="0"/>
    <m/>
  </r>
  <r>
    <d v="2025-11-05T01:20:01"/>
    <x v="9"/>
    <x v="16"/>
    <s v="MACEA ARBELAEZ MATEO"/>
    <x v="3"/>
    <x v="0"/>
    <n v="168"/>
    <n v="16.8"/>
    <n v="232.61669024045301"/>
    <s v="1 Descuento (Despachador) "/>
    <n v="130230.7638"/>
    <x v="0"/>
    <n v="14589.7436"/>
    <x v="1552"/>
    <x v="0"/>
    <m/>
  </r>
  <r>
    <d v="2025-11-05T01:20:02"/>
    <x v="1"/>
    <x v="17"/>
    <s v="VALENCIA MENDOZA JHON"/>
    <x v="0"/>
    <x v="0"/>
    <n v="218"/>
    <n v="24.2222222222222"/>
    <n v="209.35502121640701"/>
    <m/>
    <n v="117207.6874"/>
    <x v="0"/>
    <n v="14589.7436"/>
    <x v="1552"/>
    <x v="0"/>
    <m/>
  </r>
  <r>
    <d v="2025-11-05T01:20:02"/>
    <x v="9"/>
    <x v="18"/>
    <s v="DURANGO DAVID JOSE"/>
    <x v="9"/>
    <x v="0"/>
    <n v="276"/>
    <n v="23"/>
    <n v="279.14002828854302"/>
    <s v="JULIAN MACIAS Realiz 6 viajes donde moviliz 141 Usuarios, 1 Descuento (Usuario desubicado) "/>
    <n v="156276.91649999999"/>
    <x v="0"/>
    <n v="14589.7436"/>
    <x v="1552"/>
    <x v="0"/>
    <m/>
  </r>
  <r>
    <d v="2025-11-05T01:20:02"/>
    <x v="1"/>
    <x v="19"/>
    <s v="QUIRAMA CASTAEDA JHON JADER"/>
    <x v="0"/>
    <x v="0"/>
    <n v="249"/>
    <n v="27.6666666666667"/>
    <n v="209.35502121640701"/>
    <m/>
    <n v="117207.6874"/>
    <x v="1"/>
    <n v="14589.7436"/>
    <x v="1552"/>
    <x v="0"/>
    <m/>
  </r>
  <r>
    <d v="2025-11-05T01:20:03"/>
    <x v="1"/>
    <x v="21"/>
    <s v="JIMENEZ HERNANDEZ ESTEBAN CAMILO"/>
    <x v="0"/>
    <x v="0"/>
    <n v="243"/>
    <n v="27"/>
    <n v="209.35502121640701"/>
    <s v="1 Descuento (Conduct) "/>
    <n v="117207.6874"/>
    <x v="0"/>
    <n v="14589.7436"/>
    <x v="1552"/>
    <x v="0"/>
    <m/>
  </r>
  <r>
    <d v="2025-11-05T01:20:03"/>
    <x v="9"/>
    <x v="20"/>
    <s v="LOPERA ALVAREZ ESTIVEN"/>
    <x v="0"/>
    <x v="0"/>
    <n v="260"/>
    <n v="28.8888888888889"/>
    <n v="209.35502121640701"/>
    <m/>
    <n v="117207.6874"/>
    <x v="2"/>
    <n v="14589.7436"/>
    <x v="1552"/>
    <x v="0"/>
    <m/>
  </r>
  <r>
    <d v="2025-11-05T01:20:03"/>
    <x v="9"/>
    <x v="22"/>
    <s v="ESPINOZA CHAVARRIA GUILLERMO LEON"/>
    <x v="2"/>
    <x v="0"/>
    <n v="138"/>
    <n v="23"/>
    <n v="139.57001414427199"/>
    <m/>
    <n v="78138.458299999998"/>
    <x v="0"/>
    <n v="14589.7436"/>
    <x v="1552"/>
    <x v="0"/>
    <m/>
  </r>
  <r>
    <d v="2025-11-05T01:20:04"/>
    <x v="1"/>
    <x v="23"/>
    <s v="FLORES RINCON JORGE ALBERTO"/>
    <x v="3"/>
    <x v="0"/>
    <n v="252"/>
    <n v="25.2"/>
    <n v="232.61669024045301"/>
    <m/>
    <n v="130230.7638"/>
    <x v="0"/>
    <n v="14589.7436"/>
    <x v="1552"/>
    <x v="0"/>
    <m/>
  </r>
  <r>
    <d v="2025-11-05T01:20:04"/>
    <x v="9"/>
    <x v="24"/>
    <s v="AGUDELO GARCIA LLORDIN ELIAS"/>
    <x v="8"/>
    <x v="0"/>
    <n v="132"/>
    <n v="26.4"/>
    <n v="116.30834512022599"/>
    <m/>
    <n v="65115.3819"/>
    <x v="0"/>
    <n v="14589.7436"/>
    <x v="1552"/>
    <x v="0"/>
    <m/>
  </r>
  <r>
    <d v="2025-11-05T01:20:04"/>
    <x v="1"/>
    <x v="25"/>
    <s v="LEON PEREZ RAUL ENRIQUE"/>
    <x v="3"/>
    <x v="0"/>
    <n v="215"/>
    <n v="21.5"/>
    <n v="232.61669024045301"/>
    <m/>
    <n v="130230.7638"/>
    <x v="0"/>
    <n v="14589.7436"/>
    <x v="1552"/>
    <x v="0"/>
    <m/>
  </r>
  <r>
    <d v="2025-11-05T01:20:04"/>
    <x v="9"/>
    <x v="26"/>
    <s v="HENAO MUOZ FERNEY"/>
    <x v="6"/>
    <x v="0"/>
    <n v="204"/>
    <n v="25.5"/>
    <n v="186.093352192362"/>
    <m/>
    <n v="104184.611"/>
    <x v="0"/>
    <n v="14589.7436"/>
    <x v="1552"/>
    <x v="0"/>
    <m/>
  </r>
  <r>
    <d v="2025-11-05T01:20:05"/>
    <x v="1"/>
    <x v="39"/>
    <s v="IBARGUEN GARRIDO JUAN ESTEBAN"/>
    <x v="3"/>
    <x v="0"/>
    <n v="225"/>
    <n v="22.5"/>
    <n v="232.61669024045301"/>
    <m/>
    <n v="130230.7638"/>
    <x v="0"/>
    <n v="14589.7436"/>
    <x v="1552"/>
    <x v="0"/>
    <m/>
  </r>
  <r>
    <d v="2025-11-05T01:20:05"/>
    <x v="9"/>
    <x v="27"/>
    <s v="LAYOS JIMENEZ JOHAN CAMILO"/>
    <x v="0"/>
    <x v="0"/>
    <n v="188"/>
    <n v="20.8888888888889"/>
    <n v="209.35502121640701"/>
    <s v="2 Descuentos (conducts) "/>
    <n v="117207.6874"/>
    <x v="0"/>
    <n v="14589.7436"/>
    <x v="1552"/>
    <x v="0"/>
    <m/>
  </r>
  <r>
    <d v="2025-11-05T01:20:05"/>
    <x v="1"/>
    <x v="28"/>
    <s v="MARULANDA JARAMILLO DAWER ANDRES"/>
    <x v="3"/>
    <x v="0"/>
    <n v="213"/>
    <n v="21.3"/>
    <n v="232.61669024045301"/>
    <m/>
    <n v="130230.7638"/>
    <x v="0"/>
    <n v="14589.7436"/>
    <x v="1552"/>
    <x v="0"/>
    <m/>
  </r>
  <r>
    <d v="2025-11-05T01:20:06"/>
    <x v="9"/>
    <x v="29"/>
    <s v="MONTOYA OSPINA GILBERTO ANTONIO"/>
    <x v="3"/>
    <x v="0"/>
    <n v="245"/>
    <n v="24.5"/>
    <n v="232.61669024045301"/>
    <m/>
    <n v="130230.7638"/>
    <x v="0"/>
    <n v="14589.7436"/>
    <x v="1552"/>
    <x v="0"/>
    <m/>
  </r>
  <r>
    <d v="2025-11-05T01:20:06"/>
    <x v="1"/>
    <x v="30"/>
    <s v="ARAQUE ARROYAVE JOSE ALBEIRO"/>
    <x v="6"/>
    <x v="0"/>
    <n v="222"/>
    <n v="27.75"/>
    <n v="186.093352192362"/>
    <m/>
    <n v="104184.611"/>
    <x v="1"/>
    <n v="14589.7436"/>
    <x v="1552"/>
    <x v="0"/>
    <m/>
  </r>
  <r>
    <d v="2025-11-05T01:20:06"/>
    <x v="9"/>
    <x v="31"/>
    <s v="MARTINEZ CHAVERRA LUIS NORBERTO"/>
    <x v="0"/>
    <x v="0"/>
    <n v="173"/>
    <n v="19.2222222222222"/>
    <n v="209.35502121640701"/>
    <m/>
    <n v="117207.6874"/>
    <x v="0"/>
    <n v="14589.7436"/>
    <x v="1552"/>
    <x v="0"/>
    <m/>
  </r>
  <r>
    <d v="2025-11-05T01:20:07"/>
    <x v="1"/>
    <x v="32"/>
    <s v="TABORDA ROJAS DIEGO ALEJANDRO"/>
    <x v="10"/>
    <x v="0"/>
    <n v="58"/>
    <n v="16.571428571428601"/>
    <n v="81.4158415841584"/>
    <m/>
    <n v="45580.7673"/>
    <x v="1"/>
    <n v="14589.7436"/>
    <x v="1552"/>
    <x v="0"/>
    <m/>
  </r>
  <r>
    <d v="2025-11-05T01:20:07"/>
    <x v="9"/>
    <x v="33"/>
    <s v="CALLE BOTERO JUAN RICARDO"/>
    <x v="0"/>
    <x v="0"/>
    <n v="161"/>
    <n v="17.8888888888889"/>
    <n v="209.35502121640701"/>
    <m/>
    <n v="117207.6874"/>
    <x v="0"/>
    <n v="14589.7436"/>
    <x v="1552"/>
    <x v="0"/>
    <m/>
  </r>
  <r>
    <d v="2025-11-05T01:20:07"/>
    <x v="1"/>
    <x v="34"/>
    <s v="PALMAR PANA EDIXON JOSUE"/>
    <x v="9"/>
    <x v="0"/>
    <n v="294"/>
    <n v="24.5"/>
    <n v="279.14002828854302"/>
    <s v="Se descuenta 0.5 viaje de 7 pm ya que NO ingresa a la minorista. 1 Descuento (Despachador) "/>
    <n v="149765.28150000001"/>
    <x v="0"/>
    <n v="14589.7436"/>
    <x v="1552"/>
    <x v="2"/>
    <n v="11.631"/>
  </r>
  <r>
    <d v="2025-11-05T01:20:08"/>
    <x v="9"/>
    <x v="35"/>
    <s v="OCAMPO OCAMPO ANTONIO JOSE"/>
    <x v="12"/>
    <x v="0"/>
    <n v="275"/>
    <n v="21.153846153846199"/>
    <n v="302.401697312588"/>
    <m/>
    <n v="169299.99290000001"/>
    <x v="0"/>
    <n v="14589.7436"/>
    <x v="1552"/>
    <x v="0"/>
    <m/>
  </r>
  <r>
    <d v="2025-11-05T01:20:08"/>
    <x v="1"/>
    <x v="41"/>
    <s v="GARCIA DAVID WILSON ALBERTO"/>
    <x v="0"/>
    <x v="0"/>
    <n v="202"/>
    <n v="22.4444444444444"/>
    <n v="209.35502121640701"/>
    <s v="8 Descuentos (Transbordo, usuarios desubicados y conducts)"/>
    <n v="117207.6874"/>
    <x v="1"/>
    <n v="14589.7436"/>
    <x v="1552"/>
    <x v="0"/>
    <m/>
  </r>
  <r>
    <d v="2025-11-05T01:20:08"/>
    <x v="9"/>
    <x v="40"/>
    <s v="AGUDELO GARCIA DENIN ANGELO"/>
    <x v="0"/>
    <x v="0"/>
    <n v="216"/>
    <n v="24"/>
    <n v="209.35502121640701"/>
    <m/>
    <n v="117207.6874"/>
    <x v="1"/>
    <n v="14589.7436"/>
    <x v="1552"/>
    <x v="0"/>
    <m/>
  </r>
  <r>
    <d v="2025-11-05T01:20:08"/>
    <x v="1"/>
    <x v="42"/>
    <s v="CALLE BOTERO ANDRES CAMILO"/>
    <x v="3"/>
    <x v="0"/>
    <n v="205"/>
    <n v="20.5"/>
    <n v="232.61669024045301"/>
    <s v="5 Descuentos (conduct, despachador y transbordo) "/>
    <n v="130230.7638"/>
    <x v="1"/>
    <n v="14589.7436"/>
    <x v="1552"/>
    <x v="0"/>
    <m/>
  </r>
  <r>
    <d v="2025-11-06T02:34:30"/>
    <x v="9"/>
    <x v="0"/>
    <s v="HINCAPIE VILLA JUAN ESTIVEN"/>
    <x v="0"/>
    <x v="0"/>
    <n v="201"/>
    <n v="22.3333333333333"/>
    <n v="201.02080443828001"/>
    <s v="1 Descuento (Conduct) "/>
    <n v="112332.1706"/>
    <x v="0"/>
    <n v="14223.0769"/>
    <x v="1553"/>
    <x v="0"/>
    <m/>
  </r>
  <r>
    <d v="2025-11-06T02:34:30"/>
    <x v="1"/>
    <x v="36"/>
    <s v="PULGARIN GARCIA YONATHAN ANDRES"/>
    <x v="0"/>
    <x v="0"/>
    <n v="230"/>
    <n v="25.5555555555556"/>
    <n v="201.02080443828001"/>
    <s v="1 Descuento (Asociado) "/>
    <n v="112332.1706"/>
    <x v="1"/>
    <n v="14223.0769"/>
    <x v="1553"/>
    <x v="0"/>
    <m/>
  </r>
  <r>
    <d v="2025-11-06T02:34:30"/>
    <x v="9"/>
    <x v="1"/>
    <s v="GONZALEZ IPUANA RENE"/>
    <x v="0"/>
    <x v="0"/>
    <n v="241"/>
    <n v="26.7777777777778"/>
    <n v="201.02080443828001"/>
    <m/>
    <n v="112332.1706"/>
    <x v="0"/>
    <n v="14223.0769"/>
    <x v="1553"/>
    <x v="0"/>
    <m/>
  </r>
  <r>
    <d v="2025-11-06T02:34:30"/>
    <x v="1"/>
    <x v="37"/>
    <s v="SANCHEZ BETANCOURT FRANSCISCO"/>
    <x v="0"/>
    <x v="0"/>
    <n v="200"/>
    <n v="22.2222222222222"/>
    <n v="201.02080443828001"/>
    <m/>
    <n v="112332.1706"/>
    <x v="0"/>
    <n v="14223.0769"/>
    <x v="1553"/>
    <x v="0"/>
    <m/>
  </r>
  <r>
    <d v="2025-11-06T02:34:31"/>
    <x v="9"/>
    <x v="2"/>
    <s v="LONDOO LOPERA DUVAN ANDRES"/>
    <x v="0"/>
    <x v="0"/>
    <n v="244"/>
    <n v="27.1111111111111"/>
    <n v="201.02080443828001"/>
    <s v="2 Descuentos (Usuarios desubicados) "/>
    <n v="112332.1706"/>
    <x v="1"/>
    <n v="14223.0769"/>
    <x v="1553"/>
    <x v="0"/>
    <m/>
  </r>
  <r>
    <d v="2025-11-06T02:34:31"/>
    <x v="1"/>
    <x v="3"/>
    <s v="LOPEZ PINEDA DANIEL ESTIVEN"/>
    <x v="6"/>
    <x v="0"/>
    <n v="184"/>
    <n v="23"/>
    <n v="178.685159500693"/>
    <s v="1 Descuento (Usuario desubicado) "/>
    <n v="99850.818299999999"/>
    <x v="0"/>
    <n v="14223.0769"/>
    <x v="1553"/>
    <x v="0"/>
    <m/>
  </r>
  <r>
    <d v="2025-11-06T02:34:31"/>
    <x v="9"/>
    <x v="5"/>
    <s v="GONZALEZ PEREZ RAFAEL JOSE"/>
    <x v="1"/>
    <x v="0"/>
    <n v="239"/>
    <n v="21.727272727272702"/>
    <n v="245.69209431345399"/>
    <s v="3 Descuentos (Transbordo) "/>
    <n v="137294.87520000001"/>
    <x v="1"/>
    <n v="14223.0769"/>
    <x v="1553"/>
    <x v="0"/>
    <m/>
  </r>
  <r>
    <d v="2025-11-06T02:34:31"/>
    <x v="1"/>
    <x v="6"/>
    <s v="CARTAGENA RAMIREZ FREDY ALONSO"/>
    <x v="2"/>
    <x v="0"/>
    <n v="133"/>
    <n v="20.461538461538499"/>
    <n v="145.18169209431301"/>
    <s v="2 Descuentos (conduct y despachador) "/>
    <n v="81128.789900000003"/>
    <x v="0"/>
    <n v="14223.0769"/>
    <x v="1553"/>
    <x v="0"/>
    <m/>
  </r>
  <r>
    <d v="2025-11-06T02:34:32"/>
    <x v="1"/>
    <x v="8"/>
    <s v="YEPES TORRES JHON ALEXANDER"/>
    <x v="3"/>
    <x v="0"/>
    <n v="247"/>
    <n v="24.7"/>
    <n v="223.35644937586699"/>
    <s v="1 Descuento (Conduct) "/>
    <n v="124813.5229"/>
    <x v="0"/>
    <n v="14223.0769"/>
    <x v="1553"/>
    <x v="0"/>
    <m/>
  </r>
  <r>
    <d v="2025-11-06T02:34:32"/>
    <x v="9"/>
    <x v="7"/>
    <s v="MARIN ALZATE KEVIN ANDRES"/>
    <x v="4"/>
    <x v="0"/>
    <n v="184"/>
    <n v="26.285714285714299"/>
    <n v="156.34951456310699"/>
    <m/>
    <n v="87369.466"/>
    <x v="0"/>
    <n v="14223.0769"/>
    <x v="1553"/>
    <x v="0"/>
    <m/>
  </r>
  <r>
    <d v="2025-11-06T02:34:32"/>
    <x v="9"/>
    <x v="11"/>
    <s v="VERENZUELA MARTINEZ ALEXANDER"/>
    <x v="3"/>
    <x v="0"/>
    <n v="267"/>
    <n v="26.7"/>
    <n v="223.35644937586699"/>
    <s v="3 Descuentos (Transbordo) "/>
    <n v="124813.5229"/>
    <x v="1"/>
    <n v="14223.0769"/>
    <x v="1553"/>
    <x v="0"/>
    <m/>
  </r>
  <r>
    <d v="2025-11-06T02:34:33"/>
    <x v="9"/>
    <x v="13"/>
    <s v="MURILLO  YORMAN ANDRES"/>
    <x v="1"/>
    <x v="0"/>
    <n v="239"/>
    <n v="21.727272727272702"/>
    <n v="245.69209431345399"/>
    <m/>
    <n v="137294.87520000001"/>
    <x v="0"/>
    <n v="14223.0769"/>
    <x v="1553"/>
    <x v="0"/>
    <m/>
  </r>
  <r>
    <d v="2025-11-06T02:34:33"/>
    <x v="1"/>
    <x v="14"/>
    <s v="PARRA VILLA YUBER ALONSO"/>
    <x v="3"/>
    <x v="0"/>
    <n v="197"/>
    <n v="19.7"/>
    <n v="223.35644937586699"/>
    <m/>
    <n v="124813.5229"/>
    <x v="0"/>
    <n v="14223.0769"/>
    <x v="1553"/>
    <x v="0"/>
    <m/>
  </r>
  <r>
    <d v="2025-11-06T02:34:32"/>
    <x v="1"/>
    <x v="12"/>
    <s v="HERNANDEZ MACIAS GILBERTO"/>
    <x v="3"/>
    <x v="0"/>
    <n v="242"/>
    <n v="24.2"/>
    <n v="223.35644937586699"/>
    <m/>
    <n v="124813.5229"/>
    <x v="1"/>
    <n v="14223.0769"/>
    <x v="1553"/>
    <x v="0"/>
    <m/>
  </r>
  <r>
    <d v="2025-11-06T02:34:33"/>
    <x v="9"/>
    <x v="15"/>
    <s v="ALBERTO ARISTIZABAL RAFAEL"/>
    <x v="8"/>
    <x v="0"/>
    <n v="133"/>
    <n v="26.6"/>
    <n v="111.678224687933"/>
    <s v="1 Descuento (Conduct) "/>
    <n v="62406.761400000003"/>
    <x v="0"/>
    <n v="14223.0769"/>
    <x v="1553"/>
    <x v="0"/>
    <m/>
  </r>
  <r>
    <d v="2025-11-06T02:34:33"/>
    <x v="1"/>
    <x v="16"/>
    <s v="MACEA ARBELAEZ MATEO"/>
    <x v="13"/>
    <x v="0"/>
    <n v="280"/>
    <n v="20"/>
    <n v="312.69902912621399"/>
    <m/>
    <n v="174738.932"/>
    <x v="0"/>
    <n v="14223.0769"/>
    <x v="1553"/>
    <x v="0"/>
    <m/>
  </r>
  <r>
    <d v="2025-11-06T02:34:33"/>
    <x v="9"/>
    <x v="17"/>
    <s v="VALENCIA MENDOZA JHON"/>
    <x v="1"/>
    <x v="0"/>
    <n v="262"/>
    <n v="23.818181818181799"/>
    <n v="245.69209431345399"/>
    <m/>
    <n v="137294.87520000001"/>
    <x v="0"/>
    <n v="14223.0769"/>
    <x v="1553"/>
    <x v="0"/>
    <m/>
  </r>
  <r>
    <d v="2025-11-06T02:34:34"/>
    <x v="1"/>
    <x v="18"/>
    <s v="DURANGO DAVID JOSE"/>
    <x v="12"/>
    <x v="0"/>
    <n v="283"/>
    <n v="21.769230769230798"/>
    <n v="290.36338418862698"/>
    <s v="JULIAN MACIAS Realiz 7 viajes donde moviliz 172 Usuarios "/>
    <n v="162257.57980000001"/>
    <x v="0"/>
    <n v="14223.0769"/>
    <x v="1553"/>
    <x v="0"/>
    <m/>
  </r>
  <r>
    <d v="2025-11-06T02:34:34"/>
    <x v="9"/>
    <x v="19"/>
    <s v="QUIRAMA CASTAEDA JHON JADER"/>
    <x v="3"/>
    <x v="0"/>
    <n v="229"/>
    <n v="22.9"/>
    <n v="223.35644937586699"/>
    <m/>
    <n v="124813.5229"/>
    <x v="1"/>
    <n v="14223.0769"/>
    <x v="1553"/>
    <x v="0"/>
    <m/>
  </r>
  <r>
    <d v="2025-11-06T02:34:34"/>
    <x v="1"/>
    <x v="20"/>
    <s v="SALDARRIAGA PARRA LUIS ALBERTO"/>
    <x v="0"/>
    <x v="0"/>
    <n v="146"/>
    <n v="16.2222222222222"/>
    <n v="201.02080443828001"/>
    <m/>
    <n v="112332.1706"/>
    <x v="2"/>
    <n v="14223.0769"/>
    <x v="1553"/>
    <x v="0"/>
    <m/>
  </r>
  <r>
    <d v="2025-11-06T02:34:34"/>
    <x v="9"/>
    <x v="21"/>
    <s v="JIMENEZ HERNANDEZ ESTEBAN CAMILO"/>
    <x v="0"/>
    <x v="0"/>
    <n v="141"/>
    <n v="15.6666666666667"/>
    <n v="201.02080443828001"/>
    <m/>
    <n v="112332.1706"/>
    <x v="0"/>
    <n v="14223.0769"/>
    <x v="1553"/>
    <x v="0"/>
    <m/>
  </r>
  <r>
    <d v="2025-11-06T02:34:35"/>
    <x v="1"/>
    <x v="38"/>
    <s v="JIMENEZ HURTADO CARLOS ESTIVEN"/>
    <x v="6"/>
    <x v="0"/>
    <n v="165"/>
    <n v="20.625"/>
    <n v="178.685159500693"/>
    <s v="1 Descuento (Transbordo) "/>
    <n v="99850.818299999999"/>
    <x v="1"/>
    <n v="14223.0769"/>
    <x v="1553"/>
    <x v="0"/>
    <m/>
  </r>
  <r>
    <d v="2025-11-06T02:34:35"/>
    <x v="9"/>
    <x v="22"/>
    <s v="CIRO MARIN RODRIGO ALBERTO "/>
    <x v="0"/>
    <x v="0"/>
    <n v="196"/>
    <n v="21.7777777777778"/>
    <n v="201.02080443828001"/>
    <m/>
    <n v="112332.1706"/>
    <x v="0"/>
    <n v="14223.0769"/>
    <x v="1553"/>
    <x v="0"/>
    <m/>
  </r>
  <r>
    <d v="2025-11-06T02:34:35"/>
    <x v="9"/>
    <x v="23"/>
    <s v="FLORES RINCON JORGE ALBERTO"/>
    <x v="1"/>
    <x v="0"/>
    <n v="230"/>
    <n v="20.909090909090899"/>
    <n v="245.69209431345399"/>
    <m/>
    <n v="137294.87520000001"/>
    <x v="0"/>
    <n v="14223.0769"/>
    <x v="1553"/>
    <x v="0"/>
    <m/>
  </r>
  <r>
    <d v="2025-11-06T02:34:35"/>
    <x v="1"/>
    <x v="24"/>
    <s v="OSORIO URREGO SANTIAGO"/>
    <x v="4"/>
    <x v="0"/>
    <n v="162"/>
    <n v="23.1428571428571"/>
    <n v="156.34951456310699"/>
    <m/>
    <n v="87369.466"/>
    <x v="0"/>
    <n v="14223.0769"/>
    <x v="1553"/>
    <x v="0"/>
    <m/>
  </r>
  <r>
    <d v="2025-11-06T02:34:36"/>
    <x v="9"/>
    <x v="25"/>
    <s v="LEON PEREZ RAUL ENRIQUE"/>
    <x v="3"/>
    <x v="0"/>
    <n v="264"/>
    <n v="26.4"/>
    <n v="223.35644937586699"/>
    <m/>
    <n v="124813.5229"/>
    <x v="0"/>
    <n v="14223.0769"/>
    <x v="1553"/>
    <x v="0"/>
    <m/>
  </r>
  <r>
    <d v="2025-11-06T02:34:36"/>
    <x v="1"/>
    <x v="26"/>
    <s v="AGUDELO GARCIA LLORDIN ELIAS"/>
    <x v="6"/>
    <x v="0"/>
    <n v="228"/>
    <n v="28.5"/>
    <n v="178.685159500693"/>
    <m/>
    <n v="99850.818299999999"/>
    <x v="0"/>
    <n v="14223.0769"/>
    <x v="1553"/>
    <x v="0"/>
    <m/>
  </r>
  <r>
    <d v="2025-11-06T02:34:36"/>
    <x v="9"/>
    <x v="39"/>
    <s v="IBARGUEN GARRIDO JUAN ESTEBAN"/>
    <x v="0"/>
    <x v="0"/>
    <n v="195"/>
    <n v="21.6666666666667"/>
    <n v="201.02080443828001"/>
    <m/>
    <n v="112332.1706"/>
    <x v="0"/>
    <n v="14223.0769"/>
    <x v="1553"/>
    <x v="0"/>
    <m/>
  </r>
  <r>
    <d v="2025-11-06T02:34:36"/>
    <x v="1"/>
    <x v="27"/>
    <s v="LAYOS JIMENEZ JOHAN CAMILO"/>
    <x v="6"/>
    <x v="0"/>
    <n v="145"/>
    <n v="18.125"/>
    <n v="178.685159500693"/>
    <m/>
    <n v="99850.818299999999"/>
    <x v="0"/>
    <n v="14223.0769"/>
    <x v="1553"/>
    <x v="0"/>
    <m/>
  </r>
  <r>
    <d v="2025-11-06T02:34:37"/>
    <x v="9"/>
    <x v="28"/>
    <s v="MARULANDA JARAMILLO DAWER ANDRES"/>
    <x v="3"/>
    <x v="0"/>
    <n v="195"/>
    <n v="19.5"/>
    <n v="223.35644937586699"/>
    <s v="Se descuenta 0.5 viaje de 3 15 pm ya que NO ingresa a la minorista "/>
    <n v="118572.7429"/>
    <x v="0"/>
    <n v="14223.0769"/>
    <x v="1553"/>
    <x v="2"/>
    <n v="11.167999999999999"/>
  </r>
  <r>
    <d v="2025-11-06T02:34:37"/>
    <x v="1"/>
    <x v="29"/>
    <s v="LOPERA ALVAREZ ESTIVEN"/>
    <x v="3"/>
    <x v="0"/>
    <n v="253"/>
    <n v="25.3"/>
    <n v="223.35644937586699"/>
    <m/>
    <n v="124813.5229"/>
    <x v="0"/>
    <n v="14223.0769"/>
    <x v="1553"/>
    <x v="0"/>
    <m/>
  </r>
  <r>
    <d v="2025-11-06T02:34:37"/>
    <x v="9"/>
    <x v="30"/>
    <s v="ARAQUE ARROYAVE JOSE ALBEIRO"/>
    <x v="6"/>
    <x v="0"/>
    <n v="171"/>
    <n v="21.375"/>
    <n v="178.685159500693"/>
    <m/>
    <n v="99850.818299999999"/>
    <x v="1"/>
    <n v="14223.0769"/>
    <x v="1553"/>
    <x v="0"/>
    <m/>
  </r>
  <r>
    <d v="2025-11-06T02:34:37"/>
    <x v="1"/>
    <x v="31"/>
    <s v="MARTINEZ CHAVERRA LUIS NORBERTO"/>
    <x v="0"/>
    <x v="0"/>
    <n v="214"/>
    <n v="23.7777777777778"/>
    <n v="201.02080443828001"/>
    <s v="10 Descuentos (Transbordo y capacitacion) "/>
    <n v="112332.1706"/>
    <x v="0"/>
    <n v="14223.0769"/>
    <x v="1553"/>
    <x v="0"/>
    <m/>
  </r>
  <r>
    <d v="2025-11-06T02:34:37"/>
    <x v="9"/>
    <x v="33"/>
    <s v="CALLE BOTERO JUAN RICARDO"/>
    <x v="6"/>
    <x v="0"/>
    <n v="185"/>
    <n v="23.125"/>
    <n v="178.685159500693"/>
    <s v="1 Descuento (Conduct) "/>
    <n v="99850.818299999999"/>
    <x v="0"/>
    <n v="14223.0769"/>
    <x v="1553"/>
    <x v="0"/>
    <m/>
  </r>
  <r>
    <d v="2025-11-06T02:34:38"/>
    <x v="1"/>
    <x v="34"/>
    <s v="PALMAR PANA EDIXON JOSUE"/>
    <x v="3"/>
    <x v="0"/>
    <n v="196"/>
    <n v="19.600000000000001"/>
    <n v="223.35644937586699"/>
    <s v="5 Descuentos (Jefe de ruta y conducts) "/>
    <n v="124813.5229"/>
    <x v="0"/>
    <n v="14223.0769"/>
    <x v="1553"/>
    <x v="0"/>
    <m/>
  </r>
  <r>
    <d v="2025-11-06T02:34:38"/>
    <x v="9"/>
    <x v="35"/>
    <s v="OCAMPO OCAMPO ANTONIO JOSE"/>
    <x v="4"/>
    <x v="0"/>
    <n v="159"/>
    <n v="22.714285714285701"/>
    <n v="156.34951456310699"/>
    <m/>
    <n v="87369.466"/>
    <x v="0"/>
    <n v="14223.0769"/>
    <x v="1553"/>
    <x v="0"/>
    <m/>
  </r>
  <r>
    <d v="2025-11-06T02:34:38"/>
    <x v="1"/>
    <x v="41"/>
    <s v="JARAMILLO JARAMILLO FRANCISCO WBEIMAR"/>
    <x v="0"/>
    <x v="0"/>
    <n v="128"/>
    <n v="14.2222222222222"/>
    <n v="201.02080443828001"/>
    <m/>
    <n v="112332.1706"/>
    <x v="1"/>
    <n v="14223.0769"/>
    <x v="1553"/>
    <x v="0"/>
    <m/>
  </r>
  <r>
    <d v="2025-11-06T02:34:38"/>
    <x v="9"/>
    <x v="40"/>
    <s v="AGUDELO GARCIA LLORDIN ELIAS"/>
    <x v="9"/>
    <x v="0"/>
    <n v="226"/>
    <n v="18.8333333333333"/>
    <n v="268.02773925103997"/>
    <m/>
    <n v="149776.22750000001"/>
    <x v="1"/>
    <n v="14223.0769"/>
    <x v="1553"/>
    <x v="0"/>
    <m/>
  </r>
  <r>
    <d v="2025-11-06T02:34:38"/>
    <x v="1"/>
    <x v="42"/>
    <s v="CALLE BOTERO ANDRES CAMILO"/>
    <x v="6"/>
    <x v="0"/>
    <n v="218"/>
    <n v="27.25"/>
    <n v="178.685159500693"/>
    <m/>
    <n v="99850.818299999999"/>
    <x v="1"/>
    <n v="14223.0769"/>
    <x v="1553"/>
    <x v="0"/>
    <m/>
  </r>
  <r>
    <d v="2025-11-07T02:11:01"/>
    <x v="1"/>
    <x v="4"/>
    <s v="PALACIO ARIAS YORFAN ALEXIS"/>
    <x v="6"/>
    <x v="0"/>
    <n v="193"/>
    <n v="24.125"/>
    <n v="175.434013605442"/>
    <m/>
    <n v="97948.898000000001"/>
    <x v="1"/>
    <n v="13334.1463"/>
    <x v="1554"/>
    <x v="0"/>
    <m/>
  </r>
  <r>
    <d v="2025-11-07T02:10:59"/>
    <x v="1"/>
    <x v="0"/>
    <s v="HINCAPIE VILLA JUAN ESTIVEN"/>
    <x v="6"/>
    <x v="0"/>
    <n v="162"/>
    <n v="20.25"/>
    <n v="175.434013605442"/>
    <m/>
    <n v="97948.898000000001"/>
    <x v="0"/>
    <n v="13334.1463"/>
    <x v="1554"/>
    <x v="0"/>
    <m/>
  </r>
  <r>
    <d v="2025-11-07T02:10:59"/>
    <x v="9"/>
    <x v="36"/>
    <s v="PARIAS MURIEL JHON FREDY"/>
    <x v="0"/>
    <x v="0"/>
    <n v="262"/>
    <n v="29.1111111111111"/>
    <n v="197.363265306122"/>
    <m/>
    <n v="110192.5102"/>
    <x v="1"/>
    <n v="13334.1463"/>
    <x v="1554"/>
    <x v="0"/>
    <m/>
  </r>
  <r>
    <d v="2025-11-07T02:11:00"/>
    <x v="1"/>
    <x v="1"/>
    <s v="ESPINOZA CHAVARRIA GUILLERMO LEON"/>
    <x v="6"/>
    <x v="0"/>
    <n v="186"/>
    <n v="23.25"/>
    <n v="175.434013605442"/>
    <m/>
    <n v="97948.898000000001"/>
    <x v="0"/>
    <n v="13334.1463"/>
    <x v="1554"/>
    <x v="0"/>
    <m/>
  </r>
  <r>
    <d v="2025-11-07T02:11:00"/>
    <x v="9"/>
    <x v="37"/>
    <s v="SANCHEZ BETANCOURT FRANSCISCO"/>
    <x v="0"/>
    <x v="0"/>
    <n v="212"/>
    <n v="23.5555555555556"/>
    <n v="197.363265306122"/>
    <m/>
    <n v="110192.5102"/>
    <x v="0"/>
    <n v="13334.1463"/>
    <x v="1554"/>
    <x v="0"/>
    <m/>
  </r>
  <r>
    <d v="2025-11-07T02:11:00"/>
    <x v="1"/>
    <x v="2"/>
    <s v="LONDOO LOPERA DUVAN ANDRES"/>
    <x v="2"/>
    <x v="0"/>
    <n v="147"/>
    <n v="24.5"/>
    <n v="131.57551020408201"/>
    <m/>
    <n v="73461.673500000004"/>
    <x v="1"/>
    <n v="13334.1463"/>
    <x v="1554"/>
    <x v="0"/>
    <m/>
  </r>
  <r>
    <d v="2025-11-07T02:11:01"/>
    <x v="9"/>
    <x v="3"/>
    <s v="LOPEZ PINEDA DANIEL ESTIVEN"/>
    <x v="1"/>
    <x v="0"/>
    <n v="250"/>
    <n v="22.727272727272702"/>
    <n v="241.22176870748299"/>
    <s v="1 Descuento (Conduct) "/>
    <n v="134679.7347"/>
    <x v="0"/>
    <n v="13334.1463"/>
    <x v="1554"/>
    <x v="0"/>
    <m/>
  </r>
  <r>
    <d v="2025-11-07T02:11:02"/>
    <x v="1"/>
    <x v="6"/>
    <s v="CARTAGENA RAMIREZ FREDY ALONSO"/>
    <x v="3"/>
    <x v="0"/>
    <n v="230"/>
    <n v="23"/>
    <n v="219.292517006803"/>
    <m/>
    <n v="122436.12239999999"/>
    <x v="0"/>
    <n v="13334.1463"/>
    <x v="1554"/>
    <x v="0"/>
    <m/>
  </r>
  <r>
    <d v="2025-11-07T02:11:01"/>
    <x v="9"/>
    <x v="5"/>
    <s v="GONZALEZ PEREZ RAFAEL JOSE"/>
    <x v="0"/>
    <x v="0"/>
    <n v="173"/>
    <n v="19.2222222222222"/>
    <n v="197.363265306122"/>
    <s v="1 Descuento (Despachador) "/>
    <n v="110192.5102"/>
    <x v="1"/>
    <n v="13334.1463"/>
    <x v="1554"/>
    <x v="0"/>
    <m/>
  </r>
  <r>
    <d v="2025-11-07T02:11:02"/>
    <x v="1"/>
    <x v="8"/>
    <s v="YEPES TORRES JHON ALEXANDER"/>
    <x v="0"/>
    <x v="0"/>
    <n v="205"/>
    <n v="22.7777777777778"/>
    <n v="197.363265306122"/>
    <m/>
    <n v="110192.5102"/>
    <x v="0"/>
    <n v="13334.1463"/>
    <x v="1554"/>
    <x v="0"/>
    <m/>
  </r>
  <r>
    <d v="2025-11-07T02:11:02"/>
    <x v="9"/>
    <x v="7"/>
    <s v="GUTIERREZ ARICAPA DANIEL HUMBERTO"/>
    <x v="0"/>
    <x v="0"/>
    <n v="223"/>
    <n v="24.7777777777778"/>
    <n v="197.363265306122"/>
    <s v="2 Descuentos (conduct y usuario desubicado) "/>
    <n v="110192.5102"/>
    <x v="0"/>
    <n v="13334.1463"/>
    <x v="1554"/>
    <x v="0"/>
    <m/>
  </r>
  <r>
    <d v="2025-11-07T02:11:03"/>
    <x v="1"/>
    <x v="11"/>
    <s v="DURANGO PAEZ GILDARDO"/>
    <x v="3"/>
    <x v="0"/>
    <n v="267"/>
    <n v="26.7"/>
    <n v="219.292517006803"/>
    <m/>
    <n v="122436.12239999999"/>
    <x v="1"/>
    <n v="13334.1463"/>
    <x v="1554"/>
    <x v="0"/>
    <m/>
  </r>
  <r>
    <d v="2025-11-07T02:11:03"/>
    <x v="9"/>
    <x v="10"/>
    <s v="DAVID  HENRY GIOVANNY"/>
    <x v="0"/>
    <x v="0"/>
    <n v="253"/>
    <n v="28.1111111111111"/>
    <n v="197.363265306122"/>
    <m/>
    <n v="110192.5102"/>
    <x v="0"/>
    <n v="13334.1463"/>
    <x v="1554"/>
    <x v="0"/>
    <m/>
  </r>
  <r>
    <d v="2025-11-07T02:11:03"/>
    <x v="9"/>
    <x v="12"/>
    <s v="HERNANDEZ MACIAS GILBERTO"/>
    <x v="6"/>
    <x v="0"/>
    <n v="223"/>
    <n v="26.235294117647101"/>
    <n v="186.39863945578199"/>
    <s v="2 Descuentos (Asociado) "/>
    <n v="104070.7041"/>
    <x v="1"/>
    <n v="13334.1463"/>
    <x v="1554"/>
    <x v="0"/>
    <m/>
  </r>
  <r>
    <d v="2025-11-07T02:11:04"/>
    <x v="1"/>
    <x v="13"/>
    <s v="MURILLO  YORMAN ANDRES"/>
    <x v="1"/>
    <x v="0"/>
    <n v="279"/>
    <n v="25.363636363636399"/>
    <n v="241.22176870748299"/>
    <m/>
    <n v="134679.7347"/>
    <x v="0"/>
    <n v="13334.1463"/>
    <x v="1554"/>
    <x v="0"/>
    <m/>
  </r>
  <r>
    <d v="2025-11-07T02:11:04"/>
    <x v="9"/>
    <x v="14"/>
    <s v="PARRA VILLA YUBER ALONSO"/>
    <x v="3"/>
    <x v="0"/>
    <n v="193"/>
    <n v="19.3"/>
    <n v="219.292517006803"/>
    <m/>
    <n v="122436.12239999999"/>
    <x v="0"/>
    <n v="13334.1463"/>
    <x v="1554"/>
    <x v="0"/>
    <m/>
  </r>
  <r>
    <d v="2025-11-07T02:11:04"/>
    <x v="1"/>
    <x v="15"/>
    <s v="ALBERTO ARISTIZABAL RAFAEL"/>
    <x v="2"/>
    <x v="0"/>
    <n v="131"/>
    <n v="23.818181818181799"/>
    <n v="120.610884353741"/>
    <s v="3 Descuentos (Controlador y usuario desubicado) "/>
    <n v="67339.867299999998"/>
    <x v="0"/>
    <n v="13334.1463"/>
    <x v="1554"/>
    <x v="0"/>
    <m/>
  </r>
  <r>
    <d v="2025-11-07T02:11:04"/>
    <x v="9"/>
    <x v="16"/>
    <s v="PULGARIN GARCIA YONATHAN ANDRES"/>
    <x v="0"/>
    <x v="0"/>
    <n v="167"/>
    <n v="18.5555555555556"/>
    <n v="197.363265306122"/>
    <s v="3 Descuentos (Conducts y usuario desubicado) "/>
    <n v="110192.5102"/>
    <x v="0"/>
    <n v="13334.1463"/>
    <x v="1554"/>
    <x v="0"/>
    <m/>
  </r>
  <r>
    <d v="2025-11-07T02:11:05"/>
    <x v="1"/>
    <x v="17"/>
    <s v="VALENCIA MENDOZA JHON"/>
    <x v="1"/>
    <x v="0"/>
    <n v="213"/>
    <n v="19.363636363636399"/>
    <n v="241.22176870748299"/>
    <m/>
    <n v="134679.7347"/>
    <x v="0"/>
    <n v="13334.1463"/>
    <x v="1554"/>
    <x v="0"/>
    <m/>
  </r>
  <r>
    <d v="2025-11-07T02:11:05"/>
    <x v="9"/>
    <x v="18"/>
    <s v="DURANGO DAVID JOSE"/>
    <x v="12"/>
    <x v="0"/>
    <n v="255"/>
    <n v="19.615384615384599"/>
    <n v="285.08027210884399"/>
    <s v="JULIAN MACIAS Realiz 7 viajes donde moviliz 124 Usuarios. 7 Descuentos (Transbordo) "/>
    <n v="159166.95920000001"/>
    <x v="0"/>
    <n v="13334.1463"/>
    <x v="1554"/>
    <x v="0"/>
    <m/>
  </r>
  <r>
    <d v="2025-11-07T02:11:06"/>
    <x v="1"/>
    <x v="19"/>
    <s v="QUIRAMA CASTAEDA JHON JADER"/>
    <x v="0"/>
    <x v="0"/>
    <n v="199"/>
    <n v="22.1111111111111"/>
    <n v="197.363265306122"/>
    <s v="Se descuenta 0.5 viaje de 1 pm ya que se desvia sin autorizacin"/>
    <n v="104070.77770000001"/>
    <x v="1"/>
    <n v="13334.1463"/>
    <x v="1554"/>
    <x v="2"/>
    <n v="10.964499999999999"/>
  </r>
  <r>
    <d v="2025-11-07T02:11:06"/>
    <x v="9"/>
    <x v="20"/>
    <s v="SALDARRIAGA PARRA LUIS ALBERTO"/>
    <x v="0"/>
    <x v="0"/>
    <n v="182"/>
    <n v="20.2222222222222"/>
    <n v="197.363265306122"/>
    <m/>
    <n v="110192.5102"/>
    <x v="2"/>
    <n v="13334.1463"/>
    <x v="1554"/>
    <x v="0"/>
    <m/>
  </r>
  <r>
    <d v="2025-11-07T02:11:06"/>
    <x v="1"/>
    <x v="38"/>
    <s v="JIMENEZ HURTADO CARLOS ESTIVEN"/>
    <x v="0"/>
    <x v="0"/>
    <n v="166"/>
    <n v="18.4444444444444"/>
    <n v="197.363265306122"/>
    <m/>
    <n v="110192.5102"/>
    <x v="1"/>
    <n v="13334.1463"/>
    <x v="1554"/>
    <x v="0"/>
    <m/>
  </r>
  <r>
    <d v="2025-11-07T02:11:07"/>
    <x v="9"/>
    <x v="22"/>
    <s v="CIRO MARIN RODRIGO ALBERTO"/>
    <x v="0"/>
    <x v="0"/>
    <n v="172"/>
    <n v="19.1111111111111"/>
    <n v="197.363265306122"/>
    <m/>
    <n v="110192.5102"/>
    <x v="0"/>
    <n v="13334.1463"/>
    <x v="1554"/>
    <x v="0"/>
    <m/>
  </r>
  <r>
    <d v="2025-11-07T02:11:07"/>
    <x v="1"/>
    <x v="23"/>
    <s v="VERENZUELA MARTINEZ ALEXANDER"/>
    <x v="9"/>
    <x v="0"/>
    <n v="260"/>
    <n v="21.6666666666667"/>
    <n v="263.15102040816299"/>
    <m/>
    <n v="146923.3469"/>
    <x v="0"/>
    <n v="13334.1463"/>
    <x v="1554"/>
    <x v="0"/>
    <m/>
  </r>
  <r>
    <d v="2025-11-07T02:11:07"/>
    <x v="9"/>
    <x v="24"/>
    <s v="OSORIO URREGO SANTIAGO"/>
    <x v="0"/>
    <x v="0"/>
    <n v="203"/>
    <n v="22.5555555555556"/>
    <n v="197.363265306122"/>
    <m/>
    <n v="110192.5102"/>
    <x v="0"/>
    <n v="13334.1463"/>
    <x v="1554"/>
    <x v="0"/>
    <m/>
  </r>
  <r>
    <d v="2025-11-07T02:11:08"/>
    <x v="1"/>
    <x v="25"/>
    <s v="LEON PEREZ RAUL ENRIQUE"/>
    <x v="3"/>
    <x v="0"/>
    <n v="225"/>
    <n v="22.5"/>
    <n v="219.292517006803"/>
    <m/>
    <n v="122436.12239999999"/>
    <x v="0"/>
    <n v="13334.1463"/>
    <x v="1554"/>
    <x v="0"/>
    <m/>
  </r>
  <r>
    <d v="2025-11-07T02:11:08"/>
    <x v="9"/>
    <x v="26"/>
    <s v="AGUDELO GARCIA LLORDIN ELIAS"/>
    <x v="4"/>
    <x v="0"/>
    <n v="138"/>
    <n v="19.714285714285701"/>
    <n v="153.50476190476201"/>
    <s v="8 Descuentos (Transbordo) "/>
    <n v="85705.285699999993"/>
    <x v="0"/>
    <n v="13334.1463"/>
    <x v="1554"/>
    <x v="0"/>
    <m/>
  </r>
  <r>
    <d v="2025-11-07T02:11:08"/>
    <x v="1"/>
    <x v="39"/>
    <s v="IBARGUEN GARRIDO JUAN ESTEBAN"/>
    <x v="0"/>
    <x v="0"/>
    <n v="182"/>
    <n v="20.2222222222222"/>
    <n v="197.363265306122"/>
    <m/>
    <n v="110192.5102"/>
    <x v="0"/>
    <n v="13334.1463"/>
    <x v="1554"/>
    <x v="0"/>
    <m/>
  </r>
  <r>
    <d v="2025-11-07T02:11:09"/>
    <x v="9"/>
    <x v="27"/>
    <s v="LAYOS JIMENEZ JOHAN CAMILO"/>
    <x v="0"/>
    <x v="0"/>
    <n v="181"/>
    <n v="20.1111111111111"/>
    <n v="197.363265306122"/>
    <s v="2 Descuentos (Usuarios desubicados) "/>
    <n v="110192.5102"/>
    <x v="0"/>
    <n v="13334.1463"/>
    <x v="1554"/>
    <x v="0"/>
    <m/>
  </r>
  <r>
    <d v="2025-11-07T02:11:09"/>
    <x v="1"/>
    <x v="28"/>
    <s v="MARULANDA JARAMILLO DAWER ANDRES"/>
    <x v="6"/>
    <x v="0"/>
    <n v="158"/>
    <n v="19.75"/>
    <n v="175.434013605442"/>
    <m/>
    <n v="97948.898000000001"/>
    <x v="0"/>
    <n v="13334.1463"/>
    <x v="1554"/>
    <x v="0"/>
    <m/>
  </r>
  <r>
    <d v="2025-11-07T02:11:09"/>
    <x v="9"/>
    <x v="29"/>
    <s v="MONTOYA OSPINA GILBERTO ANTONIO"/>
    <x v="1"/>
    <x v="0"/>
    <n v="256"/>
    <n v="23.272727272727298"/>
    <n v="241.22176870748299"/>
    <m/>
    <n v="134679.7347"/>
    <x v="0"/>
    <n v="13334.1463"/>
    <x v="1554"/>
    <x v="0"/>
    <m/>
  </r>
  <r>
    <d v="2025-11-07T02:11:09"/>
    <x v="1"/>
    <x v="30"/>
    <s v="ARAQUE ARROYAVE JOSE ALBEIRO"/>
    <x v="6"/>
    <x v="0"/>
    <n v="198"/>
    <n v="24.75"/>
    <n v="175.434013605442"/>
    <m/>
    <n v="97948.898000000001"/>
    <x v="1"/>
    <n v="13334.1463"/>
    <x v="1554"/>
    <x v="0"/>
    <m/>
  </r>
  <r>
    <d v="2025-11-07T02:11:10"/>
    <x v="9"/>
    <x v="31"/>
    <s v="MARTINEZ CHAVERRA LUIS NORBERTO"/>
    <x v="0"/>
    <x v="0"/>
    <n v="216"/>
    <n v="24"/>
    <n v="197.363265306122"/>
    <m/>
    <n v="110192.5102"/>
    <x v="0"/>
    <n v="13334.1463"/>
    <x v="1554"/>
    <x v="0"/>
    <m/>
  </r>
  <r>
    <d v="2025-11-07T02:11:10"/>
    <x v="1"/>
    <x v="32"/>
    <s v="TABORDA ROJAS DIEGO ALEJANDRO"/>
    <x v="10"/>
    <x v="0"/>
    <n v="77"/>
    <n v="19.25"/>
    <n v="87.717006802721102"/>
    <m/>
    <n v="48974.449000000001"/>
    <x v="1"/>
    <n v="13334.1463"/>
    <x v="1554"/>
    <x v="0"/>
    <m/>
  </r>
  <r>
    <d v="2025-11-07T02:11:10"/>
    <x v="9"/>
    <x v="33"/>
    <s v="CALLE BOTERO JUAN RICARDO"/>
    <x v="6"/>
    <x v="0"/>
    <n v="167"/>
    <n v="20.875"/>
    <n v="175.434013605442"/>
    <s v="1 Descuento (Conduct) "/>
    <n v="97948.898000000001"/>
    <x v="0"/>
    <n v="13334.1463"/>
    <x v="1554"/>
    <x v="0"/>
    <m/>
  </r>
  <r>
    <d v="2025-11-07T02:11:11"/>
    <x v="1"/>
    <x v="34"/>
    <s v="PALMAR PANA EDIXON JOSUE"/>
    <x v="1"/>
    <x v="0"/>
    <n v="236"/>
    <n v="21.454545454545499"/>
    <n v="241.22176870748299"/>
    <m/>
    <n v="134679.7347"/>
    <x v="0"/>
    <n v="13334.1463"/>
    <x v="1554"/>
    <x v="0"/>
    <m/>
  </r>
  <r>
    <d v="2025-11-07T02:11:11"/>
    <x v="9"/>
    <x v="35"/>
    <s v="JARAMILLO JARAMILLO FRANCISCO WBEIMAR"/>
    <x v="6"/>
    <x v="0"/>
    <n v="114"/>
    <n v="13.411764705882399"/>
    <n v="186.39863945578199"/>
    <m/>
    <n v="104070.7041"/>
    <x v="0"/>
    <n v="13334.1463"/>
    <x v="1554"/>
    <x v="0"/>
    <m/>
  </r>
  <r>
    <d v="2025-11-07T02:11:11"/>
    <x v="1"/>
    <x v="41"/>
    <s v="GARCIA DAVID WILSON ALBERTO"/>
    <x v="0"/>
    <x v="0"/>
    <n v="188"/>
    <n v="20.8888888888889"/>
    <n v="197.363265306122"/>
    <m/>
    <n v="110192.5102"/>
    <x v="1"/>
    <n v="13334.1463"/>
    <x v="1554"/>
    <x v="0"/>
    <m/>
  </r>
  <r>
    <d v="2025-11-07T02:11:12"/>
    <x v="9"/>
    <x v="40"/>
    <s v="AGUDELO GARCIA DENIN ANGELO"/>
    <x v="4"/>
    <x v="0"/>
    <n v="138"/>
    <n v="19.714285714285701"/>
    <n v="153.50476190476201"/>
    <m/>
    <n v="85705.285699999993"/>
    <x v="1"/>
    <n v="13334.1463"/>
    <x v="1554"/>
    <x v="0"/>
    <m/>
  </r>
  <r>
    <d v="2025-11-07T02:11:12"/>
    <x v="1"/>
    <x v="42"/>
    <s v="CALLE BOTERO ANDRES CAMILO"/>
    <x v="0"/>
    <x v="0"/>
    <n v="179"/>
    <n v="19.8888888888889"/>
    <n v="197.363265306122"/>
    <m/>
    <n v="110192.5102"/>
    <x v="1"/>
    <n v="13334.1463"/>
    <x v="1554"/>
    <x v="0"/>
    <m/>
  </r>
  <r>
    <d v="2025-11-08T03:06:51"/>
    <x v="9"/>
    <x v="0"/>
    <s v="HINCAPIE VILLA JUAN ESTIVEN"/>
    <x v="7"/>
    <x v="0"/>
    <n v="51"/>
    <n v="17"/>
    <n v="68.046767537826696"/>
    <m/>
    <n v="38052.358999999997"/>
    <x v="0"/>
    <n v="13416.6667"/>
    <x v="1555"/>
    <x v="0"/>
    <m/>
  </r>
  <r>
    <d v="2025-11-08T03:06:51"/>
    <x v="1"/>
    <x v="36"/>
    <s v="PARIAS MURIEL JHON FREDY"/>
    <x v="0"/>
    <x v="0"/>
    <n v="212"/>
    <n v="23.5555555555556"/>
    <n v="204.14030261348"/>
    <m/>
    <n v="114157.077"/>
    <x v="1"/>
    <n v="13416.6667"/>
    <x v="1555"/>
    <x v="0"/>
    <m/>
  </r>
  <r>
    <d v="2025-11-08T03:06:52"/>
    <x v="9"/>
    <x v="1"/>
    <s v="GONZALEZ IPUANA RENE"/>
    <x v="0"/>
    <x v="0"/>
    <n v="232"/>
    <n v="25.7777777777778"/>
    <n v="204.14030261348"/>
    <m/>
    <n v="114157.077"/>
    <x v="0"/>
    <n v="13416.6667"/>
    <x v="1555"/>
    <x v="0"/>
    <m/>
  </r>
  <r>
    <d v="2025-11-08T03:06:52"/>
    <x v="1"/>
    <x v="37"/>
    <s v="SANCHEZ BETANCOURT FRANSCISCO"/>
    <x v="6"/>
    <x v="0"/>
    <n v="195"/>
    <n v="24.375"/>
    <n v="181.45804676753801"/>
    <m/>
    <n v="101472.9574"/>
    <x v="0"/>
    <n v="13416.6667"/>
    <x v="1555"/>
    <x v="0"/>
    <m/>
  </r>
  <r>
    <d v="2025-11-08T03:06:53"/>
    <x v="9"/>
    <x v="2"/>
    <s v="LONDOO LOPERA DUVAN ANDRES"/>
    <x v="4"/>
    <x v="0"/>
    <n v="141"/>
    <n v="20.1428571428571"/>
    <n v="158.77579092159601"/>
    <m/>
    <n v="88788.837700000004"/>
    <x v="1"/>
    <n v="13416.6667"/>
    <x v="1555"/>
    <x v="0"/>
    <m/>
  </r>
  <r>
    <d v="2025-11-08T03:06:53"/>
    <x v="1"/>
    <x v="3"/>
    <s v="LOPEZ PINEDA DANIEL ESTIVEN"/>
    <x v="0"/>
    <x v="0"/>
    <n v="231"/>
    <n v="25.6666666666667"/>
    <n v="204.14030261348"/>
    <s v="3 Descuentos (Usuario movilidad reducida y desubicados) "/>
    <n v="114157.077"/>
    <x v="0"/>
    <n v="13416.6667"/>
    <x v="1555"/>
    <x v="0"/>
    <m/>
  </r>
  <r>
    <d v="2025-11-08T03:06:54"/>
    <x v="9"/>
    <x v="4"/>
    <s v="PALACIO ARIAS YORFAN ALEXIS"/>
    <x v="3"/>
    <x v="0"/>
    <n v="205"/>
    <n v="20.5"/>
    <n v="226.822558459422"/>
    <s v="1 Descuento (Usuario desubicado) "/>
    <n v="126841.1967"/>
    <x v="1"/>
    <n v="13416.6667"/>
    <x v="1555"/>
    <x v="0"/>
    <m/>
  </r>
  <r>
    <d v="2025-11-08T03:06:54"/>
    <x v="1"/>
    <x v="5"/>
    <s v="GONZALEZ PEREZ RAFAEL JOSE"/>
    <x v="1"/>
    <x v="0"/>
    <n v="206"/>
    <n v="18.727272727272702"/>
    <n v="249.50481430536499"/>
    <s v="4 Descuentos (Transbordo y despachador) "/>
    <n v="139525.31640000001"/>
    <x v="1"/>
    <n v="13416.6667"/>
    <x v="1555"/>
    <x v="0"/>
    <m/>
  </r>
  <r>
    <d v="2025-11-08T03:06:55"/>
    <x v="9"/>
    <x v="6"/>
    <s v="CARTAGENA RAMIREZ FREDY ALONSO"/>
    <x v="6"/>
    <x v="0"/>
    <n v="186"/>
    <n v="23.25"/>
    <n v="181.45804676753801"/>
    <m/>
    <n v="101472.9574"/>
    <x v="0"/>
    <n v="13416.6667"/>
    <x v="1555"/>
    <x v="0"/>
    <m/>
  </r>
  <r>
    <d v="2025-11-08T03:06:55"/>
    <x v="1"/>
    <x v="7"/>
    <s v="MARIN ALZATE KEVIN ANDRES"/>
    <x v="9"/>
    <x v="0"/>
    <n v="253"/>
    <n v="21.0833333333333"/>
    <n v="272.18707015130701"/>
    <m/>
    <n v="152209.43599999999"/>
    <x v="0"/>
    <n v="13416.6667"/>
    <x v="1555"/>
    <x v="0"/>
    <m/>
  </r>
  <r>
    <d v="2025-11-08T03:06:56"/>
    <x v="9"/>
    <x v="8"/>
    <s v="YEPES TORRES JHON ALEXANDER"/>
    <x v="6"/>
    <x v="0"/>
    <n v="220"/>
    <n v="27.5"/>
    <n v="181.45804676753801"/>
    <s v="1 Descuento (Usuario movilidad reducida) "/>
    <n v="101472.9574"/>
    <x v="0"/>
    <n v="13416.6667"/>
    <x v="1555"/>
    <x v="0"/>
    <m/>
  </r>
  <r>
    <d v="2025-11-08T03:06:56"/>
    <x v="1"/>
    <x v="10"/>
    <s v="DAVID  HENRY GIOVANNY"/>
    <x v="0"/>
    <x v="0"/>
    <n v="241"/>
    <n v="26.7777777777778"/>
    <n v="204.14030261348"/>
    <m/>
    <n v="114157.077"/>
    <x v="0"/>
    <n v="13416.6667"/>
    <x v="1555"/>
    <x v="0"/>
    <m/>
  </r>
  <r>
    <d v="2025-11-08T03:06:57"/>
    <x v="9"/>
    <x v="11"/>
    <s v="DURANGO PAEZ GILDARDO"/>
    <x v="4"/>
    <x v="0"/>
    <n v="165"/>
    <n v="23.571428571428601"/>
    <n v="158.77579092159601"/>
    <m/>
    <n v="88788.837700000004"/>
    <x v="1"/>
    <n v="13416.6667"/>
    <x v="1555"/>
    <x v="0"/>
    <m/>
  </r>
  <r>
    <d v="2025-11-08T03:06:57"/>
    <x v="1"/>
    <x v="12"/>
    <s v="ESPINOZA CHAVARRIA GUILLERMO LEON"/>
    <x v="6"/>
    <x v="0"/>
    <n v="218"/>
    <n v="27.25"/>
    <n v="181.45804676753801"/>
    <m/>
    <n v="101472.9574"/>
    <x v="1"/>
    <n v="13416.6667"/>
    <x v="1555"/>
    <x v="0"/>
    <m/>
  </r>
  <r>
    <d v="2025-11-08T03:06:57"/>
    <x v="9"/>
    <x v="13"/>
    <s v="MURILLO  YORMAN ANDRES"/>
    <x v="1"/>
    <x v="0"/>
    <n v="279"/>
    <n v="25.363636363636399"/>
    <n v="249.50481430536499"/>
    <s v="1 Descuento (Usuario desubicado) "/>
    <n v="139525.31640000001"/>
    <x v="0"/>
    <n v="13416.6667"/>
    <x v="1555"/>
    <x v="0"/>
    <m/>
  </r>
  <r>
    <d v="2025-11-08T03:06:58"/>
    <x v="1"/>
    <x v="14"/>
    <s v="PARRA VILLA YUBER ALONSO"/>
    <x v="2"/>
    <x v="0"/>
    <n v="151"/>
    <n v="27.454545454545499"/>
    <n v="124.752407152682"/>
    <s v="3 Descuentos (Conduct y usuarios desubicados) "/>
    <n v="69762.658200000005"/>
    <x v="0"/>
    <n v="13416.6667"/>
    <x v="1555"/>
    <x v="0"/>
    <m/>
  </r>
  <r>
    <d v="2025-11-08T03:06:58"/>
    <x v="9"/>
    <x v="15"/>
    <s v="ALBERTO ARISTIZABAL RAFAEL"/>
    <x v="6"/>
    <x v="0"/>
    <n v="190"/>
    <n v="23.75"/>
    <n v="181.45804676753801"/>
    <s v="2 Descuentos (Conducts) "/>
    <n v="101472.9574"/>
    <x v="0"/>
    <n v="13416.6667"/>
    <x v="1555"/>
    <x v="0"/>
    <m/>
  </r>
  <r>
    <d v="2025-11-08T03:06:59"/>
    <x v="9"/>
    <x v="17"/>
    <s v="GUTIERREZ ARICAPA DANIEL HUMBERTO"/>
    <x v="0"/>
    <x v="0"/>
    <n v="218"/>
    <n v="24.2222222222222"/>
    <n v="204.14030261348"/>
    <s v="1 Descuento (Usuario desubicado) "/>
    <n v="114157.077"/>
    <x v="0"/>
    <n v="13416.6667"/>
    <x v="1555"/>
    <x v="0"/>
    <m/>
  </r>
  <r>
    <d v="2025-11-08T03:06:59"/>
    <x v="1"/>
    <x v="16"/>
    <s v="MACEA ARBELAEZ MATEO"/>
    <x v="1"/>
    <x v="0"/>
    <n v="212"/>
    <n v="19.272727272727298"/>
    <n v="249.50481430536499"/>
    <s v="2 Descuentos (Conducts) "/>
    <n v="139525.31640000001"/>
    <x v="0"/>
    <n v="13416.6667"/>
    <x v="1555"/>
    <x v="0"/>
    <m/>
  </r>
  <r>
    <d v="2025-11-08T03:06:59"/>
    <x v="1"/>
    <x v="18"/>
    <s v="DURANGO DAVID JOSE"/>
    <x v="1"/>
    <x v="0"/>
    <n v="208"/>
    <n v="18.909090909090899"/>
    <n v="249.50481430536499"/>
    <s v="JULIAN MACIAS Realiz 5 viajes donde moviliz 87 Usuarios "/>
    <n v="139525.31640000001"/>
    <x v="0"/>
    <n v="13416.6667"/>
    <x v="1555"/>
    <x v="0"/>
    <m/>
  </r>
  <r>
    <d v="2025-11-08T03:07:00"/>
    <x v="9"/>
    <x v="19"/>
    <s v="QUIRAMA CASTAEDA JHON JADER"/>
    <x v="6"/>
    <x v="3"/>
    <n v="192"/>
    <n v="24"/>
    <n v="181.45804676753801"/>
    <m/>
    <n v="101472.9574"/>
    <x v="1"/>
    <n v="13416.6667"/>
    <x v="1555"/>
    <x v="0"/>
    <m/>
  </r>
  <r>
    <d v="2025-11-08T03:07:00"/>
    <x v="1"/>
    <x v="20"/>
    <s v="SALDARRIAGA PARRA LUIS ALBERTO"/>
    <x v="0"/>
    <x v="0"/>
    <n v="157"/>
    <n v="17.4444444444444"/>
    <n v="204.14030261348"/>
    <m/>
    <n v="114157.077"/>
    <x v="2"/>
    <n v="13416.6667"/>
    <x v="1555"/>
    <x v="0"/>
    <m/>
  </r>
  <r>
    <d v="2025-11-08T03:07:01"/>
    <x v="9"/>
    <x v="21"/>
    <s v="JIMENEZ HERNANDEZ ESTEBAN CAMILO"/>
    <x v="0"/>
    <x v="0"/>
    <n v="178"/>
    <n v="19.7777777777778"/>
    <n v="204.14030261348"/>
    <s v="Se descuenta 0.5 viaje de 2 30 pm ya que NO ingresa a Placita zea. "/>
    <n v="114157.077"/>
    <x v="0"/>
    <n v="13416.6667"/>
    <x v="1555"/>
    <x v="0"/>
    <m/>
  </r>
  <r>
    <d v="2025-11-08T03:07:01"/>
    <x v="1"/>
    <x v="38"/>
    <s v="JIMENEZ HURTADO CARLOS ESTIVEN"/>
    <x v="4"/>
    <x v="0"/>
    <n v="139"/>
    <n v="19.8571428571429"/>
    <n v="158.77579092159601"/>
    <m/>
    <n v="88788.837700000004"/>
    <x v="1"/>
    <n v="13416.6667"/>
    <x v="1555"/>
    <x v="0"/>
    <m/>
  </r>
  <r>
    <d v="2025-11-08T03:07:02"/>
    <x v="9"/>
    <x v="22"/>
    <s v="CIRO MARIN RODRIGO ALBERTO"/>
    <x v="10"/>
    <x v="0"/>
    <n v="100"/>
    <n v="25"/>
    <n v="90.729023383768904"/>
    <m/>
    <n v="50736.4787"/>
    <x v="0"/>
    <n v="13416.6667"/>
    <x v="1555"/>
    <x v="0"/>
    <m/>
  </r>
  <r>
    <d v="2025-11-08T03:07:02"/>
    <x v="1"/>
    <x v="23"/>
    <s v="VERENZUELA MARTINEZ ALEXANDER"/>
    <x v="6"/>
    <x v="0"/>
    <n v="189"/>
    <n v="23.625"/>
    <n v="181.45804676753801"/>
    <m/>
    <n v="101472.9574"/>
    <x v="0"/>
    <n v="13416.6667"/>
    <x v="1555"/>
    <x v="0"/>
    <m/>
  </r>
  <r>
    <d v="2025-11-08T03:07:02"/>
    <x v="9"/>
    <x v="24"/>
    <s v="OSORIO URREGO SANTIAGO"/>
    <x v="0"/>
    <x v="0"/>
    <n v="182"/>
    <n v="20.2222222222222"/>
    <n v="204.14030261348"/>
    <s v="4 Descuentos (transbordo y usuario desubicado) "/>
    <n v="114157.077"/>
    <x v="0"/>
    <n v="13416.6667"/>
    <x v="1555"/>
    <x v="0"/>
    <m/>
  </r>
  <r>
    <d v="2025-11-08T03:07:03"/>
    <x v="9"/>
    <x v="26"/>
    <s v="AGUDELO GARCIA DENIN ANGELO"/>
    <x v="0"/>
    <x v="0"/>
    <n v="227"/>
    <n v="25.2222222222222"/>
    <n v="204.14030261348"/>
    <s v="1 Descuento (Usuario desubicado) "/>
    <n v="114157.077"/>
    <x v="0"/>
    <n v="13416.6667"/>
    <x v="1555"/>
    <x v="0"/>
    <m/>
  </r>
  <r>
    <d v="2025-11-08T03:07:03"/>
    <x v="1"/>
    <x v="25"/>
    <s v="LEON PEREZ RAUL ENRIQUE"/>
    <x v="0"/>
    <x v="0"/>
    <n v="189"/>
    <n v="21"/>
    <n v="204.14030261348"/>
    <m/>
    <n v="114157.077"/>
    <x v="0"/>
    <n v="13416.6667"/>
    <x v="1555"/>
    <x v="0"/>
    <m/>
  </r>
  <r>
    <d v="2025-11-08T03:07:04"/>
    <x v="1"/>
    <x v="39"/>
    <s v="IBARGUEN GARRIDO JUAN ESTEBAN"/>
    <x v="0"/>
    <x v="0"/>
    <n v="201"/>
    <n v="22.3333333333333"/>
    <n v="204.14030261348"/>
    <m/>
    <n v="114157.077"/>
    <x v="0"/>
    <n v="13416.6667"/>
    <x v="1555"/>
    <x v="0"/>
    <m/>
  </r>
  <r>
    <d v="2025-11-08T03:07:04"/>
    <x v="9"/>
    <x v="27"/>
    <s v="LAYOS JIMENEZ JOHAN CAMILO"/>
    <x v="0"/>
    <x v="0"/>
    <n v="185"/>
    <n v="20.5555555555556"/>
    <n v="204.14030261348"/>
    <m/>
    <n v="114157.077"/>
    <x v="0"/>
    <n v="13416.6667"/>
    <x v="1555"/>
    <x v="0"/>
    <m/>
  </r>
  <r>
    <d v="2025-11-08T03:07:04"/>
    <x v="1"/>
    <x v="28"/>
    <s v="MARULANDA JARAMILLO DAWER ANDRES"/>
    <x v="0"/>
    <x v="0"/>
    <n v="190"/>
    <n v="21.1111111111111"/>
    <n v="204.14030261348"/>
    <m/>
    <n v="114157.077"/>
    <x v="0"/>
    <n v="13416.6667"/>
    <x v="1555"/>
    <x v="0"/>
    <m/>
  </r>
  <r>
    <d v="2025-11-08T03:07:05"/>
    <x v="9"/>
    <x v="29"/>
    <s v="MONTOYA OSPINA GILBERTO ANTONIO"/>
    <x v="3"/>
    <x v="0"/>
    <n v="268"/>
    <n v="26.8"/>
    <n v="226.822558459422"/>
    <m/>
    <n v="126841.1967"/>
    <x v="0"/>
    <n v="13416.6667"/>
    <x v="1555"/>
    <x v="0"/>
    <m/>
  </r>
  <r>
    <d v="2025-11-08T03:07:05"/>
    <x v="1"/>
    <x v="30"/>
    <s v="ARAQUE ARROYAVE JOSE ALBEIRO"/>
    <x v="0"/>
    <x v="0"/>
    <n v="217"/>
    <n v="24.1111111111111"/>
    <n v="204.14030261348"/>
    <m/>
    <n v="114157.077"/>
    <x v="1"/>
    <n v="13416.6667"/>
    <x v="1555"/>
    <x v="0"/>
    <m/>
  </r>
  <r>
    <d v="2025-11-08T03:07:06"/>
    <x v="9"/>
    <x v="31"/>
    <s v="JARAMILLO JARAMILLO FRANCISCO WBEIMAR"/>
    <x v="0"/>
    <x v="0"/>
    <n v="192"/>
    <n v="21.3333333333333"/>
    <n v="204.14030261348"/>
    <m/>
    <n v="114157.077"/>
    <x v="0"/>
    <n v="13416.6667"/>
    <x v="1555"/>
    <x v="0"/>
    <m/>
  </r>
  <r>
    <d v="2025-11-08T03:07:06"/>
    <x v="1"/>
    <x v="32"/>
    <s v="TABORDA ROJAS DIEGO ALEJANDRO"/>
    <x v="4"/>
    <x v="0"/>
    <n v="133"/>
    <n v="19"/>
    <n v="158.77579092159601"/>
    <m/>
    <n v="88788.837700000004"/>
    <x v="1"/>
    <n v="13416.6667"/>
    <x v="1555"/>
    <x v="0"/>
    <m/>
  </r>
  <r>
    <d v="2025-11-08T03:07:06"/>
    <x v="9"/>
    <x v="33"/>
    <s v="CALLE BOTERO JUAN RICARDO"/>
    <x v="0"/>
    <x v="0"/>
    <n v="201"/>
    <n v="22.3333333333333"/>
    <n v="204.14030261348"/>
    <m/>
    <n v="114157.077"/>
    <x v="0"/>
    <n v="13416.6667"/>
    <x v="1555"/>
    <x v="0"/>
    <m/>
  </r>
  <r>
    <d v="2025-11-08T03:07:07"/>
    <x v="1"/>
    <x v="34"/>
    <s v="PALMAR PANA EDIXON JOSUE"/>
    <x v="3"/>
    <x v="0"/>
    <n v="247"/>
    <n v="24.7"/>
    <n v="226.822558459422"/>
    <m/>
    <n v="126841.1967"/>
    <x v="0"/>
    <n v="13416.6667"/>
    <x v="1555"/>
    <x v="0"/>
    <m/>
  </r>
  <r>
    <d v="2025-11-08T03:07:07"/>
    <x v="9"/>
    <x v="35"/>
    <s v="OCAMPO OCAMPO ANTONIO JOSE"/>
    <x v="3"/>
    <x v="0"/>
    <n v="219"/>
    <n v="21.9"/>
    <n v="226.822558459422"/>
    <m/>
    <n v="126841.1967"/>
    <x v="0"/>
    <n v="13416.6667"/>
    <x v="1555"/>
    <x v="0"/>
    <m/>
  </r>
  <r>
    <d v="2025-11-08T03:07:08"/>
    <x v="1"/>
    <x v="41"/>
    <s v="GARCIA DAVID WILSON ALBERTO"/>
    <x v="0"/>
    <x v="0"/>
    <n v="176"/>
    <n v="19.5555555555556"/>
    <n v="204.14030261348"/>
    <m/>
    <n v="114157.077"/>
    <x v="1"/>
    <n v="13416.6667"/>
    <x v="1555"/>
    <x v="0"/>
    <m/>
  </r>
  <r>
    <d v="2025-11-08T03:07:08"/>
    <x v="9"/>
    <x v="40"/>
    <s v="LOPERA ALVAREZ ESTIVEN"/>
    <x v="3"/>
    <x v="0"/>
    <n v="262"/>
    <n v="26.2"/>
    <n v="226.822558459422"/>
    <m/>
    <n v="126841.1967"/>
    <x v="1"/>
    <n v="13416.6667"/>
    <x v="1555"/>
    <x v="0"/>
    <m/>
  </r>
  <r>
    <d v="2025-11-08T03:07:09"/>
    <x v="1"/>
    <x v="42"/>
    <s v="CALLE BOTERO ANDRES CAMILO"/>
    <x v="6"/>
    <x v="0"/>
    <n v="187"/>
    <n v="23.375"/>
    <n v="181.45804676753801"/>
    <m/>
    <n v="101472.9574"/>
    <x v="1"/>
    <n v="13416.6667"/>
    <x v="1555"/>
    <x v="0"/>
    <m/>
  </r>
  <r>
    <d v="2025-11-09T01:09:55"/>
    <x v="1"/>
    <x v="0"/>
    <s v="HINCAPIE VILLA JUAN ESTIVEN"/>
    <x v="10"/>
    <x v="0"/>
    <n v="95"/>
    <n v="21.1111111111111"/>
    <n v="96.182242990654203"/>
    <m/>
    <n v="53634.112099999998"/>
    <x v="0"/>
    <n v="11815.384599999999"/>
    <x v="1556"/>
    <x v="0"/>
    <m/>
  </r>
  <r>
    <d v="2025-11-09T01:09:55"/>
    <x v="9"/>
    <x v="36"/>
    <s v="PARIAS MURIEL JHON FREDY"/>
    <x v="0"/>
    <x v="0"/>
    <n v="175"/>
    <n v="19.4444444444444"/>
    <n v="192.36448598130801"/>
    <m/>
    <n v="107268.2243"/>
    <x v="1"/>
    <n v="11815.384599999999"/>
    <x v="1556"/>
    <x v="0"/>
    <m/>
  </r>
  <r>
    <d v="2025-11-09T01:09:55"/>
    <x v="1"/>
    <x v="1"/>
    <s v="GONZALEZ IPUANA RENE"/>
    <x v="0"/>
    <x v="0"/>
    <n v="167"/>
    <n v="18.5555555555556"/>
    <n v="192.36448598130801"/>
    <m/>
    <n v="107268.2243"/>
    <x v="0"/>
    <n v="11815.384599999999"/>
    <x v="1556"/>
    <x v="0"/>
    <m/>
  </r>
  <r>
    <d v="2025-11-09T01:09:56"/>
    <x v="9"/>
    <x v="37"/>
    <s v="SANCHEZ BETANCOURT FRANSCISCO"/>
    <x v="0"/>
    <x v="0"/>
    <n v="222"/>
    <n v="24.6666666666667"/>
    <n v="192.36448598130801"/>
    <s v="1 Descuento (Conduct) "/>
    <n v="107268.2243"/>
    <x v="0"/>
    <n v="11815.384599999999"/>
    <x v="1556"/>
    <x v="0"/>
    <m/>
  </r>
  <r>
    <d v="2025-11-09T01:09:56"/>
    <x v="1"/>
    <x v="2"/>
    <s v="LONDOO LOPERA DUVAN ANDRES"/>
    <x v="6"/>
    <x v="0"/>
    <n v="175"/>
    <n v="21.875"/>
    <n v="170.990654205607"/>
    <m/>
    <n v="95349.532699999996"/>
    <x v="1"/>
    <n v="11815.384599999999"/>
    <x v="1556"/>
    <x v="0"/>
    <m/>
  </r>
  <r>
    <d v="2025-11-09T01:09:56"/>
    <x v="9"/>
    <x v="3"/>
    <s v="LOPEZ PINEDA DANIEL ESTIVEN"/>
    <x v="8"/>
    <x v="0"/>
    <n v="90"/>
    <n v="18"/>
    <n v="106.869158878505"/>
    <m/>
    <n v="59593.457900000001"/>
    <x v="0"/>
    <n v="11815.384599999999"/>
    <x v="1556"/>
    <x v="0"/>
    <m/>
  </r>
  <r>
    <d v="2025-11-09T01:09:57"/>
    <x v="1"/>
    <x v="4"/>
    <s v="PALACIO ARIAS YORFAN ALEXIS"/>
    <x v="0"/>
    <x v="0"/>
    <n v="171"/>
    <n v="19"/>
    <n v="192.36448598130801"/>
    <s v="2 Descuentos (Transbordo) "/>
    <n v="107268.2243"/>
    <x v="1"/>
    <n v="11815.384599999999"/>
    <x v="1556"/>
    <x v="0"/>
    <m/>
  </r>
  <r>
    <d v="2025-11-09T01:09:57"/>
    <x v="9"/>
    <x v="5"/>
    <s v="GONZALEZ PEREZ RAFAEL JOSE"/>
    <x v="2"/>
    <x v="0"/>
    <n v="161"/>
    <n v="24.769230769230798"/>
    <n v="138.92990654205599"/>
    <m/>
    <n v="77471.495299999995"/>
    <x v="1"/>
    <n v="11815.384599999999"/>
    <x v="1556"/>
    <x v="0"/>
    <m/>
  </r>
  <r>
    <d v="2025-11-09T01:09:57"/>
    <x v="1"/>
    <x v="6"/>
    <s v="CARTAGENA RAMIREZ FREDY ALONSO"/>
    <x v="1"/>
    <x v="0"/>
    <n v="278"/>
    <n v="25.272727272727298"/>
    <n v="235.11214953270999"/>
    <m/>
    <n v="131105.60750000001"/>
    <x v="0"/>
    <n v="11815.384599999999"/>
    <x v="1556"/>
    <x v="0"/>
    <m/>
  </r>
  <r>
    <d v="2025-11-09T01:09:58"/>
    <x v="1"/>
    <x v="8"/>
    <s v="YEPES TORRES JHON ALEXANDER"/>
    <x v="0"/>
    <x v="0"/>
    <n v="175"/>
    <n v="19.4444444444444"/>
    <n v="192.36448598130801"/>
    <m/>
    <n v="107268.2243"/>
    <x v="0"/>
    <n v="11815.384599999999"/>
    <x v="1556"/>
    <x v="0"/>
    <m/>
  </r>
  <r>
    <d v="2025-11-09T01:09:57"/>
    <x v="9"/>
    <x v="7"/>
    <s v="MARIN ALZATE KEVIN ANDRES"/>
    <x v="6"/>
    <x v="0"/>
    <n v="165"/>
    <n v="20.625"/>
    <n v="170.990654205607"/>
    <m/>
    <n v="95349.532699999996"/>
    <x v="0"/>
    <n v="11815.384599999999"/>
    <x v="1556"/>
    <x v="0"/>
    <m/>
  </r>
  <r>
    <d v="2025-11-09T01:09:58"/>
    <x v="9"/>
    <x v="10"/>
    <s v="DAVID  HENRY GIOVANNY"/>
    <x v="0"/>
    <x v="0"/>
    <n v="202"/>
    <n v="22.4444444444444"/>
    <n v="192.36448598130801"/>
    <m/>
    <n v="107268.2243"/>
    <x v="0"/>
    <n v="11815.384599999999"/>
    <x v="1556"/>
    <x v="0"/>
    <m/>
  </r>
  <r>
    <d v="2025-11-09T01:09:58"/>
    <x v="1"/>
    <x v="11"/>
    <s v="VERENZUELA MARTINEZ ALEXANDER"/>
    <x v="6"/>
    <x v="0"/>
    <n v="198"/>
    <n v="23.294117647058801"/>
    <n v="181.677570093458"/>
    <m/>
    <n v="101308.87850000001"/>
    <x v="1"/>
    <n v="11815.384599999999"/>
    <x v="1556"/>
    <x v="0"/>
    <m/>
  </r>
  <r>
    <d v="2025-11-09T01:09:59"/>
    <x v="9"/>
    <x v="12"/>
    <s v="HERNANDEZ MACIAS GILBERTO"/>
    <x v="6"/>
    <x v="0"/>
    <n v="173"/>
    <n v="23.066666666666698"/>
    <n v="160.303738317757"/>
    <m/>
    <n v="89390.186900000001"/>
    <x v="1"/>
    <n v="11815.384599999999"/>
    <x v="1556"/>
    <x v="0"/>
    <m/>
  </r>
  <r>
    <d v="2025-11-09T01:09:59"/>
    <x v="1"/>
    <x v="13"/>
    <s v="MURILLO  YORMAN ANDRES"/>
    <x v="1"/>
    <x v="0"/>
    <n v="280"/>
    <n v="25.454545454545499"/>
    <n v="235.11214953270999"/>
    <m/>
    <n v="131105.60750000001"/>
    <x v="0"/>
    <n v="11815.384599999999"/>
    <x v="1556"/>
    <x v="0"/>
    <m/>
  </r>
  <r>
    <d v="2025-11-09T01:09:59"/>
    <x v="9"/>
    <x v="14"/>
    <s v="PARRA VILLA YUBER ALONSO"/>
    <x v="0"/>
    <x v="0"/>
    <n v="182"/>
    <n v="20.2222222222222"/>
    <n v="192.36448598130801"/>
    <m/>
    <n v="107268.2243"/>
    <x v="0"/>
    <n v="11815.384599999999"/>
    <x v="1556"/>
    <x v="0"/>
    <m/>
  </r>
  <r>
    <d v="2025-11-09T01:10:00"/>
    <x v="1"/>
    <x v="15"/>
    <s v="SUAREZ ESCUDERO JONATAN"/>
    <x v="7"/>
    <x v="0"/>
    <n v="26"/>
    <n v="8.6666666666666696"/>
    <n v="64.121495327102807"/>
    <m/>
    <n v="35756.074800000002"/>
    <x v="0"/>
    <n v="11815.384599999999"/>
    <x v="1556"/>
    <x v="0"/>
    <m/>
  </r>
  <r>
    <d v="2025-11-09T01:10:00"/>
    <x v="9"/>
    <x v="16"/>
    <s v="MACEA ARBELAEZ MATEO"/>
    <x v="2"/>
    <x v="0"/>
    <n v="123"/>
    <n v="20.5"/>
    <n v="128.24299065420601"/>
    <m/>
    <n v="71512.1495"/>
    <x v="0"/>
    <n v="11815.384599999999"/>
    <x v="1556"/>
    <x v="0"/>
    <m/>
  </r>
  <r>
    <d v="2025-11-09T01:10:00"/>
    <x v="1"/>
    <x v="17"/>
    <s v="VALENCIA MENDOZA JHON"/>
    <x v="6"/>
    <x v="0"/>
    <n v="169"/>
    <n v="21.125"/>
    <n v="170.990654205607"/>
    <m/>
    <n v="95349.532699999996"/>
    <x v="0"/>
    <n v="11815.384599999999"/>
    <x v="1556"/>
    <x v="0"/>
    <m/>
  </r>
  <r>
    <d v="2025-11-09T01:10:00"/>
    <x v="9"/>
    <x v="18"/>
    <s v="DURANGO DAVID JOSE"/>
    <x v="1"/>
    <x v="0"/>
    <n v="295"/>
    <n v="26.818181818181799"/>
    <n v="235.11214953270999"/>
    <s v="JULIAN MACIAS Realiz 5 viajes donde moviliz 157 Usuarios "/>
    <n v="131105.60750000001"/>
    <x v="0"/>
    <n v="11815.384599999999"/>
    <x v="1556"/>
    <x v="0"/>
    <m/>
  </r>
  <r>
    <d v="2025-11-09T01:10:01"/>
    <x v="1"/>
    <x v="19"/>
    <s v="QUIRAMA CASTAEDA JHON JADER"/>
    <x v="6"/>
    <x v="0"/>
    <n v="165"/>
    <n v="20.625"/>
    <n v="170.990654205607"/>
    <m/>
    <n v="95349.532699999996"/>
    <x v="1"/>
    <n v="11815.384599999999"/>
    <x v="1556"/>
    <x v="0"/>
    <m/>
  </r>
  <r>
    <d v="2025-11-09T01:10:01"/>
    <x v="9"/>
    <x v="20"/>
    <s v="SALDARRIAGA PARRA LUIS ALBERTO"/>
    <x v="4"/>
    <x v="0"/>
    <n v="113"/>
    <n v="16.1428571428571"/>
    <n v="149.61682242990699"/>
    <m/>
    <n v="83430.841100000005"/>
    <x v="2"/>
    <n v="11815.384599999999"/>
    <x v="1556"/>
    <x v="0"/>
    <m/>
  </r>
  <r>
    <d v="2025-11-09T01:10:01"/>
    <x v="1"/>
    <x v="21"/>
    <s v="JIMENEZ HERNANDEZ ESTEBAN CAMILO"/>
    <x v="0"/>
    <x v="0"/>
    <n v="177"/>
    <n v="19.6666666666667"/>
    <n v="192.36448598130801"/>
    <m/>
    <n v="107268.2243"/>
    <x v="0"/>
    <n v="11815.384599999999"/>
    <x v="1556"/>
    <x v="0"/>
    <m/>
  </r>
  <r>
    <d v="2025-11-09T01:10:02"/>
    <x v="9"/>
    <x v="22"/>
    <s v="CIRO MARIN RODRIGO ALBERTO"/>
    <x v="0"/>
    <x v="0"/>
    <n v="205"/>
    <n v="22.7777777777778"/>
    <n v="192.36448598130801"/>
    <s v="Se descuenta 0.5 viaje de 5 36 pm ya que NO ingresa a la minorista. "/>
    <n v="101308.8293"/>
    <x v="0"/>
    <n v="11815.384599999999"/>
    <x v="1556"/>
    <x v="2"/>
    <n v="10.686999999999999"/>
  </r>
  <r>
    <d v="2025-11-09T01:10:02"/>
    <x v="1"/>
    <x v="23"/>
    <s v="FLORES RINCON JORGE ALBERTO"/>
    <x v="3"/>
    <x v="0"/>
    <n v="215"/>
    <n v="21.5"/>
    <n v="213.73831775700901"/>
    <m/>
    <n v="119186.91590000001"/>
    <x v="0"/>
    <n v="11815.384599999999"/>
    <x v="1556"/>
    <x v="0"/>
    <m/>
  </r>
  <r>
    <d v="2025-11-09T01:10:02"/>
    <x v="9"/>
    <x v="24"/>
    <s v="OSORIO URREGO SANTIAGO"/>
    <x v="4"/>
    <x v="0"/>
    <n v="154"/>
    <n v="22"/>
    <n v="149.61682242990699"/>
    <s v="1 Descuento (Conduct) "/>
    <n v="83430.841100000005"/>
    <x v="0"/>
    <n v="11815.384599999999"/>
    <x v="1556"/>
    <x v="0"/>
    <m/>
  </r>
  <r>
    <d v="2025-11-09T01:10:02"/>
    <x v="1"/>
    <x v="25"/>
    <s v="LEON PEREZ RAUL ENRIQUE"/>
    <x v="0"/>
    <x v="0"/>
    <n v="163"/>
    <n v="18.1111111111111"/>
    <n v="192.36448598130801"/>
    <m/>
    <n v="107268.2243"/>
    <x v="0"/>
    <n v="11815.384599999999"/>
    <x v="1556"/>
    <x v="0"/>
    <m/>
  </r>
  <r>
    <d v="2025-11-09T01:10:03"/>
    <x v="9"/>
    <x v="26"/>
    <s v="AGUDELO GARCIA LLORDIN ELIAS"/>
    <x v="10"/>
    <x v="0"/>
    <n v="115"/>
    <n v="28.75"/>
    <n v="85.495327102803699"/>
    <m/>
    <n v="47674.7664"/>
    <x v="0"/>
    <n v="11815.384599999999"/>
    <x v="1556"/>
    <x v="0"/>
    <m/>
  </r>
  <r>
    <d v="2025-11-09T01:10:03"/>
    <x v="9"/>
    <x v="29"/>
    <s v="MONTOYA OSPINA GILBERTO ANTONIO"/>
    <x v="0"/>
    <x v="0"/>
    <n v="215"/>
    <n v="23.8888888888889"/>
    <n v="192.36448598130801"/>
    <m/>
    <n v="107268.2243"/>
    <x v="0"/>
    <n v="11815.384599999999"/>
    <x v="1556"/>
    <x v="0"/>
    <m/>
  </r>
  <r>
    <d v="2025-11-09T01:10:03"/>
    <x v="1"/>
    <x v="27"/>
    <s v="LAYOS JIMENEZ JOHAN CAMILO"/>
    <x v="6"/>
    <x v="0"/>
    <n v="135"/>
    <n v="16.875"/>
    <n v="170.990654205607"/>
    <m/>
    <n v="95349.532699999996"/>
    <x v="0"/>
    <n v="11815.384599999999"/>
    <x v="1556"/>
    <x v="0"/>
    <m/>
  </r>
  <r>
    <d v="2025-11-09T01:10:04"/>
    <x v="1"/>
    <x v="30"/>
    <s v="ARAQUE ARROYAVE JOSE ALBEIRO"/>
    <x v="6"/>
    <x v="0"/>
    <n v="154"/>
    <n v="19.25"/>
    <n v="170.990654205607"/>
    <m/>
    <n v="95349.532699999996"/>
    <x v="1"/>
    <n v="11815.384599999999"/>
    <x v="1556"/>
    <x v="0"/>
    <m/>
  </r>
  <r>
    <d v="2025-11-09T01:10:04"/>
    <x v="9"/>
    <x v="31"/>
    <s v="JARAMILLO JARAMILLO FRANCISCO WBEIMAR"/>
    <x v="6"/>
    <x v="0"/>
    <n v="166"/>
    <n v="20.75"/>
    <n v="170.990654205607"/>
    <m/>
    <n v="95349.532699999996"/>
    <x v="0"/>
    <n v="11815.384599999999"/>
    <x v="1556"/>
    <x v="0"/>
    <m/>
  </r>
  <r>
    <d v="2025-11-09T01:10:04"/>
    <x v="1"/>
    <x v="32"/>
    <s v="TABORDA ROJAS DIEGO ALEJANDRO"/>
    <x v="0"/>
    <x v="0"/>
    <n v="210"/>
    <n v="23.3333333333333"/>
    <n v="192.36448598130801"/>
    <m/>
    <n v="107268.2243"/>
    <x v="1"/>
    <n v="11815.384599999999"/>
    <x v="1556"/>
    <x v="0"/>
    <m/>
  </r>
  <r>
    <d v="2025-11-09T01:10:05"/>
    <x v="9"/>
    <x v="33"/>
    <s v="CALLE BOTERO JUAN RICARDO"/>
    <x v="4"/>
    <x v="0"/>
    <n v="144"/>
    <n v="20.571428571428601"/>
    <n v="149.61682242990699"/>
    <m/>
    <n v="83430.841100000005"/>
    <x v="0"/>
    <n v="11815.384599999999"/>
    <x v="1556"/>
    <x v="0"/>
    <m/>
  </r>
  <r>
    <d v="2025-11-09T01:10:05"/>
    <x v="1"/>
    <x v="34"/>
    <s v="PULGARIN GARCIA YONATHAN ANDRES"/>
    <x v="0"/>
    <x v="0"/>
    <n v="219"/>
    <n v="24.3333333333333"/>
    <n v="192.36448598130801"/>
    <m/>
    <n v="107268.2243"/>
    <x v="0"/>
    <n v="11815.384599999999"/>
    <x v="1556"/>
    <x v="0"/>
    <m/>
  </r>
  <r>
    <d v="2025-11-09T01:10:05"/>
    <x v="9"/>
    <x v="35"/>
    <s v="OCAMPO OCAMPO ANTONIO JOSE"/>
    <x v="9"/>
    <x v="0"/>
    <n v="231"/>
    <n v="19.25"/>
    <n v="256.485981308411"/>
    <s v="1 Descuento (Despachador) "/>
    <n v="143024.2991"/>
    <x v="0"/>
    <n v="11815.384599999999"/>
    <x v="1556"/>
    <x v="0"/>
    <m/>
  </r>
  <r>
    <d v="2025-11-09T01:10:06"/>
    <x v="1"/>
    <x v="41"/>
    <s v="GARCIA DAVID WILSON ALBERTO"/>
    <x v="0"/>
    <x v="0"/>
    <n v="206"/>
    <n v="22.8888888888889"/>
    <n v="192.36448598130801"/>
    <s v="1 Descuento (Conduct) "/>
    <n v="107268.2243"/>
    <x v="1"/>
    <n v="11815.384599999999"/>
    <x v="1556"/>
    <x v="0"/>
    <m/>
  </r>
  <r>
    <d v="2025-11-09T01:10:06"/>
    <x v="9"/>
    <x v="40"/>
    <s v="AGUDELO GARCIA DENIN ANGELO"/>
    <x v="3"/>
    <x v="0"/>
    <n v="189"/>
    <n v="18.899999999999999"/>
    <n v="213.73831775700901"/>
    <m/>
    <n v="119186.91590000001"/>
    <x v="1"/>
    <n v="11815.384599999999"/>
    <x v="1556"/>
    <x v="0"/>
    <m/>
  </r>
  <r>
    <d v="2025-11-09T01:10:06"/>
    <x v="1"/>
    <x v="42"/>
    <s v="CALLE BOTERO ANDRES CAMILO"/>
    <x v="6"/>
    <x v="0"/>
    <n v="163"/>
    <n v="20.375"/>
    <n v="170.990654205607"/>
    <m/>
    <n v="95349.532699999996"/>
    <x v="1"/>
    <n v="11815.384599999999"/>
    <x v="1556"/>
    <x v="0"/>
    <m/>
  </r>
  <r>
    <d v="2025-11-10T00:20:47"/>
    <x v="12"/>
    <x v="6"/>
    <s v="CARTAGENA RAMIREZ FREDY ALONSO"/>
    <x v="1"/>
    <x v="0"/>
    <n v="229"/>
    <n v="20.818181818181799"/>
    <n v="202.833333333333"/>
    <s v="2 Descuentos (Conduct y despachador) "/>
    <n v="112222.5"/>
    <x v="0"/>
    <n v="9823.8094999999994"/>
    <x v="1557"/>
    <x v="0"/>
    <m/>
  </r>
  <r>
    <d v="2025-11-10T00:20:46"/>
    <x v="12"/>
    <x v="0"/>
    <s v="HINCAPIE VILLA JUAN ESTIVEN"/>
    <x v="1"/>
    <x v="0"/>
    <n v="180"/>
    <n v="16.363636363636399"/>
    <n v="202.833333333333"/>
    <s v="2 Descuentos (Usuario desubicado y conduct) "/>
    <n v="112222.5"/>
    <x v="0"/>
    <n v="9823.8094999999994"/>
    <x v="1557"/>
    <x v="0"/>
    <m/>
  </r>
  <r>
    <d v="2025-11-10T00:20:46"/>
    <x v="12"/>
    <x v="1"/>
    <s v="GONZALEZ IPUANA RENE"/>
    <x v="3"/>
    <x v="0"/>
    <n v="189"/>
    <n v="18.899999999999999"/>
    <n v="184.39393939393901"/>
    <m/>
    <n v="102020.45450000001"/>
    <x v="0"/>
    <n v="9823.8094999999994"/>
    <x v="1557"/>
    <x v="0"/>
    <m/>
  </r>
  <r>
    <d v="2025-11-10T00:20:47"/>
    <x v="12"/>
    <x v="2"/>
    <s v="LONDOO LOPERA DUVAN ANDRES"/>
    <x v="3"/>
    <x v="0"/>
    <n v="181"/>
    <n v="18.100000000000001"/>
    <n v="184.39393939393901"/>
    <m/>
    <n v="102020.45450000001"/>
    <x v="1"/>
    <n v="9823.8094999999994"/>
    <x v="1557"/>
    <x v="0"/>
    <m/>
  </r>
  <r>
    <d v="2025-11-10T00:20:47"/>
    <x v="12"/>
    <x v="4"/>
    <s v="PALACIO ARIAS YORFAN ALEXIS"/>
    <x v="6"/>
    <x v="0"/>
    <n v="110"/>
    <n v="13.75"/>
    <n v="147.51515151515201"/>
    <m/>
    <n v="81616.363599999997"/>
    <x v="1"/>
    <n v="9823.8094999999994"/>
    <x v="1557"/>
    <x v="0"/>
    <m/>
  </r>
  <r>
    <d v="2025-11-10T00:20:48"/>
    <x v="12"/>
    <x v="8"/>
    <s v="SUAREZ ESCUDERO JONATAN"/>
    <x v="6"/>
    <x v="0"/>
    <n v="209"/>
    <n v="26.125"/>
    <n v="147.51515151515201"/>
    <m/>
    <n v="81616.363599999997"/>
    <x v="0"/>
    <n v="9823.8094999999994"/>
    <x v="1557"/>
    <x v="0"/>
    <m/>
  </r>
  <r>
    <d v="2025-11-10T00:20:48"/>
    <x v="12"/>
    <x v="12"/>
    <s v="HERNANDEZ MACIAS GILBERTO "/>
    <x v="6"/>
    <x v="0"/>
    <n v="186"/>
    <n v="23.25"/>
    <n v="147.51515151515201"/>
    <s v="2 Descuentos (Conduct y despachador) "/>
    <n v="81616.363599999997"/>
    <x v="1"/>
    <n v="9823.8094999999994"/>
    <x v="1557"/>
    <x v="0"/>
    <m/>
  </r>
  <r>
    <d v="2025-11-10T00:20:48"/>
    <x v="12"/>
    <x v="14"/>
    <s v="PARRA VILLA YUBER ALONSO"/>
    <x v="3"/>
    <x v="0"/>
    <n v="178"/>
    <n v="17.8"/>
    <n v="184.39393939393901"/>
    <m/>
    <n v="102020.45450000001"/>
    <x v="0"/>
    <n v="9823.8094999999994"/>
    <x v="1557"/>
    <x v="0"/>
    <m/>
  </r>
  <r>
    <d v="2025-11-10T00:20:49"/>
    <x v="12"/>
    <x v="16"/>
    <s v="MACEA ARBELAEZ MATEO "/>
    <x v="2"/>
    <x v="3"/>
    <n v="103"/>
    <n v="17.1666666666667"/>
    <n v="110.636363636364"/>
    <m/>
    <n v="61212.272700000001"/>
    <x v="0"/>
    <n v="9823.8094999999994"/>
    <x v="1557"/>
    <x v="0"/>
    <m/>
  </r>
  <r>
    <d v="2025-11-10T00:20:49"/>
    <x v="12"/>
    <x v="18"/>
    <s v="DURANGO DAVID JOSE"/>
    <x v="3"/>
    <x v="0"/>
    <n v="171"/>
    <n v="17.100000000000001"/>
    <n v="184.39393939393901"/>
    <m/>
    <n v="102020.45450000001"/>
    <x v="0"/>
    <n v="9823.8094999999994"/>
    <x v="1557"/>
    <x v="0"/>
    <m/>
  </r>
  <r>
    <d v="2025-11-10T00:20:49"/>
    <x v="12"/>
    <x v="20"/>
    <s v="SALDARRIAGA PARRA LUIS ALBERTO"/>
    <x v="0"/>
    <x v="0"/>
    <n v="175"/>
    <n v="19.4444444444444"/>
    <n v="165.95454545454501"/>
    <s v="1 Descuento (Despachador) "/>
    <n v="91818.409100000004"/>
    <x v="2"/>
    <n v="9823.8094999999994"/>
    <x v="1557"/>
    <x v="0"/>
    <m/>
  </r>
  <r>
    <d v="2025-11-10T00:20:50"/>
    <x v="12"/>
    <x v="23"/>
    <s v="FLORES RINCON JORGE ALBERTO"/>
    <x v="3"/>
    <x v="0"/>
    <n v="158"/>
    <n v="15.8"/>
    <n v="184.39393939393901"/>
    <m/>
    <n v="102020.45450000001"/>
    <x v="0"/>
    <n v="9823.8094999999994"/>
    <x v="1557"/>
    <x v="0"/>
    <m/>
  </r>
  <r>
    <d v="2025-11-10T00:20:50"/>
    <x v="12"/>
    <x v="25"/>
    <s v="LEON PEREZ RAUL ENRIQUE"/>
    <x v="0"/>
    <x v="0"/>
    <n v="166"/>
    <n v="18.4444444444444"/>
    <n v="165.95454545454501"/>
    <m/>
    <n v="91818.409100000004"/>
    <x v="0"/>
    <n v="9823.8094999999994"/>
    <x v="1557"/>
    <x v="0"/>
    <m/>
  </r>
  <r>
    <d v="2025-11-10T00:20:50"/>
    <x v="12"/>
    <x v="39"/>
    <s v="IBARGUEN GARRIDO JUAN ESTEBAN"/>
    <x v="0"/>
    <x v="0"/>
    <n v="145"/>
    <n v="16.1111111111111"/>
    <n v="165.95454545454501"/>
    <s v="1 Descuento (Conduct) "/>
    <n v="91818.409100000004"/>
    <x v="0"/>
    <n v="9823.8094999999994"/>
    <x v="1557"/>
    <x v="0"/>
    <m/>
  </r>
  <r>
    <d v="2025-11-10T00:20:51"/>
    <x v="12"/>
    <x v="28"/>
    <s v="MARULANDA JARAMILLO DAWER ANDRES"/>
    <x v="3"/>
    <x v="0"/>
    <n v="163"/>
    <n v="16.3"/>
    <n v="184.39393939393901"/>
    <m/>
    <n v="102020.45450000001"/>
    <x v="0"/>
    <n v="9823.8094999999994"/>
    <x v="1557"/>
    <x v="0"/>
    <m/>
  </r>
  <r>
    <d v="2025-11-10T00:20:51"/>
    <x v="12"/>
    <x v="30"/>
    <s v="ARAQUE ARROYAVE JOSE ALBEIRO"/>
    <x v="6"/>
    <x v="0"/>
    <n v="181"/>
    <n v="22.625"/>
    <n v="147.51515151515201"/>
    <m/>
    <n v="81616.363599999997"/>
    <x v="1"/>
    <n v="9823.8094999999994"/>
    <x v="1557"/>
    <x v="0"/>
    <m/>
  </r>
  <r>
    <d v="2025-11-10T00:20:51"/>
    <x v="12"/>
    <x v="32"/>
    <s v="GUTIERREZ ARICAPA DANIEL HUMBERTO"/>
    <x v="3"/>
    <x v="0"/>
    <n v="186"/>
    <n v="18.600000000000001"/>
    <n v="184.39393939393901"/>
    <m/>
    <n v="102020.45450000001"/>
    <x v="1"/>
    <n v="9823.8094999999994"/>
    <x v="1557"/>
    <x v="0"/>
    <m/>
  </r>
  <r>
    <d v="2025-11-10T00:20:52"/>
    <x v="12"/>
    <x v="35"/>
    <s v="JARAMILLO JARAMILLO FRANCISCO WBEIMAR"/>
    <x v="1"/>
    <x v="0"/>
    <n v="172"/>
    <n v="15.636363636363599"/>
    <n v="202.833333333333"/>
    <m/>
    <n v="112222.5"/>
    <x v="0"/>
    <n v="9823.8094999999994"/>
    <x v="1557"/>
    <x v="0"/>
    <m/>
  </r>
  <r>
    <d v="2025-11-10T00:20:52"/>
    <x v="12"/>
    <x v="41"/>
    <s v="GARCIA DAVID WILSON ALBERTO"/>
    <x v="1"/>
    <x v="0"/>
    <n v="225"/>
    <n v="20.454545454545499"/>
    <n v="202.833333333333"/>
    <m/>
    <n v="112222.5"/>
    <x v="1"/>
    <n v="9823.8094999999994"/>
    <x v="1557"/>
    <x v="0"/>
    <m/>
  </r>
  <r>
    <d v="2025-11-10T00:20:52"/>
    <x v="12"/>
    <x v="40"/>
    <s v="LOPERA ALVAREZ ESTIVEN"/>
    <x v="3"/>
    <x v="0"/>
    <n v="160"/>
    <n v="16"/>
    <n v="184.39393939393901"/>
    <m/>
    <n v="102020.45450000001"/>
    <x v="1"/>
    <n v="9823.8094999999994"/>
    <x v="1557"/>
    <x v="0"/>
    <m/>
  </r>
  <r>
    <d v="2025-11-10T00:20:53"/>
    <x v="12"/>
    <x v="42"/>
    <s v="CALLE BOTERO ANDRES CAMILO"/>
    <x v="0"/>
    <x v="0"/>
    <n v="184"/>
    <n v="20.4444444444444"/>
    <n v="165.95454545454501"/>
    <m/>
    <n v="91818.409100000004"/>
    <x v="1"/>
    <n v="9823.8094999999994"/>
    <x v="1557"/>
    <x v="0"/>
    <m/>
  </r>
  <r>
    <d v="2025-11-11T01:58:09"/>
    <x v="1"/>
    <x v="0"/>
    <s v="SUAREZ ESCUDERO JONATAN"/>
    <x v="6"/>
    <x v="0"/>
    <n v="119"/>
    <n v="15.866666666666699"/>
    <n v="158.50558659217899"/>
    <m/>
    <n v="88338.268200000006"/>
    <x v="0"/>
    <n v="11953.6585"/>
    <x v="1558"/>
    <x v="0"/>
    <m/>
  </r>
  <r>
    <d v="2025-11-11T01:58:09"/>
    <x v="9"/>
    <x v="36"/>
    <s v="PARIAS MURIEL JHON FREDY"/>
    <x v="4"/>
    <x v="0"/>
    <n v="190"/>
    <n v="27.1428571428571"/>
    <n v="147.938547486034"/>
    <m/>
    <n v="82449.050300000003"/>
    <x v="1"/>
    <n v="11953.6585"/>
    <x v="1558"/>
    <x v="0"/>
    <m/>
  </r>
  <r>
    <d v="2025-11-11T01:58:10"/>
    <x v="1"/>
    <x v="1"/>
    <s v="GONZALEZ IPUANA RENE"/>
    <x v="0"/>
    <x v="0"/>
    <n v="198"/>
    <n v="22"/>
    <n v="190.206703910615"/>
    <m/>
    <n v="106005.9218"/>
    <x v="0"/>
    <n v="11953.6585"/>
    <x v="1558"/>
    <x v="0"/>
    <m/>
  </r>
  <r>
    <d v="2025-11-11T01:58:10"/>
    <x v="9"/>
    <x v="37"/>
    <s v="SANCHEZ BETANCOURT FRANSCISCO"/>
    <x v="6"/>
    <x v="0"/>
    <n v="181"/>
    <n v="22.625"/>
    <n v="169.072625698324"/>
    <s v="2 Descuentos (Transbordo y usuario desubicado) "/>
    <n v="94227.486000000004"/>
    <x v="0"/>
    <n v="11953.6585"/>
    <x v="1558"/>
    <x v="0"/>
    <m/>
  </r>
  <r>
    <d v="2025-11-11T01:58:10"/>
    <x v="1"/>
    <x v="2"/>
    <s v="LONDOO CADAVID DAVID SANTIAGO"/>
    <x v="10"/>
    <x v="0"/>
    <n v="46"/>
    <n v="11.5"/>
    <n v="84.536312849162002"/>
    <m/>
    <n v="47113.743000000002"/>
    <x v="1"/>
    <n v="11953.6585"/>
    <x v="1558"/>
    <x v="0"/>
    <m/>
  </r>
  <r>
    <d v="2025-11-11T01:58:10"/>
    <x v="9"/>
    <x v="3"/>
    <s v="LOPEZ PINEDA DANIEL ESTIVEN"/>
    <x v="10"/>
    <x v="0"/>
    <n v="106"/>
    <n v="26.5"/>
    <n v="84.536312849162002"/>
    <m/>
    <n v="47113.743000000002"/>
    <x v="0"/>
    <n v="11953.6585"/>
    <x v="1558"/>
    <x v="0"/>
    <m/>
  </r>
  <r>
    <d v="2025-11-11T01:58:11"/>
    <x v="1"/>
    <x v="4"/>
    <s v="PALACIO ARIAS YORFAN ALEXIS"/>
    <x v="1"/>
    <x v="0"/>
    <n v="234"/>
    <n v="21.272727272727298"/>
    <n v="232.47486033519601"/>
    <m/>
    <n v="129562.7933"/>
    <x v="1"/>
    <n v="11953.6585"/>
    <x v="1558"/>
    <x v="0"/>
    <m/>
  </r>
  <r>
    <d v="2025-11-11T01:58:11"/>
    <x v="9"/>
    <x v="5"/>
    <s v="GONZALEZ PEREZ RAFAEL JOSE"/>
    <x v="3"/>
    <x v="0"/>
    <n v="177"/>
    <n v="17.7"/>
    <n v="211.34078212290501"/>
    <m/>
    <n v="117784.3575"/>
    <x v="1"/>
    <n v="11953.6585"/>
    <x v="1558"/>
    <x v="0"/>
    <m/>
  </r>
  <r>
    <d v="2025-11-11T01:58:11"/>
    <x v="1"/>
    <x v="6"/>
    <s v="CARTAGENA RAMIREZ FREDY ALONSO"/>
    <x v="2"/>
    <x v="0"/>
    <n v="128"/>
    <n v="21.3333333333333"/>
    <n v="126.804469273743"/>
    <m/>
    <n v="70670.614499999996"/>
    <x v="0"/>
    <n v="11953.6585"/>
    <x v="1558"/>
    <x v="0"/>
    <m/>
  </r>
  <r>
    <d v="2025-11-11T01:58:11"/>
    <x v="9"/>
    <x v="7"/>
    <s v="MARIN ALZATE KEVIN ANDRES"/>
    <x v="6"/>
    <x v="0"/>
    <n v="136"/>
    <n v="17"/>
    <n v="169.072625698324"/>
    <m/>
    <n v="94227.486000000004"/>
    <x v="0"/>
    <n v="11953.6585"/>
    <x v="1558"/>
    <x v="0"/>
    <m/>
  </r>
  <r>
    <d v="2025-11-11T01:58:12"/>
    <x v="1"/>
    <x v="8"/>
    <s v="YEPES TORRES JHON ALEXANDER"/>
    <x v="10"/>
    <x v="0"/>
    <n v="82"/>
    <n v="23.428571428571399"/>
    <n v="73.969273743016799"/>
    <m/>
    <n v="41224.525099999999"/>
    <x v="0"/>
    <n v="11953.6585"/>
    <x v="1558"/>
    <x v="0"/>
    <m/>
  </r>
  <r>
    <d v="2025-11-11T01:58:12"/>
    <x v="9"/>
    <x v="10"/>
    <s v="DAVID  HENRY GIOVANNY"/>
    <x v="0"/>
    <x v="0"/>
    <n v="210"/>
    <n v="23.3333333333333"/>
    <n v="190.206703910615"/>
    <m/>
    <n v="106005.9218"/>
    <x v="0"/>
    <n v="11953.6585"/>
    <x v="1558"/>
    <x v="0"/>
    <m/>
  </r>
  <r>
    <d v="2025-11-11T01:58:12"/>
    <x v="1"/>
    <x v="11"/>
    <s v="PULGARIN GARCIA YONATHAN ANDRES"/>
    <x v="3"/>
    <x v="0"/>
    <n v="216"/>
    <n v="21.6"/>
    <n v="211.34078212290501"/>
    <m/>
    <n v="117784.3575"/>
    <x v="1"/>
    <n v="11953.6585"/>
    <x v="1558"/>
    <x v="0"/>
    <m/>
  </r>
  <r>
    <d v="2025-11-11T01:58:13"/>
    <x v="9"/>
    <x v="12"/>
    <s v="HERNANDEZ MACIAS GILBERTO"/>
    <x v="3"/>
    <x v="0"/>
    <n v="216"/>
    <n v="21.6"/>
    <n v="211.34078212290501"/>
    <m/>
    <n v="117784.3575"/>
    <x v="1"/>
    <n v="11953.6585"/>
    <x v="1558"/>
    <x v="0"/>
    <m/>
  </r>
  <r>
    <d v="2025-11-11T01:58:13"/>
    <x v="1"/>
    <x v="13"/>
    <s v="MURILLO  YORMAN ANDRES"/>
    <x v="0"/>
    <x v="0"/>
    <n v="173"/>
    <n v="19.2222222222222"/>
    <n v="190.206703910615"/>
    <m/>
    <n v="106005.9218"/>
    <x v="0"/>
    <n v="11953.6585"/>
    <x v="1558"/>
    <x v="0"/>
    <m/>
  </r>
  <r>
    <d v="2025-11-11T01:58:13"/>
    <x v="9"/>
    <x v="14"/>
    <s v="PARRA VILLA YUBER ALONSO"/>
    <x v="8"/>
    <x v="0"/>
    <n v="80"/>
    <n v="16"/>
    <n v="105.670391061453"/>
    <m/>
    <n v="58892.178800000002"/>
    <x v="0"/>
    <n v="11953.6585"/>
    <x v="1558"/>
    <x v="0"/>
    <m/>
  </r>
  <r>
    <d v="2025-11-11T01:58:13"/>
    <x v="1"/>
    <x v="15"/>
    <s v="ALBERTO ARISTIZABAL RAFAEL"/>
    <x v="0"/>
    <x v="0"/>
    <n v="188"/>
    <n v="20.8888888888889"/>
    <n v="190.206703910615"/>
    <s v="2 Descuentos (Usuarios desubicados) "/>
    <n v="106005.9218"/>
    <x v="0"/>
    <n v="11953.6585"/>
    <x v="1558"/>
    <x v="0"/>
    <m/>
  </r>
  <r>
    <d v="2025-11-11T01:58:14"/>
    <x v="9"/>
    <x v="16"/>
    <s v="MACEA ARBELAEZ MATEO"/>
    <x v="4"/>
    <x v="0"/>
    <n v="116"/>
    <n v="16.571428571428601"/>
    <n v="147.938547486034"/>
    <m/>
    <n v="82449.050300000003"/>
    <x v="0"/>
    <n v="11953.6585"/>
    <x v="1558"/>
    <x v="0"/>
    <m/>
  </r>
  <r>
    <d v="2025-11-11T01:58:14"/>
    <x v="1"/>
    <x v="17"/>
    <s v="VALENCIA MENDOZA JHON"/>
    <x v="1"/>
    <x v="0"/>
    <n v="262"/>
    <n v="23.818181818181799"/>
    <n v="232.47486033519601"/>
    <m/>
    <n v="129562.7933"/>
    <x v="0"/>
    <n v="11953.6585"/>
    <x v="1558"/>
    <x v="0"/>
    <m/>
  </r>
  <r>
    <d v="2025-11-11T01:58:14"/>
    <x v="9"/>
    <x v="18"/>
    <s v="DURANGO DAVID JOSE"/>
    <x v="3"/>
    <x v="0"/>
    <n v="201"/>
    <n v="20.100000000000001"/>
    <n v="211.34078212290501"/>
    <s v="JULIAN MACIAS Realiz 6 viajes donde moviliz 118 usuarios. 1 Descuento (Transbordo) "/>
    <n v="117784.3575"/>
    <x v="0"/>
    <n v="11953.6585"/>
    <x v="1558"/>
    <x v="0"/>
    <m/>
  </r>
  <r>
    <d v="2025-11-11T01:58:14"/>
    <x v="1"/>
    <x v="19"/>
    <s v="QUIRAMA CASTAEDA JHON JADER"/>
    <x v="6"/>
    <x v="0"/>
    <n v="194"/>
    <n v="24.25"/>
    <n v="169.072625698324"/>
    <m/>
    <n v="94227.486000000004"/>
    <x v="1"/>
    <n v="11953.6585"/>
    <x v="1558"/>
    <x v="0"/>
    <m/>
  </r>
  <r>
    <d v="2025-11-11T01:58:15"/>
    <x v="9"/>
    <x v="20"/>
    <s v="SALDARRIAGA PARRA LUIS ALBERTO"/>
    <x v="3"/>
    <x v="0"/>
    <n v="209"/>
    <n v="20.9"/>
    <n v="211.34078212290501"/>
    <m/>
    <n v="117784.3575"/>
    <x v="2"/>
    <n v="11953.6585"/>
    <x v="1558"/>
    <x v="0"/>
    <m/>
  </r>
  <r>
    <d v="2025-11-11T01:58:15"/>
    <x v="1"/>
    <x v="21"/>
    <s v="JIMENEZ HERNANDEZ ESTEBAN CAMILO"/>
    <x v="6"/>
    <x v="0"/>
    <n v="187"/>
    <n v="23.375"/>
    <n v="169.072625698324"/>
    <s v="3 Descuentos (Recaudo) "/>
    <n v="94227.486000000004"/>
    <x v="0"/>
    <n v="11953.6585"/>
    <x v="1558"/>
    <x v="0"/>
    <m/>
  </r>
  <r>
    <d v="2025-11-11T01:58:15"/>
    <x v="9"/>
    <x v="38"/>
    <s v="JIMENEZ HURTADO CARLOS ESTIVEN"/>
    <x v="3"/>
    <x v="0"/>
    <n v="220"/>
    <n v="22"/>
    <n v="211.34078212290501"/>
    <m/>
    <n v="117784.3575"/>
    <x v="1"/>
    <n v="11953.6585"/>
    <x v="1558"/>
    <x v="0"/>
    <m/>
  </r>
  <r>
    <d v="2025-11-11T01:58:15"/>
    <x v="1"/>
    <x v="22"/>
    <s v="ESPINOZA CHAVARRIA GUILLERMO LEON"/>
    <x v="0"/>
    <x v="0"/>
    <n v="217"/>
    <n v="24.1111111111111"/>
    <n v="190.206703910615"/>
    <s v="2 Descuentos (Transbordo) "/>
    <n v="106005.9218"/>
    <x v="0"/>
    <n v="11953.6585"/>
    <x v="1558"/>
    <x v="0"/>
    <m/>
  </r>
  <r>
    <d v="2025-11-11T01:58:16"/>
    <x v="9"/>
    <x v="23"/>
    <s v="FLORES RINCON JORGE ALBERTO"/>
    <x v="9"/>
    <x v="0"/>
    <n v="261"/>
    <n v="21.75"/>
    <n v="253.60893854748599"/>
    <m/>
    <n v="141341.2291"/>
    <x v="0"/>
    <n v="11953.6585"/>
    <x v="1558"/>
    <x v="0"/>
    <m/>
  </r>
  <r>
    <d v="2025-11-11T01:58:16"/>
    <x v="1"/>
    <x v="24"/>
    <s v="OSORIO URREGO SANTIAGO"/>
    <x v="1"/>
    <x v="0"/>
    <n v="208"/>
    <n v="18.909090909090899"/>
    <n v="232.47486033519601"/>
    <s v="1 Descuento (Conduct) "/>
    <n v="129562.7933"/>
    <x v="0"/>
    <n v="11953.6585"/>
    <x v="1558"/>
    <x v="0"/>
    <m/>
  </r>
  <r>
    <d v="2025-11-11T01:58:16"/>
    <x v="9"/>
    <x v="26"/>
    <s v="AGUDELO GARCIA LLORDIN ELIAS"/>
    <x v="1"/>
    <x v="0"/>
    <n v="205"/>
    <n v="18.636363636363601"/>
    <n v="232.47486033519601"/>
    <m/>
    <n v="129562.7933"/>
    <x v="0"/>
    <n v="11953.6585"/>
    <x v="1558"/>
    <x v="0"/>
    <m/>
  </r>
  <r>
    <d v="2025-11-11T01:58:16"/>
    <x v="1"/>
    <x v="39"/>
    <s v="IBARGUEN GARRIDO JUAN ESTEBAN"/>
    <x v="3"/>
    <x v="0"/>
    <n v="225"/>
    <n v="22.5"/>
    <n v="211.34078212290501"/>
    <m/>
    <n v="117784.3575"/>
    <x v="0"/>
    <n v="11953.6585"/>
    <x v="1558"/>
    <x v="0"/>
    <m/>
  </r>
  <r>
    <d v="2025-11-11T01:58:17"/>
    <x v="9"/>
    <x v="27"/>
    <s v="LAYOS JIMENEZ JOHAN CAMILO"/>
    <x v="4"/>
    <x v="0"/>
    <n v="127"/>
    <n v="18.1428571428571"/>
    <n v="147.938547486034"/>
    <m/>
    <n v="82449.050300000003"/>
    <x v="0"/>
    <n v="11953.6585"/>
    <x v="1558"/>
    <x v="0"/>
    <m/>
  </r>
  <r>
    <d v="2025-11-11T01:58:17"/>
    <x v="1"/>
    <x v="28"/>
    <s v="MARULANDA JARAMILLO DAWER ANDRES"/>
    <x v="1"/>
    <x v="0"/>
    <n v="178"/>
    <n v="16.181818181818201"/>
    <n v="232.47486033519601"/>
    <m/>
    <n v="129562.7933"/>
    <x v="0"/>
    <n v="11953.6585"/>
    <x v="1558"/>
    <x v="0"/>
    <m/>
  </r>
  <r>
    <d v="2025-11-11T01:58:17"/>
    <x v="9"/>
    <x v="29"/>
    <s v="MONTOYA OSPINA GILBERTO ANTONIO"/>
    <x v="9"/>
    <x v="0"/>
    <n v="312"/>
    <n v="26"/>
    <n v="253.60893854748599"/>
    <m/>
    <n v="141341.2291"/>
    <x v="0"/>
    <n v="11953.6585"/>
    <x v="1558"/>
    <x v="0"/>
    <m/>
  </r>
  <r>
    <d v="2025-11-11T01:58:17"/>
    <x v="1"/>
    <x v="30"/>
    <s v="ARAQUE ARROYAVE JOSE ALBEIRO"/>
    <x v="3"/>
    <x v="0"/>
    <n v="187"/>
    <n v="18.7"/>
    <n v="211.34078212290501"/>
    <m/>
    <n v="117784.3575"/>
    <x v="1"/>
    <n v="11953.6585"/>
    <x v="1558"/>
    <x v="0"/>
    <m/>
  </r>
  <r>
    <d v="2025-11-11T01:58:18"/>
    <x v="9"/>
    <x v="31"/>
    <s v="MARTINEZ CHAVERRA LUIS NORBERTO"/>
    <x v="3"/>
    <x v="0"/>
    <n v="195"/>
    <n v="19.5"/>
    <n v="211.34078212290501"/>
    <m/>
    <n v="117784.3575"/>
    <x v="0"/>
    <n v="11953.6585"/>
    <x v="1558"/>
    <x v="0"/>
    <m/>
  </r>
  <r>
    <d v="2025-11-11T01:58:18"/>
    <x v="1"/>
    <x v="32"/>
    <s v="TABORDA ROJAS DIEGO ALEJANDRO"/>
    <x v="1"/>
    <x v="0"/>
    <n v="198"/>
    <n v="18"/>
    <n v="232.47486033519601"/>
    <s v="1 Descuento (Despachador) "/>
    <n v="129562.7933"/>
    <x v="1"/>
    <n v="11953.6585"/>
    <x v="1558"/>
    <x v="0"/>
    <m/>
  </r>
  <r>
    <d v="2025-11-11T01:58:18"/>
    <x v="9"/>
    <x v="33"/>
    <s v="CALLE BOTERO JUAN RICARDO"/>
    <x v="0"/>
    <x v="0"/>
    <n v="183"/>
    <n v="20.3333333333333"/>
    <n v="190.206703910615"/>
    <s v="16 Descuentos (Transbordo) "/>
    <n v="106005.9218"/>
    <x v="0"/>
    <n v="11953.6585"/>
    <x v="1558"/>
    <x v="0"/>
    <m/>
  </r>
  <r>
    <d v="2025-11-11T01:58:19"/>
    <x v="1"/>
    <x v="34"/>
    <s v="PALMAR PANA EDIXON JOSUE"/>
    <x v="6"/>
    <x v="0"/>
    <n v="192"/>
    <n v="24"/>
    <n v="169.072625698324"/>
    <m/>
    <n v="94227.486000000004"/>
    <x v="0"/>
    <n v="11953.6585"/>
    <x v="1558"/>
    <x v="0"/>
    <m/>
  </r>
  <r>
    <d v="2025-11-11T01:58:19"/>
    <x v="9"/>
    <x v="35"/>
    <s v="OCAMPO OCAMPO ANTONIO JOSE"/>
    <x v="3"/>
    <x v="0"/>
    <n v="231"/>
    <n v="23.1"/>
    <n v="211.34078212290501"/>
    <m/>
    <n v="117784.3575"/>
    <x v="0"/>
    <n v="11953.6585"/>
    <x v="1558"/>
    <x v="0"/>
    <m/>
  </r>
  <r>
    <d v="2025-11-11T01:58:19"/>
    <x v="1"/>
    <x v="41"/>
    <s v="GARCIA DAVID WILSON ALBERTO"/>
    <x v="0"/>
    <x v="0"/>
    <n v="212"/>
    <n v="23.5555555555556"/>
    <n v="190.206703910615"/>
    <m/>
    <n v="106005.9218"/>
    <x v="1"/>
    <n v="11953.6585"/>
    <x v="1558"/>
    <x v="0"/>
    <m/>
  </r>
  <r>
    <d v="2025-11-11T01:58:19"/>
    <x v="9"/>
    <x v="40"/>
    <s v="AGUDELO GARCIA DENIN ANGELO"/>
    <x v="4"/>
    <x v="0"/>
    <n v="200"/>
    <n v="28.571428571428601"/>
    <n v="147.938547486034"/>
    <m/>
    <n v="82449.050300000003"/>
    <x v="1"/>
    <n v="11953.6585"/>
    <x v="1558"/>
    <x v="0"/>
    <m/>
  </r>
  <r>
    <d v="2025-11-11T01:58:20"/>
    <x v="1"/>
    <x v="42"/>
    <s v="CALLE BOTERO ANDRES CAMILO"/>
    <x v="4"/>
    <x v="0"/>
    <n v="166"/>
    <n v="23.714285714285701"/>
    <n v="147.938547486034"/>
    <m/>
    <n v="82449.050300000003"/>
    <x v="1"/>
    <n v="11953.6585"/>
    <x v="1558"/>
    <x v="0"/>
    <m/>
  </r>
  <r>
    <d v="2025-11-12T01:51:39"/>
    <x v="9"/>
    <x v="0"/>
    <s v="HINCAPIE VILLA JUAN ESTIVEN"/>
    <x v="0"/>
    <x v="0"/>
    <n v="177"/>
    <n v="19.6666666666667"/>
    <n v="187.36698499317899"/>
    <s v="6 Descuentos (Transbordo)"/>
    <n v="104344.6862"/>
    <x v="0"/>
    <n v="11314.634099999999"/>
    <x v="1559"/>
    <x v="0"/>
    <m/>
  </r>
  <r>
    <d v="2025-11-12T01:51:40"/>
    <x v="1"/>
    <x v="36"/>
    <s v="PARIAS MURIEL JHON FREDY"/>
    <x v="0"/>
    <x v="0"/>
    <n v="201"/>
    <n v="22.3333333333333"/>
    <n v="187.36698499317899"/>
    <m/>
    <n v="104344.6862"/>
    <x v="1"/>
    <n v="11314.634099999999"/>
    <x v="1559"/>
    <x v="0"/>
    <m/>
  </r>
  <r>
    <d v="2025-11-12T01:51:40"/>
    <x v="9"/>
    <x v="1"/>
    <s v="GONZALEZ IPUANA RENE"/>
    <x v="0"/>
    <x v="0"/>
    <n v="185"/>
    <n v="20.5555555555556"/>
    <n v="187.36698499317899"/>
    <s v="10 Descuentos (Transbordo) "/>
    <n v="104344.6862"/>
    <x v="0"/>
    <n v="11314.634099999999"/>
    <x v="1559"/>
    <x v="0"/>
    <m/>
  </r>
  <r>
    <d v="2025-11-12T01:51:40"/>
    <x v="1"/>
    <x v="37"/>
    <s v="SANCHEZ BETANCOURT FRANSCISCO"/>
    <x v="6"/>
    <x v="0"/>
    <n v="159"/>
    <n v="19.875"/>
    <n v="166.548431105048"/>
    <s v="16 Descuentos (Transbordo) "/>
    <n v="92750.832200000004"/>
    <x v="0"/>
    <n v="11314.634099999999"/>
    <x v="1559"/>
    <x v="0"/>
    <m/>
  </r>
  <r>
    <d v="2025-11-12T01:51:40"/>
    <x v="9"/>
    <x v="2"/>
    <s v="LONDOO LOPERA DUVAN ANDRES"/>
    <x v="3"/>
    <x v="0"/>
    <n v="220"/>
    <n v="22"/>
    <n v="208.18553888131001"/>
    <s v="10 Descuentos (Transbordo) "/>
    <n v="115938.5402"/>
    <x v="1"/>
    <n v="11314.634099999999"/>
    <x v="1559"/>
    <x v="0"/>
    <m/>
  </r>
  <r>
    <d v="2025-11-12T01:51:41"/>
    <x v="1"/>
    <x v="3"/>
    <s v="LOPEZ PINEDA DANIEL ESTIVEN"/>
    <x v="2"/>
    <x v="0"/>
    <n v="125"/>
    <n v="20.8333333333333"/>
    <n v="124.911323328786"/>
    <s v="5 Descuentos (Transbordo) "/>
    <n v="69563.124100000001"/>
    <x v="0"/>
    <n v="11314.634099999999"/>
    <x v="1559"/>
    <x v="0"/>
    <m/>
  </r>
  <r>
    <d v="2025-11-12T01:51:41"/>
    <x v="9"/>
    <x v="4"/>
    <s v="PALACIO ARIAS YORFAN ALEXIS"/>
    <x v="3"/>
    <x v="0"/>
    <n v="210"/>
    <n v="21"/>
    <n v="208.18553888131001"/>
    <m/>
    <n v="115938.5402"/>
    <x v="1"/>
    <n v="11314.634099999999"/>
    <x v="1559"/>
    <x v="0"/>
    <m/>
  </r>
  <r>
    <d v="2025-11-12T01:51:41"/>
    <x v="1"/>
    <x v="5"/>
    <s v="GONZALEZ PEREZ RAFAEL JOSE"/>
    <x v="3"/>
    <x v="0"/>
    <n v="180"/>
    <n v="18"/>
    <n v="208.18553888131001"/>
    <s v="2 Descuentos (Usuarios desubicados) "/>
    <n v="115938.5402"/>
    <x v="1"/>
    <n v="11314.634099999999"/>
    <x v="1559"/>
    <x v="0"/>
    <m/>
  </r>
  <r>
    <d v="2025-11-12T01:51:42"/>
    <x v="9"/>
    <x v="6"/>
    <s v="CARTAGENA RAMIREZ FREDY ALONSO"/>
    <x v="3"/>
    <x v="0"/>
    <n v="216"/>
    <n v="21.6"/>
    <n v="208.18553888131001"/>
    <s v="1 Descuento (Conduct) "/>
    <n v="115938.5402"/>
    <x v="0"/>
    <n v="11314.634099999999"/>
    <x v="1559"/>
    <x v="0"/>
    <m/>
  </r>
  <r>
    <d v="2025-11-12T01:51:42"/>
    <x v="1"/>
    <x v="7"/>
    <s v="MARIN ALZATE KEVIN ANDRES"/>
    <x v="1"/>
    <x v="0"/>
    <n v="201"/>
    <n v="18.272727272727298"/>
    <n v="229.004092769441"/>
    <s v="7 Descuentos (Transbordo) "/>
    <n v="127532.3943"/>
    <x v="0"/>
    <n v="11314.634099999999"/>
    <x v="1559"/>
    <x v="0"/>
    <m/>
  </r>
  <r>
    <d v="2025-11-12T01:51:42"/>
    <x v="9"/>
    <x v="8"/>
    <s v="YEPES TORRES JHON ALEXANDER"/>
    <x v="6"/>
    <x v="0"/>
    <n v="149"/>
    <n v="18.625"/>
    <n v="166.548431105048"/>
    <m/>
    <n v="92750.832200000004"/>
    <x v="0"/>
    <n v="11314.634099999999"/>
    <x v="1559"/>
    <x v="0"/>
    <m/>
  </r>
  <r>
    <d v="2025-11-12T01:51:42"/>
    <x v="1"/>
    <x v="10"/>
    <s v="IBARGUEN GARRIDO JUAN ESTEBAN"/>
    <x v="2"/>
    <x v="0"/>
    <n v="110"/>
    <n v="18.3333333333333"/>
    <n v="124.911323328786"/>
    <s v="12 Descuentos (Transbordo) "/>
    <n v="69563.124100000001"/>
    <x v="0"/>
    <n v="11314.634099999999"/>
    <x v="1559"/>
    <x v="0"/>
    <m/>
  </r>
  <r>
    <d v="2025-11-12T01:51:43"/>
    <x v="9"/>
    <x v="11"/>
    <s v="VERENZUELA MARTINEZ ALEXANDER"/>
    <x v="1"/>
    <x v="0"/>
    <n v="203"/>
    <n v="18.454545454545499"/>
    <n v="229.004092769441"/>
    <s v="8 Descuentos (transbordo) "/>
    <n v="127532.3943"/>
    <x v="1"/>
    <n v="11314.634099999999"/>
    <x v="1559"/>
    <x v="0"/>
    <m/>
  </r>
  <r>
    <d v="2025-11-12T01:51:43"/>
    <x v="1"/>
    <x v="12"/>
    <s v="HERNANDEZ MACIAS GILBERTO"/>
    <x v="3"/>
    <x v="0"/>
    <n v="211"/>
    <n v="21.1"/>
    <n v="208.18553888131001"/>
    <m/>
    <n v="115938.5402"/>
    <x v="1"/>
    <n v="11314.634099999999"/>
    <x v="1559"/>
    <x v="0"/>
    <m/>
  </r>
  <r>
    <d v="2025-11-12T01:51:43"/>
    <x v="9"/>
    <x v="13"/>
    <s v="LOPERA ALVAREZ ESTIVEN"/>
    <x v="0"/>
    <x v="0"/>
    <n v="185"/>
    <n v="20.5555555555556"/>
    <n v="187.36698499317899"/>
    <s v="Se descuenta 0.5 viaje de 1 20 pm ya que NO ingresa a placita zea. 8 Descuentos (transbordo) "/>
    <n v="98547.628700000001"/>
    <x v="0"/>
    <n v="11314.634099999999"/>
    <x v="1559"/>
    <x v="2"/>
    <n v="10.4095"/>
  </r>
  <r>
    <d v="2025-11-12T01:51:43"/>
    <x v="1"/>
    <x v="14"/>
    <s v="PARRA VILLA YUBER ALONSO"/>
    <x v="1"/>
    <x v="0"/>
    <n v="193"/>
    <n v="17.545454545454501"/>
    <n v="229.004092769441"/>
    <m/>
    <n v="127532.3943"/>
    <x v="0"/>
    <n v="11314.634099999999"/>
    <x v="1559"/>
    <x v="0"/>
    <m/>
  </r>
  <r>
    <d v="2025-11-12T01:51:44"/>
    <x v="9"/>
    <x v="15"/>
    <s v="ALBERTO ARISTIZABAL RAFAEL"/>
    <x v="0"/>
    <x v="0"/>
    <n v="211"/>
    <n v="23.4444444444444"/>
    <n v="187.36698499317899"/>
    <s v="7 Descuentos (Transbordo) "/>
    <n v="104344.6862"/>
    <x v="0"/>
    <n v="11314.634099999999"/>
    <x v="1559"/>
    <x v="0"/>
    <m/>
  </r>
  <r>
    <d v="2025-11-12T01:51:44"/>
    <x v="1"/>
    <x v="16"/>
    <s v="GUTIERREZ ARICAPA DANIEL HUMBERTO"/>
    <x v="3"/>
    <x v="0"/>
    <n v="196"/>
    <n v="19.600000000000001"/>
    <n v="208.18553888131001"/>
    <s v="13 Descuentos (Transbordo) "/>
    <n v="115938.5402"/>
    <x v="0"/>
    <n v="11314.634099999999"/>
    <x v="1559"/>
    <x v="0"/>
    <m/>
  </r>
  <r>
    <d v="2025-11-12T01:51:44"/>
    <x v="9"/>
    <x v="17"/>
    <s v="VALENCIA MENDOZA JHON"/>
    <x v="3"/>
    <x v="0"/>
    <n v="215"/>
    <n v="21.5"/>
    <n v="208.18553888131001"/>
    <m/>
    <n v="115938.5402"/>
    <x v="0"/>
    <n v="11314.634099999999"/>
    <x v="1559"/>
    <x v="0"/>
    <m/>
  </r>
  <r>
    <d v="2025-11-12T01:51:45"/>
    <x v="1"/>
    <x v="18"/>
    <s v="DURANGO DAVID JOSE"/>
    <x v="9"/>
    <x v="0"/>
    <n v="217"/>
    <n v="18.0833333333333"/>
    <n v="249.82264665757199"/>
    <s v="HENRY DAVID Realiz 6 viajes donde moviliz 95 Usuarios. 12 Descuentos (Transbordo)"/>
    <n v="139126.24830000001"/>
    <x v="0"/>
    <n v="11314.634099999999"/>
    <x v="1559"/>
    <x v="0"/>
    <m/>
  </r>
  <r>
    <d v="2025-11-12T01:51:45"/>
    <x v="1"/>
    <x v="20"/>
    <s v="SALDARRIAGA PARRA LUIS ALBERTO"/>
    <x v="3"/>
    <x v="0"/>
    <n v="195"/>
    <n v="19.5"/>
    <n v="208.18553888131001"/>
    <s v="17 Descuentos (Transbordo) "/>
    <n v="115938.5402"/>
    <x v="2"/>
    <n v="11314.634099999999"/>
    <x v="1559"/>
    <x v="0"/>
    <m/>
  </r>
  <r>
    <d v="2025-11-12T01:51:45"/>
    <x v="9"/>
    <x v="38"/>
    <s v="JIMENEZ HURTADO CARLOS ESTIVEN"/>
    <x v="6"/>
    <x v="0"/>
    <n v="189"/>
    <n v="23.625"/>
    <n v="166.548431105048"/>
    <m/>
    <n v="92750.832200000004"/>
    <x v="1"/>
    <n v="11314.634099999999"/>
    <x v="1559"/>
    <x v="0"/>
    <m/>
  </r>
  <r>
    <d v="2025-11-12T01:51:45"/>
    <x v="9"/>
    <x v="19"/>
    <s v="QUIRAMA CASTAEDA JHON JADER"/>
    <x v="9"/>
    <x v="0"/>
    <n v="272"/>
    <n v="22.6666666666667"/>
    <n v="249.82264665757199"/>
    <s v="1 Descuento (Despachador) "/>
    <n v="139126.24830000001"/>
    <x v="1"/>
    <n v="11314.634099999999"/>
    <x v="1559"/>
    <x v="0"/>
    <m/>
  </r>
  <r>
    <d v="2025-11-12T01:51:46"/>
    <x v="9"/>
    <x v="23"/>
    <s v="FLORES RINCON JORGE ALBERTO"/>
    <x v="13"/>
    <x v="0"/>
    <n v="301"/>
    <n v="21.5"/>
    <n v="291.45975443383401"/>
    <m/>
    <n v="162313.95629999999"/>
    <x v="0"/>
    <n v="11314.634099999999"/>
    <x v="1559"/>
    <x v="0"/>
    <m/>
  </r>
  <r>
    <d v="2025-11-12T01:51:46"/>
    <x v="1"/>
    <x v="22"/>
    <s v="ESPINOZA CHAVARRIA GUILLERMO LEON"/>
    <x v="6"/>
    <x v="0"/>
    <n v="167"/>
    <n v="20.875"/>
    <n v="166.548431105048"/>
    <s v="8 Descuentos (transbordo) "/>
    <n v="92750.832200000004"/>
    <x v="0"/>
    <n v="11314.634099999999"/>
    <x v="1559"/>
    <x v="0"/>
    <m/>
  </r>
  <r>
    <d v="2025-11-12T01:51:46"/>
    <x v="1"/>
    <x v="24"/>
    <s v="OSORIO URREGO SANTIAGO"/>
    <x v="1"/>
    <x v="0"/>
    <n v="209"/>
    <n v="19"/>
    <n v="229.004092769441"/>
    <s v="12 Descuentos (Transbordo y usuario movilidad reducida) "/>
    <n v="127532.3943"/>
    <x v="0"/>
    <n v="11314.634099999999"/>
    <x v="1559"/>
    <x v="0"/>
    <m/>
  </r>
  <r>
    <d v="2025-11-12T01:51:46"/>
    <x v="9"/>
    <x v="25"/>
    <s v="LEON PEREZ RAUL ENRIQUE"/>
    <x v="4"/>
    <x v="0"/>
    <n v="168"/>
    <n v="24"/>
    <n v="145.729877216917"/>
    <m/>
    <n v="81156.978199999998"/>
    <x v="0"/>
    <n v="11314.634099999999"/>
    <x v="1559"/>
    <x v="0"/>
    <m/>
  </r>
  <r>
    <d v="2025-11-12T01:51:47"/>
    <x v="1"/>
    <x v="26"/>
    <s v="AGUDELO GARCIA LLORDIN ELIAS"/>
    <x v="1"/>
    <x v="0"/>
    <n v="206"/>
    <n v="18.727272727272702"/>
    <n v="229.004092769441"/>
    <s v="2 Descuentos (Transbordo) "/>
    <n v="127532.3943"/>
    <x v="0"/>
    <n v="11314.634099999999"/>
    <x v="1559"/>
    <x v="0"/>
    <m/>
  </r>
  <r>
    <d v="2025-11-12T01:51:47"/>
    <x v="9"/>
    <x v="39"/>
    <s v="IBARGUEN GARRIDO JUAN ESTEBAN"/>
    <x v="11"/>
    <x v="3"/>
    <n v="39"/>
    <n v="19.5"/>
    <n v="41.6371077762619"/>
    <s v="5 Descuentos (Transbordo) "/>
    <n v="23187.707999999999"/>
    <x v="0"/>
    <n v="11314.634099999999"/>
    <x v="1559"/>
    <x v="0"/>
    <m/>
  </r>
  <r>
    <d v="2025-11-12T01:51:47"/>
    <x v="9"/>
    <x v="28"/>
    <s v="MARULANDA JARAMILLO DAWER ANDRES"/>
    <x v="6"/>
    <x v="0"/>
    <n v="155"/>
    <n v="18.235294117647101"/>
    <n v="176.95770804911299"/>
    <m/>
    <n v="98547.7592"/>
    <x v="0"/>
    <n v="11314.634099999999"/>
    <x v="1559"/>
    <x v="0"/>
    <m/>
  </r>
  <r>
    <d v="2025-11-12T01:51:47"/>
    <x v="1"/>
    <x v="27"/>
    <s v="LAYOS JIMENEZ JOHAN CAMILO"/>
    <x v="0"/>
    <x v="0"/>
    <n v="164"/>
    <n v="18.2222222222222"/>
    <n v="187.36698499317899"/>
    <s v="12 Descuentos (Transbordo) "/>
    <n v="104344.6862"/>
    <x v="0"/>
    <n v="11314.634099999999"/>
    <x v="1559"/>
    <x v="0"/>
    <m/>
  </r>
  <r>
    <d v="2025-11-12T01:51:48"/>
    <x v="1"/>
    <x v="29"/>
    <s v="MONTOYA OSPINA GILBERTO ANTONIO"/>
    <x v="9"/>
    <x v="0"/>
    <n v="273"/>
    <n v="22.75"/>
    <n v="249.82264665757199"/>
    <s v="21 Descuentos (Transbordo) "/>
    <n v="139126.24830000001"/>
    <x v="0"/>
    <n v="11314.634099999999"/>
    <x v="1559"/>
    <x v="0"/>
    <m/>
  </r>
  <r>
    <d v="2025-11-12T01:51:48"/>
    <x v="9"/>
    <x v="30"/>
    <s v="ARAQUE ARROYAVE JOSE ALBEIRO"/>
    <x v="6"/>
    <x v="3"/>
    <n v="258"/>
    <n v="32.25"/>
    <n v="166.548431105048"/>
    <s v="1 Descuento (Usuario movilidad reducida) "/>
    <n v="92750.832200000004"/>
    <x v="1"/>
    <n v="11314.634099999999"/>
    <x v="1559"/>
    <x v="0"/>
    <m/>
  </r>
  <r>
    <d v="2025-11-12T01:51:48"/>
    <x v="1"/>
    <x v="31"/>
    <s v="MARTINEZ CHAVERRA LUIS NORBERTO"/>
    <x v="6"/>
    <x v="0"/>
    <n v="168"/>
    <n v="19.764705882352899"/>
    <n v="176.95770804911299"/>
    <s v="8 Descuentos (transbordo) "/>
    <n v="98547.7592"/>
    <x v="0"/>
    <n v="11314.634099999999"/>
    <x v="1559"/>
    <x v="0"/>
    <m/>
  </r>
  <r>
    <d v="2025-11-12T01:51:48"/>
    <x v="9"/>
    <x v="32"/>
    <s v="TABORDA ROJAS DIEGO ALEJANDRO "/>
    <x v="1"/>
    <x v="0"/>
    <n v="210"/>
    <n v="19.090909090909101"/>
    <n v="229.004092769441"/>
    <m/>
    <n v="127532.3943"/>
    <x v="1"/>
    <n v="11314.634099999999"/>
    <x v="1559"/>
    <x v="0"/>
    <m/>
  </r>
  <r>
    <d v="2025-11-12T01:51:49"/>
    <x v="9"/>
    <x v="33"/>
    <s v="CALLE BOTERO JUAN RICARDO"/>
    <x v="5"/>
    <x v="0"/>
    <n v="10"/>
    <n v="10"/>
    <n v="20.818553888130999"/>
    <s v="16 Descuentos (Transbordo) "/>
    <n v="11593.853999999999"/>
    <x v="0"/>
    <n v="11314.634099999999"/>
    <x v="1559"/>
    <x v="0"/>
    <m/>
  </r>
  <r>
    <d v="2025-11-12T01:51:49"/>
    <x v="1"/>
    <x v="34"/>
    <s v="PALMAR PANA EDIXON JOSUE"/>
    <x v="2"/>
    <x v="0"/>
    <n v="116"/>
    <n v="21.090909090909101"/>
    <n v="114.50204638472"/>
    <s v="7 Descuentos (Transbordo) "/>
    <n v="63766.197099999998"/>
    <x v="0"/>
    <n v="11314.634099999999"/>
    <x v="1559"/>
    <x v="0"/>
    <m/>
  </r>
  <r>
    <d v="2025-11-12T01:51:49"/>
    <x v="9"/>
    <x v="35"/>
    <s v="OCAMPO OCAMPO ANTONIO JOSE"/>
    <x v="2"/>
    <x v="0"/>
    <n v="124"/>
    <n v="20.6666666666667"/>
    <n v="124.911323328786"/>
    <s v="11 Descuentos (Transbordo) "/>
    <n v="69563.124100000001"/>
    <x v="0"/>
    <n v="11314.634099999999"/>
    <x v="1559"/>
    <x v="0"/>
    <m/>
  </r>
  <r>
    <d v="2025-11-12T01:51:49"/>
    <x v="1"/>
    <x v="41"/>
    <s v="GARCIA DAVID WILSON ALBERTO"/>
    <x v="3"/>
    <x v="0"/>
    <n v="249"/>
    <n v="24.9"/>
    <n v="208.18553888131001"/>
    <m/>
    <n v="115938.5402"/>
    <x v="1"/>
    <n v="11314.634099999999"/>
    <x v="1559"/>
    <x v="0"/>
    <m/>
  </r>
  <r>
    <d v="2025-11-12T01:51:50"/>
    <x v="9"/>
    <x v="40"/>
    <s v="AGUDELO GARCIA DENIN ANGELO"/>
    <x v="6"/>
    <x v="0"/>
    <n v="209"/>
    <n v="26.125"/>
    <n v="166.548431105048"/>
    <s v="4 Descuentos (Transbordo) "/>
    <n v="92750.832200000004"/>
    <x v="1"/>
    <n v="11314.634099999999"/>
    <x v="1559"/>
    <x v="0"/>
    <m/>
  </r>
  <r>
    <d v="2025-11-12T01:51:50"/>
    <x v="1"/>
    <x v="42"/>
    <s v="CALLE BOTERO ANDRES CAMILO"/>
    <x v="6"/>
    <x v="0"/>
    <n v="184"/>
    <n v="23"/>
    <n v="166.548431105048"/>
    <m/>
    <n v="92750.832200000004"/>
    <x v="1"/>
    <n v="11314.634099999999"/>
    <x v="1559"/>
    <x v="0"/>
    <m/>
  </r>
  <r>
    <d v="2025-11-13T02:56:42"/>
    <x v="1"/>
    <x v="0"/>
    <s v="HINCAPIE VILLA JUAN ESTIVEN"/>
    <x v="3"/>
    <x v="3"/>
    <n v="212"/>
    <n v="21.2"/>
    <n v="210.176870748299"/>
    <m/>
    <n v="117103.4694"/>
    <x v="0"/>
    <n v="12575"/>
    <x v="1560"/>
    <x v="0"/>
    <m/>
  </r>
  <r>
    <d v="2025-11-13T02:56:42"/>
    <x v="9"/>
    <x v="36"/>
    <s v="PULGARIN GARCIA YONATHAN ANDRES"/>
    <x v="0"/>
    <x v="0"/>
    <n v="159"/>
    <n v="17.6666666666667"/>
    <n v="189.15918367346899"/>
    <s v="4 Descuentos (Transbordo) "/>
    <n v="105393.12239999999"/>
    <x v="1"/>
    <n v="12575"/>
    <x v="1560"/>
    <x v="0"/>
    <m/>
  </r>
  <r>
    <d v="2025-11-13T02:56:43"/>
    <x v="1"/>
    <x v="1"/>
    <s v="GONZALEZ IPUANA RENE"/>
    <x v="0"/>
    <x v="0"/>
    <n v="166"/>
    <n v="18.4444444444444"/>
    <n v="189.15918367346899"/>
    <s v="2 Descuentos (Conducts) "/>
    <n v="105393.12239999999"/>
    <x v="0"/>
    <n v="12575"/>
    <x v="1560"/>
    <x v="0"/>
    <m/>
  </r>
  <r>
    <d v="2025-11-13T02:56:44"/>
    <x v="9"/>
    <x v="37"/>
    <s v="SANCHEZ BETANCOURT FRANSCISCO"/>
    <x v="6"/>
    <x v="0"/>
    <n v="156"/>
    <n v="19.5"/>
    <n v="168.14149659863901"/>
    <m/>
    <n v="93682.775500000003"/>
    <x v="0"/>
    <n v="12575"/>
    <x v="1560"/>
    <x v="0"/>
    <m/>
  </r>
  <r>
    <d v="2025-11-13T02:56:44"/>
    <x v="1"/>
    <x v="2"/>
    <s v="LONDOO LOPERA DUVAN ANDRES"/>
    <x v="0"/>
    <x v="0"/>
    <n v="208"/>
    <n v="23.1111111111111"/>
    <n v="189.15918367346899"/>
    <m/>
    <n v="105393.12239999999"/>
    <x v="1"/>
    <n v="12575"/>
    <x v="1560"/>
    <x v="0"/>
    <m/>
  </r>
  <r>
    <d v="2025-11-13T02:56:45"/>
    <x v="9"/>
    <x v="3"/>
    <s v="LOPEZ PINEDA DANIEL ESTIVEN"/>
    <x v="6"/>
    <x v="0"/>
    <n v="172"/>
    <n v="21.5"/>
    <n v="168.14149659863901"/>
    <m/>
    <n v="93682.775500000003"/>
    <x v="0"/>
    <n v="12575"/>
    <x v="1560"/>
    <x v="0"/>
    <m/>
  </r>
  <r>
    <d v="2025-11-13T02:56:45"/>
    <x v="1"/>
    <x v="4"/>
    <s v="PALACIO ARIAS YORFAN ALEXIS"/>
    <x v="0"/>
    <x v="0"/>
    <n v="184"/>
    <n v="20.4444444444444"/>
    <n v="189.15918367346899"/>
    <s v="1 Descuento (Usuario desubicado) "/>
    <n v="105393.12239999999"/>
    <x v="1"/>
    <n v="12575"/>
    <x v="1560"/>
    <x v="0"/>
    <m/>
  </r>
  <r>
    <d v="2025-11-13T02:56:45"/>
    <x v="9"/>
    <x v="5"/>
    <s v="GONZALEZ PEREZ RAFAEL JOSE"/>
    <x v="3"/>
    <x v="0"/>
    <n v="209"/>
    <n v="20.9"/>
    <n v="210.176870748299"/>
    <m/>
    <n v="117103.4694"/>
    <x v="1"/>
    <n v="12575"/>
    <x v="1560"/>
    <x v="0"/>
    <m/>
  </r>
  <r>
    <d v="2025-11-13T02:56:46"/>
    <x v="1"/>
    <x v="6"/>
    <s v="CARTAGENA RAMIREZ FREDY ALONSO"/>
    <x v="6"/>
    <x v="0"/>
    <n v="186"/>
    <n v="23.25"/>
    <n v="168.14149659863901"/>
    <m/>
    <n v="93682.775500000003"/>
    <x v="0"/>
    <n v="12575"/>
    <x v="1560"/>
    <x v="0"/>
    <m/>
  </r>
  <r>
    <d v="2025-11-13T02:56:46"/>
    <x v="9"/>
    <x v="7"/>
    <s v="MARIN ALZATE KEVIN ANDRES"/>
    <x v="0"/>
    <x v="0"/>
    <n v="194"/>
    <n v="21.5555555555556"/>
    <n v="189.15918367346899"/>
    <s v="Se descuenta 0.5 viaje de 3 10 pm ya que NO ingresa al 13 sin autorizacin "/>
    <n v="99537.857399999994"/>
    <x v="0"/>
    <n v="12575"/>
    <x v="1560"/>
    <x v="2"/>
    <n v="10.509"/>
  </r>
  <r>
    <d v="2025-11-13T02:56:46"/>
    <x v="1"/>
    <x v="8"/>
    <s v="YEPES TORRES JHON ALEXANDER"/>
    <x v="0"/>
    <x v="0"/>
    <n v="178"/>
    <n v="19.7777777777778"/>
    <n v="189.15918367346899"/>
    <s v="6 Descuentos (Transbordo) "/>
    <n v="105393.12239999999"/>
    <x v="0"/>
    <n v="12575"/>
    <x v="1560"/>
    <x v="0"/>
    <m/>
  </r>
  <r>
    <d v="2025-11-13T02:56:47"/>
    <x v="9"/>
    <x v="10"/>
    <s v="IBARGUEN GARRIDO JUAN ESTEBAN"/>
    <x v="0"/>
    <x v="0"/>
    <n v="194"/>
    <n v="21.5555555555556"/>
    <n v="189.15918367346899"/>
    <m/>
    <n v="105393.12239999999"/>
    <x v="0"/>
    <n v="12575"/>
    <x v="1560"/>
    <x v="0"/>
    <m/>
  </r>
  <r>
    <d v="2025-11-13T02:56:47"/>
    <x v="1"/>
    <x v="11"/>
    <s v="DURANGO PAEZ GILDARDO"/>
    <x v="3"/>
    <x v="0"/>
    <n v="216"/>
    <n v="21.6"/>
    <n v="210.176870748299"/>
    <m/>
    <n v="117103.4694"/>
    <x v="1"/>
    <n v="12575"/>
    <x v="1560"/>
    <x v="0"/>
    <m/>
  </r>
  <r>
    <d v="2025-11-13T02:56:47"/>
    <x v="9"/>
    <x v="12"/>
    <s v="HERNANDEZ MACIAS GILBERTO"/>
    <x v="6"/>
    <x v="0"/>
    <n v="170"/>
    <n v="21.25"/>
    <n v="168.14149659863901"/>
    <m/>
    <n v="93682.775500000003"/>
    <x v="1"/>
    <n v="12575"/>
    <x v="1560"/>
    <x v="0"/>
    <m/>
  </r>
  <r>
    <d v="2025-11-13T02:56:48"/>
    <x v="9"/>
    <x v="15"/>
    <s v="ALBERTO ARISTIZABAL RAFAEL"/>
    <x v="0"/>
    <x v="0"/>
    <n v="196"/>
    <n v="21.7777777777778"/>
    <n v="189.15918367346899"/>
    <s v="2 Descuentos (Conducts) "/>
    <n v="105393.12239999999"/>
    <x v="0"/>
    <n v="12575"/>
    <x v="1560"/>
    <x v="0"/>
    <m/>
  </r>
  <r>
    <d v="2025-11-13T02:56:48"/>
    <x v="1"/>
    <x v="13"/>
    <s v="PEREZ GARCIA JUAN ESTEBAN"/>
    <x v="0"/>
    <x v="0"/>
    <n v="152"/>
    <n v="16.8888888888889"/>
    <n v="189.15918367346899"/>
    <m/>
    <n v="105393.12239999999"/>
    <x v="0"/>
    <n v="12575"/>
    <x v="1560"/>
    <x v="0"/>
    <m/>
  </r>
  <r>
    <d v="2025-11-13T02:56:48"/>
    <x v="1"/>
    <x v="16"/>
    <s v="MACEA ARBELAEZ MATEO"/>
    <x v="2"/>
    <x v="3"/>
    <n v="130"/>
    <n v="20"/>
    <n v="136.61496598639499"/>
    <m/>
    <n v="76117.255099999995"/>
    <x v="0"/>
    <n v="12575"/>
    <x v="1560"/>
    <x v="0"/>
    <m/>
  </r>
  <r>
    <d v="2025-11-13T02:56:49"/>
    <x v="9"/>
    <x v="17"/>
    <s v="VALENCIA MENDOZA JHON"/>
    <x v="1"/>
    <x v="0"/>
    <n v="205"/>
    <n v="18.636363636363601"/>
    <n v="231.194557823129"/>
    <s v="Se descuenta 0.5 viaje de 3 35 pm ya que NO ingresa a placita zea "/>
    <n v="122958.55130000001"/>
    <x v="0"/>
    <n v="12575"/>
    <x v="1560"/>
    <x v="2"/>
    <n v="10.509"/>
  </r>
  <r>
    <d v="2025-11-13T02:56:49"/>
    <x v="1"/>
    <x v="18"/>
    <s v="DURANGO DAVID JOSE"/>
    <x v="0"/>
    <x v="0"/>
    <n v="206"/>
    <n v="22.8888888888889"/>
    <n v="189.15918367346899"/>
    <s v="JULIAN MACIAS Realiz 6 viajes donde moviliz 136 Usuarios "/>
    <n v="105393.12239999999"/>
    <x v="0"/>
    <n v="12575"/>
    <x v="1560"/>
    <x v="0"/>
    <m/>
  </r>
  <r>
    <d v="2025-11-13T02:56:49"/>
    <x v="9"/>
    <x v="19"/>
    <s v="QUIRAMA CASTAEDA JHON JADER"/>
    <x v="0"/>
    <x v="0"/>
    <n v="153"/>
    <n v="17"/>
    <n v="189.15918367346899"/>
    <m/>
    <n v="105393.12239999999"/>
    <x v="1"/>
    <n v="12575"/>
    <x v="1560"/>
    <x v="0"/>
    <m/>
  </r>
  <r>
    <d v="2025-11-13T02:56:50"/>
    <x v="1"/>
    <x v="20"/>
    <s v="SALDARRIAGA PARRA LUIS ALBERTO"/>
    <x v="3"/>
    <x v="0"/>
    <n v="178"/>
    <n v="17.8"/>
    <n v="210.176870748299"/>
    <m/>
    <n v="117103.4694"/>
    <x v="2"/>
    <n v="12575"/>
    <x v="1560"/>
    <x v="0"/>
    <m/>
  </r>
  <r>
    <d v="2025-11-13T02:56:50"/>
    <x v="9"/>
    <x v="21"/>
    <s v="JIMENEZ HERNANDEZ ESTEBAN CAMILO"/>
    <x v="3"/>
    <x v="0"/>
    <n v="235"/>
    <n v="23.5"/>
    <n v="210.176870748299"/>
    <m/>
    <n v="117103.4694"/>
    <x v="0"/>
    <n v="12575"/>
    <x v="1560"/>
    <x v="0"/>
    <m/>
  </r>
  <r>
    <d v="2025-11-13T02:56:50"/>
    <x v="1"/>
    <x v="38"/>
    <s v="JIMENEZ HURTADO CARLOS ESTIVEN"/>
    <x v="0"/>
    <x v="0"/>
    <n v="174"/>
    <n v="19.3333333333333"/>
    <n v="189.15918367346899"/>
    <s v="3 Descuentos (Usuarios desubicados y despachador "/>
    <n v="105393.12239999999"/>
    <x v="1"/>
    <n v="12575"/>
    <x v="1560"/>
    <x v="0"/>
    <m/>
  </r>
  <r>
    <d v="2025-11-13T02:56:51"/>
    <x v="9"/>
    <x v="22"/>
    <s v="CIRO MARIN RODRIGO ALBERTO"/>
    <x v="3"/>
    <x v="0"/>
    <n v="221"/>
    <n v="22.1"/>
    <n v="210.176870748299"/>
    <s v="1 Descuento (Usuario movilidad reducida) "/>
    <n v="117103.4694"/>
    <x v="0"/>
    <n v="12575"/>
    <x v="1560"/>
    <x v="0"/>
    <m/>
  </r>
  <r>
    <d v="2025-11-13T02:56:51"/>
    <x v="1"/>
    <x v="23"/>
    <s v="VERENZUELA MARTINEZ ALEXANDER"/>
    <x v="9"/>
    <x v="0"/>
    <n v="244"/>
    <n v="20.3333333333333"/>
    <n v="252.21224489795901"/>
    <s v="1 Descuento (Usuario desubicado) "/>
    <n v="140524.16329999999"/>
    <x v="0"/>
    <n v="12575"/>
    <x v="1560"/>
    <x v="0"/>
    <m/>
  </r>
  <r>
    <d v="2025-11-13T02:56:52"/>
    <x v="9"/>
    <x v="24"/>
    <s v="OSORIO URREGO SANTIAGO"/>
    <x v="4"/>
    <x v="0"/>
    <n v="147"/>
    <n v="21"/>
    <n v="147.12380952381"/>
    <m/>
    <n v="81972.428599999999"/>
    <x v="0"/>
    <n v="12575"/>
    <x v="1560"/>
    <x v="0"/>
    <m/>
  </r>
  <r>
    <d v="2025-11-13T02:56:53"/>
    <x v="1"/>
    <x v="25"/>
    <s v="MURILLO  YORMAN ANDRES"/>
    <x v="1"/>
    <x v="0"/>
    <n v="224"/>
    <n v="20.363636363636399"/>
    <n v="231.194557823129"/>
    <s v="10 Descuentos (Transbordo) "/>
    <n v="128813.81630000001"/>
    <x v="0"/>
    <n v="12575"/>
    <x v="1560"/>
    <x v="0"/>
    <m/>
  </r>
  <r>
    <d v="2025-11-13T02:56:54"/>
    <x v="9"/>
    <x v="26"/>
    <s v="AGUDELO GARCIA LLORDIN ELIAS"/>
    <x v="0"/>
    <x v="0"/>
    <n v="243"/>
    <n v="27"/>
    <n v="189.15918367346899"/>
    <s v="1 Descuento (Conduct) "/>
    <n v="105393.12239999999"/>
    <x v="0"/>
    <n v="12575"/>
    <x v="1560"/>
    <x v="0"/>
    <m/>
  </r>
  <r>
    <d v="2025-11-13T02:56:54"/>
    <x v="1"/>
    <x v="27"/>
    <s v="LAYOS JIMENEZ JOHAN CAMILO"/>
    <x v="6"/>
    <x v="0"/>
    <n v="144"/>
    <n v="18"/>
    <n v="168.14149659863901"/>
    <s v="6 Descuentos (Transbordo) "/>
    <n v="93682.775500000003"/>
    <x v="0"/>
    <n v="12575"/>
    <x v="1560"/>
    <x v="0"/>
    <m/>
  </r>
  <r>
    <d v="2025-11-13T02:56:54"/>
    <x v="9"/>
    <x v="28"/>
    <s v="MARULANDA JARAMILLO DAWER ANDRES"/>
    <x v="0"/>
    <x v="0"/>
    <n v="175"/>
    <n v="19.4444444444444"/>
    <n v="189.15918367346899"/>
    <s v="7 Descuentos (Transbordo) "/>
    <n v="105393.12239999999"/>
    <x v="0"/>
    <n v="12575"/>
    <x v="1560"/>
    <x v="0"/>
    <m/>
  </r>
  <r>
    <d v="2025-11-13T02:56:55"/>
    <x v="1"/>
    <x v="29"/>
    <s v="LOPERA ALVAREZ ESTIVEN"/>
    <x v="3"/>
    <x v="0"/>
    <n v="206"/>
    <n v="20.6"/>
    <n v="210.176870748299"/>
    <s v="2 Descuentos (Transbordo) "/>
    <n v="117103.4694"/>
    <x v="0"/>
    <n v="12575"/>
    <x v="1560"/>
    <x v="0"/>
    <m/>
  </r>
  <r>
    <d v="2025-11-13T02:56:55"/>
    <x v="9"/>
    <x v="30"/>
    <s v="ARAQUE ARROYAVE JOSE ALBEIRO"/>
    <x v="3"/>
    <x v="0"/>
    <n v="185"/>
    <n v="18.5"/>
    <n v="210.176870748299"/>
    <m/>
    <n v="117103.4694"/>
    <x v="1"/>
    <n v="12575"/>
    <x v="1560"/>
    <x v="0"/>
    <m/>
  </r>
  <r>
    <d v="2025-11-13T02:56:55"/>
    <x v="1"/>
    <x v="31"/>
    <s v="MARTINEZ CHAVERRA LUIS NORBERTO"/>
    <x v="3"/>
    <x v="0"/>
    <n v="242"/>
    <n v="24.2"/>
    <n v="210.176870748299"/>
    <s v="6 Descuentos (Transbordo) "/>
    <n v="117103.4694"/>
    <x v="0"/>
    <n v="12575"/>
    <x v="1560"/>
    <x v="0"/>
    <m/>
  </r>
  <r>
    <d v="2025-11-13T02:56:56"/>
    <x v="9"/>
    <x v="32"/>
    <s v="TABORDA ROJAS DIEGO ALEJANDRO"/>
    <x v="3"/>
    <x v="0"/>
    <n v="221"/>
    <n v="22.1"/>
    <n v="210.176870748299"/>
    <s v="2 Descuentos (Conducts) "/>
    <n v="117103.4694"/>
    <x v="1"/>
    <n v="12575"/>
    <x v="1560"/>
    <x v="0"/>
    <m/>
  </r>
  <r>
    <d v="2025-11-13T02:56:56"/>
    <x v="1"/>
    <x v="33"/>
    <s v="PARRA VILLA YUBER ALONSO"/>
    <x v="1"/>
    <x v="0"/>
    <n v="207"/>
    <n v="18.818181818181799"/>
    <n v="231.194557823129"/>
    <m/>
    <n v="128813.81630000001"/>
    <x v="0"/>
    <n v="12575"/>
    <x v="1560"/>
    <x v="0"/>
    <m/>
  </r>
  <r>
    <d v="2025-11-13T02:56:56"/>
    <x v="9"/>
    <x v="34"/>
    <s v="PALMAR PANA EDIXON JOSUE"/>
    <x v="6"/>
    <x v="3"/>
    <n v="173"/>
    <n v="21.625"/>
    <n v="168.14149659863901"/>
    <m/>
    <n v="93682.775500000003"/>
    <x v="0"/>
    <n v="12575"/>
    <x v="1560"/>
    <x v="0"/>
    <m/>
  </r>
  <r>
    <d v="2025-11-13T02:56:57"/>
    <x v="1"/>
    <x v="35"/>
    <s v="OCAMPO OCAMPO ANTONIO JOSE"/>
    <x v="3"/>
    <x v="0"/>
    <n v="222"/>
    <n v="22.2"/>
    <n v="210.176870748299"/>
    <m/>
    <n v="117103.4694"/>
    <x v="0"/>
    <n v="12575"/>
    <x v="1560"/>
    <x v="0"/>
    <m/>
  </r>
  <r>
    <d v="2025-11-13T02:56:57"/>
    <x v="9"/>
    <x v="41"/>
    <s v="GUTIERREZ ARICAPA DANIEL HUMBERTO"/>
    <x v="0"/>
    <x v="0"/>
    <n v="223"/>
    <n v="24.7777777777778"/>
    <n v="189.15918367346899"/>
    <s v="6 Descuentos (Transbordo) "/>
    <n v="105393.12239999999"/>
    <x v="1"/>
    <n v="12575"/>
    <x v="1560"/>
    <x v="0"/>
    <m/>
  </r>
  <r>
    <d v="2025-11-13T02:56:57"/>
    <x v="1"/>
    <x v="40"/>
    <s v="AGUDELO GARCIA DENIN ANGELO"/>
    <x v="4"/>
    <x v="0"/>
    <n v="195"/>
    <n v="27.8571428571429"/>
    <n v="147.12380952381"/>
    <m/>
    <n v="81972.428599999999"/>
    <x v="1"/>
    <n v="12575"/>
    <x v="1560"/>
    <x v="0"/>
    <m/>
  </r>
  <r>
    <d v="2025-11-13T02:56:58"/>
    <x v="9"/>
    <x v="42"/>
    <s v="DAVID  HENRY GIOVANNY"/>
    <x v="0"/>
    <x v="0"/>
    <n v="219"/>
    <n v="24.3333333333333"/>
    <n v="189.15918367346899"/>
    <m/>
    <n v="105393.12239999999"/>
    <x v="1"/>
    <n v="12575"/>
    <x v="1560"/>
    <x v="0"/>
    <m/>
  </r>
  <r>
    <d v="2025-11-14T01:12:02"/>
    <x v="9"/>
    <x v="0"/>
    <s v="SUAREZ ESCUDERO JONATAN"/>
    <x v="0"/>
    <x v="0"/>
    <n v="156"/>
    <n v="17.3333333333333"/>
    <n v="193.26582278481001"/>
    <s v="11 Descuentos (Transbordo) "/>
    <n v="107795.50629999999"/>
    <x v="0"/>
    <n v="12117.948700000001"/>
    <x v="1561"/>
    <x v="0"/>
    <m/>
  </r>
  <r>
    <d v="2025-11-14T01:12:03"/>
    <x v="1"/>
    <x v="36"/>
    <s v="PARIAS MURIEL JHON FREDY"/>
    <x v="0"/>
    <x v="0"/>
    <n v="182"/>
    <n v="20.2222222222222"/>
    <n v="193.26582278481001"/>
    <m/>
    <n v="107795.50629999999"/>
    <x v="1"/>
    <n v="12117.948700000001"/>
    <x v="1561"/>
    <x v="0"/>
    <m/>
  </r>
  <r>
    <d v="2025-11-14T01:12:03"/>
    <x v="9"/>
    <x v="1"/>
    <s v="ESPINOZA CHAVARRIA GUILLERMO LEON"/>
    <x v="6"/>
    <x v="0"/>
    <n v="181"/>
    <n v="22.625"/>
    <n v="171.791842475387"/>
    <s v="8 Descuentos (Transbordo) "/>
    <n v="95818.227799999993"/>
    <x v="0"/>
    <n v="12117.948700000001"/>
    <x v="1561"/>
    <x v="0"/>
    <m/>
  </r>
  <r>
    <d v="2025-11-14T01:12:04"/>
    <x v="1"/>
    <x v="37"/>
    <s v="SANCHEZ BETANCOURT FRANSCISCO"/>
    <x v="0"/>
    <x v="0"/>
    <n v="181"/>
    <n v="20.1111111111111"/>
    <n v="193.26582278481001"/>
    <s v="4 Descuentos (Transbordo y conduct) "/>
    <n v="107795.50629999999"/>
    <x v="0"/>
    <n v="12117.948700000001"/>
    <x v="1561"/>
    <x v="0"/>
    <m/>
  </r>
  <r>
    <d v="2025-11-14T01:12:05"/>
    <x v="9"/>
    <x v="2"/>
    <s v="VERENZUELA MARTINEZ ALEXANDER"/>
    <x v="3"/>
    <x v="0"/>
    <n v="181"/>
    <n v="18.100000000000001"/>
    <n v="214.739803094233"/>
    <m/>
    <n v="119772.78479999999"/>
    <x v="1"/>
    <n v="12117.948700000001"/>
    <x v="1561"/>
    <x v="0"/>
    <m/>
  </r>
  <r>
    <d v="2025-11-14T01:12:05"/>
    <x v="1"/>
    <x v="3"/>
    <s v="LOPEZ PINEDA DANIEL ESTIVEN"/>
    <x v="0"/>
    <x v="0"/>
    <n v="179"/>
    <n v="19.8888888888889"/>
    <n v="193.26582278481001"/>
    <m/>
    <n v="107795.50629999999"/>
    <x v="0"/>
    <n v="12117.948700000001"/>
    <x v="1561"/>
    <x v="0"/>
    <m/>
  </r>
  <r>
    <d v="2025-11-14T01:12:06"/>
    <x v="9"/>
    <x v="4"/>
    <s v="PALACIO ARIAS YORFAN ALEXIS"/>
    <x v="0"/>
    <x v="0"/>
    <n v="196"/>
    <n v="21.7777777777778"/>
    <n v="193.26582278481001"/>
    <m/>
    <n v="107795.50629999999"/>
    <x v="1"/>
    <n v="12117.948700000001"/>
    <x v="1561"/>
    <x v="0"/>
    <m/>
  </r>
  <r>
    <d v="2025-11-14T01:12:06"/>
    <x v="1"/>
    <x v="5"/>
    <s v="GONZALEZ PEREZ RAFAEL JOSE"/>
    <x v="3"/>
    <x v="0"/>
    <n v="220"/>
    <n v="22"/>
    <n v="214.739803094233"/>
    <m/>
    <n v="119772.78479999999"/>
    <x v="1"/>
    <n v="12117.948700000001"/>
    <x v="1561"/>
    <x v="0"/>
    <m/>
  </r>
  <r>
    <d v="2025-11-14T01:12:06"/>
    <x v="9"/>
    <x v="6"/>
    <s v="CARTAGENA RAMIREZ FREDY ALONSO"/>
    <x v="4"/>
    <x v="0"/>
    <n v="155"/>
    <n v="22.1428571428571"/>
    <n v="150.31786216596299"/>
    <m/>
    <n v="83840.949399999998"/>
    <x v="0"/>
    <n v="12117.948700000001"/>
    <x v="1561"/>
    <x v="0"/>
    <m/>
  </r>
  <r>
    <d v="2025-11-14T01:12:07"/>
    <x v="1"/>
    <x v="7"/>
    <s v="GUTIERREZ ARICAPA DANIEL HUMBERTO"/>
    <x v="4"/>
    <x v="0"/>
    <n v="172"/>
    <n v="24.571428571428601"/>
    <n v="150.31786216596299"/>
    <m/>
    <n v="83840.949399999998"/>
    <x v="0"/>
    <n v="12117.948700000001"/>
    <x v="1561"/>
    <x v="0"/>
    <m/>
  </r>
  <r>
    <d v="2025-11-14T01:12:07"/>
    <x v="9"/>
    <x v="8"/>
    <s v="YEPES TORRES JHON ALEXANDER"/>
    <x v="10"/>
    <x v="0"/>
    <n v="76"/>
    <n v="16.8888888888889"/>
    <n v="96.632911392405106"/>
    <s v="2 Descuentos (Transbordo) "/>
    <n v="53897.753199999999"/>
    <x v="0"/>
    <n v="12117.948700000001"/>
    <x v="1561"/>
    <x v="0"/>
    <m/>
  </r>
  <r>
    <d v="2025-11-14T01:12:08"/>
    <x v="1"/>
    <x v="11"/>
    <s v="DURANGO PAEZ GILDARDO"/>
    <x v="3"/>
    <x v="0"/>
    <n v="183"/>
    <n v="18.3"/>
    <n v="214.739803094233"/>
    <m/>
    <n v="119772.78479999999"/>
    <x v="1"/>
    <n v="12117.948700000001"/>
    <x v="1561"/>
    <x v="0"/>
    <m/>
  </r>
  <r>
    <d v="2025-11-14T01:12:08"/>
    <x v="9"/>
    <x v="12"/>
    <s v="HERNANDEZ MACIAS GILBERTO"/>
    <x v="0"/>
    <x v="0"/>
    <n v="191"/>
    <n v="21.2222222222222"/>
    <n v="193.26582278481001"/>
    <m/>
    <n v="107795.50629999999"/>
    <x v="1"/>
    <n v="12117.948700000001"/>
    <x v="1561"/>
    <x v="0"/>
    <m/>
  </r>
  <r>
    <d v="2025-11-14T01:12:09"/>
    <x v="1"/>
    <x v="13"/>
    <s v="PEREZ GARCIA JUAN ESTEBAN"/>
    <x v="0"/>
    <x v="0"/>
    <n v="173"/>
    <n v="19.2222222222222"/>
    <n v="193.26582278481001"/>
    <m/>
    <n v="107795.50629999999"/>
    <x v="0"/>
    <n v="12117.948700000001"/>
    <x v="1561"/>
    <x v="0"/>
    <m/>
  </r>
  <r>
    <d v="2025-11-14T01:12:09"/>
    <x v="9"/>
    <x v="15"/>
    <s v="ALBERTO ARISTIZABAL RAFAEL"/>
    <x v="0"/>
    <x v="0"/>
    <n v="201"/>
    <n v="22.3333333333333"/>
    <n v="193.26582278481001"/>
    <s v="13 Descuentos (Transbordo y conduct) "/>
    <n v="107795.50629999999"/>
    <x v="0"/>
    <n v="12117.948700000001"/>
    <x v="1561"/>
    <x v="0"/>
    <m/>
  </r>
  <r>
    <d v="2025-11-14T01:12:09"/>
    <x v="1"/>
    <x v="17"/>
    <s v="JARAMILLO JARAMILLO FRANCISCO WBEIMAR"/>
    <x v="0"/>
    <x v="0"/>
    <n v="150"/>
    <n v="16.6666666666667"/>
    <n v="193.26582278481001"/>
    <s v="5 Descuentos (Transbordo) "/>
    <n v="107795.50629999999"/>
    <x v="0"/>
    <n v="12117.948700000001"/>
    <x v="1561"/>
    <x v="0"/>
    <m/>
  </r>
  <r>
    <d v="2025-11-14T01:12:10"/>
    <x v="9"/>
    <x v="18"/>
    <s v="MACIAS HERNANDEZ JULIAN DAVID"/>
    <x v="9"/>
    <x v="0"/>
    <n v="256"/>
    <n v="21.3333333333333"/>
    <n v="257.68776371308002"/>
    <s v="HENRY DAVID Realiz 7 viajes donde moviliz 183 usuarios. 4 Descuentos (transbordo, asociado y usuario desubicado) "/>
    <n v="143727.34179999999"/>
    <x v="0"/>
    <n v="12117.948700000001"/>
    <x v="1561"/>
    <x v="0"/>
    <m/>
  </r>
  <r>
    <d v="2025-11-14T01:12:10"/>
    <x v="1"/>
    <x v="19"/>
    <s v="QUIRAMA CASTAEDA JHON JADER"/>
    <x v="1"/>
    <x v="0"/>
    <n v="289"/>
    <n v="26.272727272727298"/>
    <n v="236.213783403657"/>
    <s v="1 Descuento (Usuario desubicado) "/>
    <n v="131750.06330000001"/>
    <x v="1"/>
    <n v="12117.948700000001"/>
    <x v="1561"/>
    <x v="0"/>
    <m/>
  </r>
  <r>
    <d v="2025-11-14T01:12:10"/>
    <x v="9"/>
    <x v="20"/>
    <s v="SALDARRIAGA PARRA LUIS ALBERTO "/>
    <x v="3"/>
    <x v="0"/>
    <n v="228"/>
    <n v="24"/>
    <n v="204.00281293952199"/>
    <m/>
    <n v="113784.1456"/>
    <x v="2"/>
    <n v="12117.948700000001"/>
    <x v="1561"/>
    <x v="0"/>
    <m/>
  </r>
  <r>
    <d v="2025-11-14T01:12:11"/>
    <x v="9"/>
    <x v="21"/>
    <s v="JIMENEZ HERNANDEZ ESTEBAN CAMILO"/>
    <x v="3"/>
    <x v="0"/>
    <n v="211"/>
    <n v="21.1"/>
    <n v="214.739803094233"/>
    <s v="3 Descuentos (Conducts) "/>
    <n v="119772.78479999999"/>
    <x v="0"/>
    <n v="12117.948700000001"/>
    <x v="1561"/>
    <x v="0"/>
    <m/>
  </r>
  <r>
    <d v="2025-11-14T01:12:11"/>
    <x v="1"/>
    <x v="38"/>
    <s v="JIMENEZ HURTADO CARLOS ESTIVEN"/>
    <x v="0"/>
    <x v="0"/>
    <n v="232"/>
    <n v="25.7777777777778"/>
    <n v="193.26582278481001"/>
    <s v="4 Descuentos (Transbordo) "/>
    <n v="107795.50629999999"/>
    <x v="1"/>
    <n v="12117.948700000001"/>
    <x v="1561"/>
    <x v="0"/>
    <m/>
  </r>
  <r>
    <d v="2025-11-14T01:12:11"/>
    <x v="9"/>
    <x v="22"/>
    <s v="CIRO MARIN RODRIGO ALBERTO "/>
    <x v="0"/>
    <x v="0"/>
    <n v="186"/>
    <n v="20.6666666666667"/>
    <n v="193.26582278481001"/>
    <s v="1 Descuento (Despachador) "/>
    <n v="107795.50629999999"/>
    <x v="0"/>
    <n v="12117.948700000001"/>
    <x v="1561"/>
    <x v="0"/>
    <m/>
  </r>
  <r>
    <d v="2025-11-14T01:12:12"/>
    <x v="1"/>
    <x v="23"/>
    <s v="FLORES RINCON JORGE ALBERTO"/>
    <x v="9"/>
    <x v="0"/>
    <n v="214"/>
    <n v="17.8333333333333"/>
    <n v="257.68776371308002"/>
    <m/>
    <n v="143727.34179999999"/>
    <x v="0"/>
    <n v="12117.948700000001"/>
    <x v="1561"/>
    <x v="0"/>
    <m/>
  </r>
  <r>
    <d v="2025-11-14T01:12:12"/>
    <x v="9"/>
    <x v="24"/>
    <s v="OSORIO URREGO SANTIAGO"/>
    <x v="3"/>
    <x v="0"/>
    <n v="243"/>
    <n v="24.3"/>
    <n v="214.739803094233"/>
    <s v="3 Descuentos (Transbordo) "/>
    <n v="119772.78479999999"/>
    <x v="0"/>
    <n v="12117.948700000001"/>
    <x v="1561"/>
    <x v="0"/>
    <m/>
  </r>
  <r>
    <d v="2025-11-14T01:12:12"/>
    <x v="1"/>
    <x v="25"/>
    <s v="MURILLO YORMAN ANDRES"/>
    <x v="1"/>
    <x v="0"/>
    <n v="281"/>
    <n v="25.545454545454501"/>
    <n v="236.213783403657"/>
    <s v="Se descuenta 0.5 viaje de 11 23 am ya que NO ingresa a placita zea "/>
    <n v="125761.4183"/>
    <x v="0"/>
    <n v="12117.948700000001"/>
    <x v="1561"/>
    <x v="2"/>
    <n v="10.737"/>
  </r>
  <r>
    <d v="2025-11-14T01:12:13"/>
    <x v="9"/>
    <x v="26"/>
    <s v="AGUDELO GARCIA LLORDIN ELIAS"/>
    <x v="10"/>
    <x v="0"/>
    <n v="120"/>
    <n v="26.6666666666667"/>
    <n v="96.632911392405106"/>
    <m/>
    <n v="53897.753199999999"/>
    <x v="0"/>
    <n v="12117.948700000001"/>
    <x v="1561"/>
    <x v="0"/>
    <m/>
  </r>
  <r>
    <d v="2025-11-14T01:12:13"/>
    <x v="1"/>
    <x v="39"/>
    <s v="IBARGUEN GARRIDO JUAN ESTEBAN"/>
    <x v="3"/>
    <x v="0"/>
    <n v="203"/>
    <n v="20.3"/>
    <n v="214.739803094233"/>
    <m/>
    <n v="119772.78479999999"/>
    <x v="0"/>
    <n v="12117.948700000001"/>
    <x v="1561"/>
    <x v="0"/>
    <m/>
  </r>
  <r>
    <d v="2025-11-14T01:12:14"/>
    <x v="9"/>
    <x v="27"/>
    <s v="LAYOS JIMENEZ JOHAN CAMILO"/>
    <x v="5"/>
    <x v="3"/>
    <n v="23"/>
    <n v="23"/>
    <n v="21.4739803094233"/>
    <s v="5 Descuentos (Transbordo) "/>
    <n v="11977.2785"/>
    <x v="0"/>
    <n v="12117.948700000001"/>
    <x v="1561"/>
    <x v="0"/>
    <m/>
  </r>
  <r>
    <d v="2025-11-14T01:12:14"/>
    <x v="1"/>
    <x v="28"/>
    <s v="HINCAPIE VILLA JUAN ESTIVEN"/>
    <x v="3"/>
    <x v="0"/>
    <n v="230"/>
    <n v="23"/>
    <n v="214.739803094233"/>
    <s v="1 Descuento (Transbordo) "/>
    <n v="119772.78479999999"/>
    <x v="0"/>
    <n v="12117.948700000001"/>
    <x v="1561"/>
    <x v="0"/>
    <m/>
  </r>
  <r>
    <d v="2025-11-14T01:12:14"/>
    <x v="9"/>
    <x v="29"/>
    <s v="MONTOYA OSPINA GILBERTO ANTONIO "/>
    <x v="12"/>
    <x v="0"/>
    <n v="266"/>
    <n v="20.461538461538499"/>
    <n v="279.16174402250402"/>
    <m/>
    <n v="155704.62030000001"/>
    <x v="0"/>
    <n v="12117.948700000001"/>
    <x v="1561"/>
    <x v="0"/>
    <m/>
  </r>
  <r>
    <d v="2025-11-14T01:12:15"/>
    <x v="1"/>
    <x v="30"/>
    <s v="ARAQUE ARROYAVE JOSE ALBEIRO"/>
    <x v="6"/>
    <x v="0"/>
    <n v="183"/>
    <n v="22.875"/>
    <n v="171.791842475387"/>
    <m/>
    <n v="95818.227799999993"/>
    <x v="1"/>
    <n v="12117.948700000001"/>
    <x v="1561"/>
    <x v="0"/>
    <m/>
  </r>
  <r>
    <d v="2025-11-14T01:12:15"/>
    <x v="9"/>
    <x v="31"/>
    <s v="MARTINEZ CHAVERRA LUIS NORBERTO "/>
    <x v="3"/>
    <x v="0"/>
    <n v="241"/>
    <n v="24.1"/>
    <n v="214.739803094233"/>
    <s v="1 Descuento (Transbordo) "/>
    <n v="119772.78479999999"/>
    <x v="0"/>
    <n v="12117.948700000001"/>
    <x v="1561"/>
    <x v="0"/>
    <m/>
  </r>
  <r>
    <d v="2025-11-14T01:12:15"/>
    <x v="1"/>
    <x v="32"/>
    <s v="TABORDA ROJAS DIEGO ALEJANDRO"/>
    <x v="3"/>
    <x v="0"/>
    <n v="212"/>
    <n v="21.2"/>
    <n v="214.739803094233"/>
    <m/>
    <n v="119772.78479999999"/>
    <x v="1"/>
    <n v="12117.948700000001"/>
    <x v="1561"/>
    <x v="0"/>
    <m/>
  </r>
  <r>
    <d v="2025-11-14T01:12:16"/>
    <x v="9"/>
    <x v="33"/>
    <s v="PARRA VILLA YUBER ALONSO "/>
    <x v="6"/>
    <x v="0"/>
    <n v="162"/>
    <n v="20.25"/>
    <n v="171.791842475387"/>
    <s v="2 Descuentos (Transbordo) "/>
    <n v="95818.227799999993"/>
    <x v="0"/>
    <n v="12117.948700000001"/>
    <x v="1561"/>
    <x v="0"/>
    <m/>
  </r>
  <r>
    <d v="2025-11-14T01:12:16"/>
    <x v="1"/>
    <x v="34"/>
    <s v="PALMAR PANA EDIXON JOSUE"/>
    <x v="9"/>
    <x v="0"/>
    <n v="261"/>
    <n v="21.75"/>
    <n v="257.68776371308002"/>
    <s v="1 Descuento (Transbordo) "/>
    <n v="143727.34179999999"/>
    <x v="0"/>
    <n v="12117.948700000001"/>
    <x v="1561"/>
    <x v="0"/>
    <m/>
  </r>
  <r>
    <d v="2025-11-14T01:12:16"/>
    <x v="9"/>
    <x v="35"/>
    <s v="OCAMPO OCAMPO ANTONIO JOSE"/>
    <x v="3"/>
    <x v="0"/>
    <n v="205"/>
    <n v="20.5"/>
    <n v="214.739803094233"/>
    <s v="10 Descuentos (Transbordo y usuario desubicado) "/>
    <n v="119772.78479999999"/>
    <x v="0"/>
    <n v="12117.948700000001"/>
    <x v="1561"/>
    <x v="0"/>
    <m/>
  </r>
  <r>
    <d v="2025-11-14T01:12:17"/>
    <x v="1"/>
    <x v="41"/>
    <s v="GARCIA DAVID WILSON ALBERTO"/>
    <x v="3"/>
    <x v="0"/>
    <n v="238"/>
    <n v="23.8"/>
    <n v="214.739803094233"/>
    <s v="2 Descuentos (Transbordo) "/>
    <n v="119772.78479999999"/>
    <x v="1"/>
    <n v="12117.948700000001"/>
    <x v="1561"/>
    <x v="0"/>
    <m/>
  </r>
  <r>
    <d v="2025-11-14T01:12:17"/>
    <x v="9"/>
    <x v="40"/>
    <s v="AGUDELO GARCIA DENIN ANGELO"/>
    <x v="0"/>
    <x v="3"/>
    <n v="180"/>
    <n v="20"/>
    <n v="193.26582278481001"/>
    <s v="2 Descuentos (Transbordo) "/>
    <n v="107795.50629999999"/>
    <x v="1"/>
    <n v="12117.948700000001"/>
    <x v="1561"/>
    <x v="0"/>
    <m/>
  </r>
  <r>
    <d v="2025-11-14T01:12:17"/>
    <x v="1"/>
    <x v="42"/>
    <s v="CALLE BOTERO ANDRES CAMILO"/>
    <x v="0"/>
    <x v="0"/>
    <n v="193"/>
    <n v="21.4444444444444"/>
    <n v="193.26582278481001"/>
    <m/>
    <n v="107795.50629999999"/>
    <x v="1"/>
    <n v="12117.948700000001"/>
    <x v="1561"/>
    <x v="0"/>
    <m/>
  </r>
  <r>
    <d v="2025-11-15T02:56:51"/>
    <x v="1"/>
    <x v="0"/>
    <s v="SUAREZ ESCUDERO JONATAN"/>
    <x v="4"/>
    <x v="0"/>
    <n v="101"/>
    <n v="14.4285714285714"/>
    <n v="149.25936599423599"/>
    <s v="13 Descuentos (Transbordo) "/>
    <n v="83221.729099999997"/>
    <x v="0"/>
    <n v="13151.3514"/>
    <x v="1562"/>
    <x v="0"/>
    <m/>
  </r>
  <r>
    <d v="2025-11-15T02:56:51"/>
    <x v="9"/>
    <x v="36"/>
    <s v="PARIAS MURIEL JHON FREDY"/>
    <x v="0"/>
    <x v="0"/>
    <n v="194"/>
    <n v="21.5555555555556"/>
    <n v="191.90489913544701"/>
    <s v="2 Descuentos (Transbordo) "/>
    <n v="106999.36599999999"/>
    <x v="1"/>
    <n v="13151.3514"/>
    <x v="1562"/>
    <x v="0"/>
    <m/>
  </r>
  <r>
    <d v="2025-11-15T02:56:52"/>
    <x v="1"/>
    <x v="1"/>
    <s v="GONZALEZ IPUANA RENE"/>
    <x v="0"/>
    <x v="0"/>
    <n v="177"/>
    <n v="19.6666666666667"/>
    <n v="191.90489913544701"/>
    <s v="4 Descuentos (Transbordo) "/>
    <n v="106999.36599999999"/>
    <x v="0"/>
    <n v="13151.3514"/>
    <x v="1562"/>
    <x v="0"/>
    <m/>
  </r>
  <r>
    <d v="2025-11-15T02:56:52"/>
    <x v="9"/>
    <x v="37"/>
    <s v="SANCHEZ BETANCOURT FRANSCISCO"/>
    <x v="0"/>
    <x v="0"/>
    <n v="214"/>
    <n v="23.7777777777778"/>
    <n v="191.90489913544701"/>
    <s v="4 Descuentos (Transbordo) "/>
    <n v="106999.36599999999"/>
    <x v="0"/>
    <n v="13151.3514"/>
    <x v="1562"/>
    <x v="0"/>
    <m/>
  </r>
  <r>
    <d v="2025-11-15T02:56:53"/>
    <x v="1"/>
    <x v="2"/>
    <s v="VERENZUELA MARTINEZ ALEXANDER"/>
    <x v="1"/>
    <x v="0"/>
    <n v="196"/>
    <n v="17.818181818181799"/>
    <n v="234.55043227665701"/>
    <m/>
    <n v="130777.00290000001"/>
    <x v="1"/>
    <n v="13151.3514"/>
    <x v="1562"/>
    <x v="0"/>
    <m/>
  </r>
  <r>
    <d v="2025-11-15T02:56:53"/>
    <x v="9"/>
    <x v="3"/>
    <s v="LOPEZ PINEDA DANIEL ESTIVEN"/>
    <x v="1"/>
    <x v="0"/>
    <n v="227"/>
    <n v="20.636363636363601"/>
    <n v="234.55043227665701"/>
    <s v="11 Descuentos (Transbordo e incidente con Usuarios) "/>
    <n v="130777.00290000001"/>
    <x v="0"/>
    <n v="13151.3514"/>
    <x v="1562"/>
    <x v="0"/>
    <m/>
  </r>
  <r>
    <d v="2025-11-15T02:56:53"/>
    <x v="1"/>
    <x v="5"/>
    <s v="GONZALEZ PEREZ RAFAEL JOSE"/>
    <x v="1"/>
    <x v="0"/>
    <n v="219"/>
    <n v="19.909090909090899"/>
    <n v="234.55043227665701"/>
    <s v="5 Descuentos (Despachador y transbordo) "/>
    <n v="130777.00290000001"/>
    <x v="1"/>
    <n v="13151.3514"/>
    <x v="1562"/>
    <x v="0"/>
    <m/>
  </r>
  <r>
    <d v="2025-11-15T02:56:54"/>
    <x v="9"/>
    <x v="6"/>
    <s v="CARTAGENA RAMIREZ FREDY ALONSO"/>
    <x v="6"/>
    <x v="0"/>
    <n v="197"/>
    <n v="24.625"/>
    <n v="170.582132564841"/>
    <m/>
    <n v="95110.547600000005"/>
    <x v="0"/>
    <n v="13151.3514"/>
    <x v="1562"/>
    <x v="0"/>
    <m/>
  </r>
  <r>
    <d v="2025-11-15T02:56:54"/>
    <x v="1"/>
    <x v="7"/>
    <s v="GUTIERREZ ARICAPA DANIEL HUMBERTO"/>
    <x v="0"/>
    <x v="0"/>
    <n v="206"/>
    <n v="22.8888888888889"/>
    <n v="191.90489913544701"/>
    <s v="11 Descuentos (Transbordo, conduct, despachador y usuarios desubicados) "/>
    <n v="106999.36599999999"/>
    <x v="0"/>
    <n v="13151.3514"/>
    <x v="1562"/>
    <x v="0"/>
    <m/>
  </r>
  <r>
    <d v="2025-11-15T02:56:55"/>
    <x v="9"/>
    <x v="10"/>
    <s v="MIRANDA MACHADO ALVARO"/>
    <x v="0"/>
    <x v="0"/>
    <n v="211"/>
    <n v="23.4444444444444"/>
    <n v="191.90489913544701"/>
    <s v="7 Descuentos (Transbordo) "/>
    <n v="106999.36599999999"/>
    <x v="0"/>
    <n v="13151.3514"/>
    <x v="1562"/>
    <x v="0"/>
    <m/>
  </r>
  <r>
    <d v="2025-11-15T02:56:55"/>
    <x v="1"/>
    <x v="12"/>
    <s v="HERNANDEZ MACIAS GILBERTO"/>
    <x v="1"/>
    <x v="0"/>
    <n v="266"/>
    <n v="24.181818181818201"/>
    <n v="234.55043227665701"/>
    <m/>
    <n v="130777.00290000001"/>
    <x v="1"/>
    <n v="13151.3514"/>
    <x v="1562"/>
    <x v="0"/>
    <m/>
  </r>
  <r>
    <d v="2025-11-15T02:56:56"/>
    <x v="9"/>
    <x v="13"/>
    <s v="PEREZ GARCIA JUAN ESTEBAN"/>
    <x v="3"/>
    <x v="0"/>
    <n v="199"/>
    <n v="19.899999999999999"/>
    <n v="213.22766570605199"/>
    <s v="1 Descuento (Conduct) "/>
    <n v="118888.1844"/>
    <x v="0"/>
    <n v="13151.3514"/>
    <x v="1562"/>
    <x v="0"/>
    <m/>
  </r>
  <r>
    <d v="2025-11-15T02:56:56"/>
    <x v="1"/>
    <x v="15"/>
    <s v="ALBERTO ARISTIZABAL RAFAEL"/>
    <x v="3"/>
    <x v="0"/>
    <n v="219"/>
    <n v="21.9"/>
    <n v="213.22766570605199"/>
    <s v="5 Descuentos (Transbordo) "/>
    <n v="118888.1844"/>
    <x v="0"/>
    <n v="13151.3514"/>
    <x v="1562"/>
    <x v="0"/>
    <m/>
  </r>
  <r>
    <d v="2025-11-15T02:56:56"/>
    <x v="9"/>
    <x v="17"/>
    <s v="VALENCIA MENDOZA JHON"/>
    <x v="0"/>
    <x v="0"/>
    <n v="165"/>
    <n v="18.3333333333333"/>
    <n v="191.90489913544701"/>
    <s v="8 Descuentos (Transbordo) "/>
    <n v="106999.36599999999"/>
    <x v="0"/>
    <n v="13151.3514"/>
    <x v="1562"/>
    <x v="0"/>
    <m/>
  </r>
  <r>
    <d v="2025-11-15T02:56:57"/>
    <x v="1"/>
    <x v="18"/>
    <s v="DAVID  HENRY GIOVANNY"/>
    <x v="9"/>
    <x v="0"/>
    <n v="245"/>
    <n v="20.4166666666667"/>
    <n v="255.87319884726199"/>
    <s v="JULIAN MACIAS Realiz 6 viajes donde moviliz 103 Usuarios. 4 Descuentos (Usuario desubicado y transbordo) "/>
    <n v="142665.82130000001"/>
    <x v="0"/>
    <n v="13151.3514"/>
    <x v="1562"/>
    <x v="0"/>
    <m/>
  </r>
  <r>
    <d v="2025-11-15T02:56:57"/>
    <x v="9"/>
    <x v="19"/>
    <s v="QUIRAMA CASTAEDA JHON JADER"/>
    <x v="3"/>
    <x v="0"/>
    <n v="234"/>
    <n v="23.4"/>
    <n v="213.22766570605199"/>
    <s v="13 Descuentos (Transbordo y despachador) "/>
    <n v="118888.1844"/>
    <x v="1"/>
    <n v="13151.3514"/>
    <x v="1562"/>
    <x v="0"/>
    <m/>
  </r>
  <r>
    <d v="2025-11-15T02:56:57"/>
    <x v="1"/>
    <x v="20"/>
    <s v="SALDARRIAGA PARRA LUIS ALBERTO"/>
    <x v="3"/>
    <x v="0"/>
    <n v="193"/>
    <n v="19.3"/>
    <n v="213.22766570605199"/>
    <s v="14 Descuentos (Transbordo y usuarios desubicados) "/>
    <n v="118888.1844"/>
    <x v="2"/>
    <n v="13151.3514"/>
    <x v="1562"/>
    <x v="0"/>
    <m/>
  </r>
  <r>
    <d v="2025-11-15T02:56:58"/>
    <x v="9"/>
    <x v="21"/>
    <s v="JIMENEZ HERNANDEZ ESTEBAN CAMILO"/>
    <x v="6"/>
    <x v="0"/>
    <n v="161"/>
    <n v="20.125"/>
    <n v="170.582132564841"/>
    <s v="15 Descuentos (Transbordo y usuario desubicado) "/>
    <n v="95110.547600000005"/>
    <x v="0"/>
    <n v="13151.3514"/>
    <x v="1562"/>
    <x v="0"/>
    <m/>
  </r>
  <r>
    <d v="2025-11-15T02:56:58"/>
    <x v="1"/>
    <x v="38"/>
    <s v="JIMENEZ HURTADO CARLOS ESTIVEN"/>
    <x v="6"/>
    <x v="0"/>
    <n v="180"/>
    <n v="22.5"/>
    <n v="170.582132564841"/>
    <s v="10 Descuentos (Transbordo) "/>
    <n v="95110.547600000005"/>
    <x v="1"/>
    <n v="13151.3514"/>
    <x v="1562"/>
    <x v="0"/>
    <m/>
  </r>
  <r>
    <d v="2025-11-15T02:56:59"/>
    <x v="9"/>
    <x v="22"/>
    <s v="CIRO MARIN RODRIGO ALBERTO"/>
    <x v="3"/>
    <x v="0"/>
    <n v="169"/>
    <n v="16.899999999999999"/>
    <n v="213.22766570605199"/>
    <s v="4 Descuento (Conduct y transbordo) "/>
    <n v="118888.1844"/>
    <x v="0"/>
    <n v="13151.3514"/>
    <x v="1562"/>
    <x v="0"/>
    <m/>
  </r>
  <r>
    <d v="2025-11-15T02:56:59"/>
    <x v="1"/>
    <x v="23"/>
    <s v="FLORES RINCON JORGE ALBERTO"/>
    <x v="6"/>
    <x v="0"/>
    <n v="143"/>
    <n v="17.875"/>
    <n v="170.582132564841"/>
    <m/>
    <n v="95110.547600000005"/>
    <x v="0"/>
    <n v="13151.3514"/>
    <x v="1562"/>
    <x v="0"/>
    <m/>
  </r>
  <r>
    <d v="2025-11-15T02:57:00"/>
    <x v="9"/>
    <x v="24"/>
    <s v="OSORIO URREGO SANTIAGO"/>
    <x v="4"/>
    <x v="0"/>
    <n v="123"/>
    <n v="17.571428571428601"/>
    <n v="149.25936599423599"/>
    <s v="19 Descuentos (Transbordo) "/>
    <n v="83221.729099999997"/>
    <x v="0"/>
    <n v="13151.3514"/>
    <x v="1562"/>
    <x v="0"/>
    <m/>
  </r>
  <r>
    <d v="2025-11-15T02:57:00"/>
    <x v="1"/>
    <x v="25"/>
    <s v="MURILLO  YORMAN ANDRES"/>
    <x v="6"/>
    <x v="0"/>
    <n v="134"/>
    <n v="16.75"/>
    <n v="170.582132564841"/>
    <s v="18 Descuentos (Transbordo) "/>
    <n v="95110.547600000005"/>
    <x v="0"/>
    <n v="13151.3514"/>
    <x v="1562"/>
    <x v="0"/>
    <m/>
  </r>
  <r>
    <d v="2025-11-15T02:57:01"/>
    <x v="9"/>
    <x v="26"/>
    <s v="AGUDELO GARCIA LLORDIN ELIAS"/>
    <x v="3"/>
    <x v="0"/>
    <n v="218"/>
    <n v="21.8"/>
    <n v="213.22766570605199"/>
    <s v="5 Descuentos (Incidente con Usuarios y desubicado) "/>
    <n v="118888.1844"/>
    <x v="0"/>
    <n v="13151.3514"/>
    <x v="1562"/>
    <x v="0"/>
    <m/>
  </r>
  <r>
    <d v="2025-11-15T02:57:01"/>
    <x v="1"/>
    <x v="39"/>
    <s v="HINCAPIE VILLA JUAN ESTIVEN "/>
    <x v="0"/>
    <x v="0"/>
    <n v="188"/>
    <n v="20.8888888888889"/>
    <n v="191.90489913544701"/>
    <s v="14 Descuentos (Transbordo) "/>
    <n v="106999.36599999999"/>
    <x v="0"/>
    <n v="13151.3514"/>
    <x v="1562"/>
    <x v="0"/>
    <m/>
  </r>
  <r>
    <d v="2025-11-15T02:57:02"/>
    <x v="9"/>
    <x v="27"/>
    <s v="PALMAR PANA EDIXON JOSUE"/>
    <x v="0"/>
    <x v="0"/>
    <n v="201"/>
    <n v="22.3333333333333"/>
    <n v="191.90489913544701"/>
    <s v="15 Descuentos (Transbordo) "/>
    <n v="106999.36599999999"/>
    <x v="0"/>
    <n v="13151.3514"/>
    <x v="1562"/>
    <x v="0"/>
    <m/>
  </r>
  <r>
    <d v="2025-11-15T02:57:02"/>
    <x v="1"/>
    <x v="28"/>
    <s v="MARULANDA JARAMILLO DAWER ANDRES"/>
    <x v="6"/>
    <x v="0"/>
    <n v="165"/>
    <n v="20.625"/>
    <n v="170.582132564841"/>
    <m/>
    <n v="95110.547600000005"/>
    <x v="0"/>
    <n v="13151.3514"/>
    <x v="1562"/>
    <x v="0"/>
    <m/>
  </r>
  <r>
    <d v="2025-11-15T02:57:02"/>
    <x v="1"/>
    <x v="29"/>
    <s v="MONTOYA OSPINA GILBERTO ANTONIO"/>
    <x v="13"/>
    <x v="0"/>
    <n v="351"/>
    <n v="25.071428571428601"/>
    <n v="298.51873198847301"/>
    <s v="12 Descuentos (transbordo) "/>
    <n v="166443.45819999999"/>
    <x v="0"/>
    <n v="13151.3514"/>
    <x v="1562"/>
    <x v="0"/>
    <m/>
  </r>
  <r>
    <d v="2025-11-15T02:57:03"/>
    <x v="9"/>
    <x v="30"/>
    <s v="ARAQUE ARROYAVE JOSE ALBEIRO"/>
    <x v="1"/>
    <x v="0"/>
    <n v="211"/>
    <n v="19.181818181818201"/>
    <n v="234.55043227665701"/>
    <s v="1 Descuento (Transbordo) "/>
    <n v="130777.00290000001"/>
    <x v="1"/>
    <n v="13151.3514"/>
    <x v="1562"/>
    <x v="0"/>
    <m/>
  </r>
  <r>
    <d v="2025-11-15T02:57:03"/>
    <x v="1"/>
    <x v="31"/>
    <s v="MARTINEZ CHAVERRA LUIS NORBERTO"/>
    <x v="4"/>
    <x v="0"/>
    <n v="196"/>
    <n v="28"/>
    <n v="149.25936599423599"/>
    <s v="7 Descuentos (Transbordo) "/>
    <n v="83221.729099999997"/>
    <x v="0"/>
    <n v="13151.3514"/>
    <x v="1562"/>
    <x v="0"/>
    <m/>
  </r>
  <r>
    <d v="2025-11-15T02:57:04"/>
    <x v="9"/>
    <x v="32"/>
    <s v="TABORDA ROJAS DIEGO ALEJANDRO"/>
    <x v="10"/>
    <x v="0"/>
    <n v="79"/>
    <n v="19.75"/>
    <n v="85.291066282420701"/>
    <m/>
    <n v="47555.273800000003"/>
    <x v="1"/>
    <n v="13151.3514"/>
    <x v="1562"/>
    <x v="0"/>
    <m/>
  </r>
  <r>
    <d v="2025-11-15T02:57:04"/>
    <x v="9"/>
    <x v="33"/>
    <s v="PARRA VILLA YUBER ALONSO"/>
    <x v="1"/>
    <x v="0"/>
    <n v="223"/>
    <n v="20.272727272727298"/>
    <n v="234.55043227665701"/>
    <s v="15 Descuentos (transbordo) "/>
    <n v="130777.00290000001"/>
    <x v="0"/>
    <n v="13151.3514"/>
    <x v="1562"/>
    <x v="0"/>
    <m/>
  </r>
  <r>
    <d v="2025-11-15T02:57:04"/>
    <x v="1"/>
    <x v="34"/>
    <s v="FRANCO CARVAJAL GERARDO ANTONIO"/>
    <x v="6"/>
    <x v="0"/>
    <n v="178"/>
    <n v="22.25"/>
    <n v="170.582132564841"/>
    <s v="5 Descuentos (Transbordo) "/>
    <n v="95110.547600000005"/>
    <x v="0"/>
    <n v="13151.3514"/>
    <x v="1562"/>
    <x v="0"/>
    <m/>
  </r>
  <r>
    <d v="2025-11-15T02:57:05"/>
    <x v="9"/>
    <x v="35"/>
    <s v="OCAMPO OCAMPO ANTONIO JOSE"/>
    <x v="1"/>
    <x v="0"/>
    <n v="255"/>
    <n v="23.181818181818201"/>
    <n v="234.55043227665701"/>
    <s v="8 Descuentos (Transbordo) "/>
    <n v="130777.00290000001"/>
    <x v="0"/>
    <n v="13151.3514"/>
    <x v="1562"/>
    <x v="0"/>
    <m/>
  </r>
  <r>
    <d v="2025-11-15T02:57:05"/>
    <x v="1"/>
    <x v="41"/>
    <s v="GARCIA DAVID WILSON ALBERTO"/>
    <x v="3"/>
    <x v="0"/>
    <n v="225"/>
    <n v="22.5"/>
    <n v="213.22766570605199"/>
    <m/>
    <n v="118888.1844"/>
    <x v="1"/>
    <n v="13151.3514"/>
    <x v="1562"/>
    <x v="0"/>
    <m/>
  </r>
  <r>
    <d v="2025-11-15T02:57:05"/>
    <x v="9"/>
    <x v="40"/>
    <s v="LOPERA ALVAREZ ESTIVEN"/>
    <x v="9"/>
    <x v="0"/>
    <n v="318"/>
    <n v="26.5"/>
    <n v="255.87319884726199"/>
    <m/>
    <n v="142665.82130000001"/>
    <x v="1"/>
    <n v="13151.3514"/>
    <x v="1562"/>
    <x v="0"/>
    <m/>
  </r>
  <r>
    <d v="2025-11-15T02:57:06"/>
    <x v="1"/>
    <x v="42"/>
    <s v="CALLE BOTERO ANDRES CAMILO"/>
    <x v="0"/>
    <x v="0"/>
    <n v="218"/>
    <n v="24.2222222222222"/>
    <n v="191.90489913544701"/>
    <m/>
    <n v="106999.36599999999"/>
    <x v="1"/>
    <n v="13151.3514"/>
    <x v="1562"/>
    <x v="0"/>
    <m/>
  </r>
  <r>
    <d v="2025-11-16T01:39:50"/>
    <x v="9"/>
    <x v="0"/>
    <s v="SUAREZ ESCUDERO JONATAN"/>
    <x v="0"/>
    <x v="0"/>
    <n v="193"/>
    <n v="21.4444444444444"/>
    <n v="201.661971830986"/>
    <m/>
    <n v="112707.25350000001"/>
    <x v="0"/>
    <n v="13163.1579"/>
    <x v="1563"/>
    <x v="0"/>
    <m/>
  </r>
  <r>
    <d v="2025-11-16T01:39:51"/>
    <x v="1"/>
    <x v="36"/>
    <s v="PARIAS MURIEL JHON FREDY"/>
    <x v="6"/>
    <x v="0"/>
    <n v="166"/>
    <n v="20.75"/>
    <n v="179.25508607198699"/>
    <m/>
    <n v="100184.2254"/>
    <x v="1"/>
    <n v="13163.1579"/>
    <x v="1563"/>
    <x v="0"/>
    <m/>
  </r>
  <r>
    <d v="2025-11-16T01:39:51"/>
    <x v="9"/>
    <x v="1"/>
    <s v="GONZALEZ IPUANA RENE"/>
    <x v="6"/>
    <x v="0"/>
    <n v="214"/>
    <n v="26.75"/>
    <n v="179.25508607198699"/>
    <m/>
    <n v="100184.2254"/>
    <x v="0"/>
    <n v="13163.1579"/>
    <x v="1563"/>
    <x v="0"/>
    <m/>
  </r>
  <r>
    <d v="2025-11-16T01:39:51"/>
    <x v="1"/>
    <x v="37"/>
    <s v="SANCHEZ BETANCOURT FRANSCISCO"/>
    <x v="6"/>
    <x v="0"/>
    <n v="190"/>
    <n v="23.75"/>
    <n v="179.25508607198699"/>
    <s v="1 Descuento (Usuario desubicado) "/>
    <n v="100184.2254"/>
    <x v="0"/>
    <n v="13163.1579"/>
    <x v="1563"/>
    <x v="0"/>
    <m/>
  </r>
  <r>
    <d v="2025-11-16T01:39:52"/>
    <x v="9"/>
    <x v="2"/>
    <s v="LONDOO LOPERA DUVAN ANDRES"/>
    <x v="6"/>
    <x v="0"/>
    <n v="184"/>
    <n v="23"/>
    <n v="179.25508607198699"/>
    <m/>
    <n v="100184.2254"/>
    <x v="1"/>
    <n v="13163.1579"/>
    <x v="1563"/>
    <x v="0"/>
    <m/>
  </r>
  <r>
    <d v="2025-11-16T01:39:53"/>
    <x v="1"/>
    <x v="3"/>
    <s v="LOPEZ PINEDA DANIEL ESTIVEN"/>
    <x v="0"/>
    <x v="0"/>
    <n v="180"/>
    <n v="20"/>
    <n v="201.661971830986"/>
    <s v="6 Descuentos (Transbordo) "/>
    <n v="112707.25350000001"/>
    <x v="0"/>
    <n v="13163.1579"/>
    <x v="1563"/>
    <x v="0"/>
    <m/>
  </r>
  <r>
    <d v="2025-11-16T01:39:53"/>
    <x v="9"/>
    <x v="5"/>
    <s v="GONZALEZ PEREZ RAFAEL JOSE"/>
    <x v="6"/>
    <x v="0"/>
    <n v="135"/>
    <n v="16.875"/>
    <n v="179.25508607198699"/>
    <m/>
    <n v="100184.2254"/>
    <x v="1"/>
    <n v="13163.1579"/>
    <x v="1563"/>
    <x v="0"/>
    <m/>
  </r>
  <r>
    <d v="2025-11-16T01:39:54"/>
    <x v="1"/>
    <x v="6"/>
    <s v="CARTAGENA RAMIREZ FREDY ALONSO"/>
    <x v="1"/>
    <x v="0"/>
    <n v="278"/>
    <n v="25.272727272727298"/>
    <n v="246.475743348983"/>
    <m/>
    <n v="137753.30989999999"/>
    <x v="0"/>
    <n v="13163.1579"/>
    <x v="1563"/>
    <x v="0"/>
    <m/>
  </r>
  <r>
    <d v="2025-11-16T01:39:54"/>
    <x v="9"/>
    <x v="7"/>
    <s v="MARIN ALZATE KEVIN ANDRES"/>
    <x v="1"/>
    <x v="0"/>
    <n v="213"/>
    <n v="19.363636363636399"/>
    <n v="246.475743348983"/>
    <m/>
    <n v="137753.30989999999"/>
    <x v="0"/>
    <n v="13163.1579"/>
    <x v="1563"/>
    <x v="0"/>
    <m/>
  </r>
  <r>
    <d v="2025-11-16T01:39:54"/>
    <x v="1"/>
    <x v="8"/>
    <s v="YEPES TORRES JHON ALEXANDER "/>
    <x v="0"/>
    <x v="0"/>
    <n v="234"/>
    <n v="26"/>
    <n v="201.661971830986"/>
    <m/>
    <n v="112707.25350000001"/>
    <x v="0"/>
    <n v="13163.1579"/>
    <x v="1563"/>
    <x v="0"/>
    <m/>
  </r>
  <r>
    <d v="2025-11-16T01:39:55"/>
    <x v="9"/>
    <x v="10"/>
    <s v="MIRANDA MACHADO ALVARO"/>
    <x v="0"/>
    <x v="0"/>
    <n v="220"/>
    <n v="24.4444444444444"/>
    <n v="201.661971830986"/>
    <m/>
    <n v="112707.25350000001"/>
    <x v="0"/>
    <n v="13163.1579"/>
    <x v="1563"/>
    <x v="0"/>
    <m/>
  </r>
  <r>
    <d v="2025-11-16T01:39:55"/>
    <x v="1"/>
    <x v="11"/>
    <s v="DURANGO PAEZ GILDARDO"/>
    <x v="0"/>
    <x v="0"/>
    <n v="172"/>
    <n v="19.1111111111111"/>
    <n v="201.661971830986"/>
    <m/>
    <n v="112707.25350000001"/>
    <x v="1"/>
    <n v="13163.1579"/>
    <x v="1563"/>
    <x v="0"/>
    <m/>
  </r>
  <r>
    <d v="2025-11-16T01:39:55"/>
    <x v="9"/>
    <x v="12"/>
    <s v="HERNANDEZ MACIAS GILBERTO"/>
    <x v="0"/>
    <x v="0"/>
    <n v="167"/>
    <n v="18.5555555555556"/>
    <n v="201.661971830986"/>
    <m/>
    <n v="112707.25350000001"/>
    <x v="1"/>
    <n v="13163.1579"/>
    <x v="1563"/>
    <x v="0"/>
    <m/>
  </r>
  <r>
    <d v="2025-11-16T01:39:56"/>
    <x v="1"/>
    <x v="13"/>
    <s v="PEREZ GARCIA JUAN ESTEBAN"/>
    <x v="2"/>
    <x v="0"/>
    <n v="121"/>
    <n v="20.1666666666667"/>
    <n v="134.44131455399099"/>
    <m/>
    <n v="75138.168999999994"/>
    <x v="0"/>
    <n v="13163.1579"/>
    <x v="1563"/>
    <x v="0"/>
    <m/>
  </r>
  <r>
    <d v="2025-11-16T01:39:56"/>
    <x v="9"/>
    <x v="14"/>
    <s v="PARRA VILLA YUBER ALONSO"/>
    <x v="6"/>
    <x v="0"/>
    <n v="193"/>
    <n v="24.125"/>
    <n v="179.25508607198699"/>
    <m/>
    <n v="100184.2254"/>
    <x v="0"/>
    <n v="13163.1579"/>
    <x v="1563"/>
    <x v="0"/>
    <m/>
  </r>
  <r>
    <d v="2025-11-16T01:39:56"/>
    <x v="1"/>
    <x v="15"/>
    <s v="ALBERTO ARISTIZABAL RAFAEL"/>
    <x v="0"/>
    <x v="0"/>
    <n v="160"/>
    <n v="17.7777777777778"/>
    <n v="201.661971830986"/>
    <m/>
    <n v="112707.25350000001"/>
    <x v="0"/>
    <n v="13163.1579"/>
    <x v="1563"/>
    <x v="0"/>
    <m/>
  </r>
  <r>
    <d v="2025-11-16T01:39:57"/>
    <x v="9"/>
    <x v="17"/>
    <s v="VALENCIA MENDOZA JHON"/>
    <x v="2"/>
    <x v="0"/>
    <n v="154"/>
    <n v="25.6666666666667"/>
    <n v="134.44131455399099"/>
    <m/>
    <n v="75138.168999999994"/>
    <x v="0"/>
    <n v="13163.1579"/>
    <x v="1563"/>
    <x v="0"/>
    <m/>
  </r>
  <r>
    <d v="2025-11-16T01:39:57"/>
    <x v="1"/>
    <x v="18"/>
    <s v="DURANGO DAVID JOSE"/>
    <x v="0"/>
    <x v="0"/>
    <n v="189"/>
    <n v="21"/>
    <n v="201.661971830986"/>
    <s v="JULIAN MACIAS Realiz 3 viajes donde moviliz 71 Usuarios "/>
    <n v="112707.25350000001"/>
    <x v="0"/>
    <n v="13163.1579"/>
    <x v="1563"/>
    <x v="0"/>
    <m/>
  </r>
  <r>
    <d v="2025-11-16T01:39:57"/>
    <x v="9"/>
    <x v="19"/>
    <s v="QUIRAMA CASTAEDA JHON JADER"/>
    <x v="6"/>
    <x v="0"/>
    <n v="219"/>
    <n v="27.375"/>
    <n v="179.25508607198699"/>
    <s v="Se descuenta 0.5 viaje de 6 48 pm ya que NO ingresa a la minorista. 2 Descuentos (Transbordo) "/>
    <n v="93922.677899999995"/>
    <x v="1"/>
    <n v="13163.1579"/>
    <x v="1563"/>
    <x v="2"/>
    <n v="11.2035"/>
  </r>
  <r>
    <d v="2025-11-16T01:39:58"/>
    <x v="9"/>
    <x v="20"/>
    <s v="FRANCO CARVAJAL GERARDO ANTONIO"/>
    <x v="0"/>
    <x v="0"/>
    <n v="204"/>
    <n v="22.6666666666667"/>
    <n v="201.661971830986"/>
    <s v="5 Descuentos (Transbordo) "/>
    <n v="112707.25350000001"/>
    <x v="2"/>
    <n v="13163.1579"/>
    <x v="1563"/>
    <x v="0"/>
    <m/>
  </r>
  <r>
    <d v="2025-11-16T01:39:58"/>
    <x v="1"/>
    <x v="21"/>
    <s v="JIMENEZ HERNANDEZ ESTEBAN CAMILO"/>
    <x v="6"/>
    <x v="0"/>
    <n v="218"/>
    <n v="27.25"/>
    <n v="179.25508607198699"/>
    <s v="16 Descuentos (Transbordo y usuarios desubicados) "/>
    <n v="100184.2254"/>
    <x v="0"/>
    <n v="13163.1579"/>
    <x v="1563"/>
    <x v="0"/>
    <m/>
  </r>
  <r>
    <d v="2025-11-16T01:39:58"/>
    <x v="9"/>
    <x v="22"/>
    <s v="CIRO MARIN RODRIGO ALBERTO"/>
    <x v="6"/>
    <x v="0"/>
    <n v="192"/>
    <n v="24"/>
    <n v="179.25508607198699"/>
    <m/>
    <n v="100184.2254"/>
    <x v="0"/>
    <n v="13163.1579"/>
    <x v="1563"/>
    <x v="0"/>
    <m/>
  </r>
  <r>
    <d v="2025-11-16T01:39:59"/>
    <x v="1"/>
    <x v="23"/>
    <s v="VERENZUELA MARTINEZ ALEXANDER"/>
    <x v="1"/>
    <x v="0"/>
    <n v="279"/>
    <n v="25.363636363636399"/>
    <n v="246.475743348983"/>
    <s v="Se descuenta 0.5 viaje de 7 14 pm ya que NO ingresa a la minorista. 2 Descuentos (Usuarios desubicados) "/>
    <n v="131491.76240000001"/>
    <x v="0"/>
    <n v="13163.1579"/>
    <x v="1563"/>
    <x v="2"/>
    <n v="11.2035"/>
  </r>
  <r>
    <d v="2025-11-16T01:39:59"/>
    <x v="9"/>
    <x v="24"/>
    <s v="OSORIO URREGO SANTIAGO"/>
    <x v="3"/>
    <x v="0"/>
    <n v="207"/>
    <n v="20.7"/>
    <n v="224.06885758998399"/>
    <s v="2 Descuentos (Conduct y usuario desubicado) "/>
    <n v="125230.28170000001"/>
    <x v="0"/>
    <n v="13163.1579"/>
    <x v="1563"/>
    <x v="0"/>
    <m/>
  </r>
  <r>
    <d v="2025-11-16T01:40:00"/>
    <x v="1"/>
    <x v="25"/>
    <s v="JARAMILLO JARAMILLO FRANCISCO WBEIMAR"/>
    <x v="4"/>
    <x v="0"/>
    <n v="137"/>
    <n v="19.571428571428601"/>
    <n v="156.84820031298901"/>
    <m/>
    <n v="87661.197199999995"/>
    <x v="0"/>
    <n v="13163.1579"/>
    <x v="1563"/>
    <x v="0"/>
    <m/>
  </r>
  <r>
    <d v="2025-11-16T01:40:00"/>
    <x v="9"/>
    <x v="26"/>
    <s v="AGUDELO GARCIA LLORDIN ELIAS"/>
    <x v="0"/>
    <x v="0"/>
    <n v="208"/>
    <n v="23.1111111111111"/>
    <n v="201.661971830986"/>
    <m/>
    <n v="112707.25350000001"/>
    <x v="0"/>
    <n v="13163.1579"/>
    <x v="1563"/>
    <x v="0"/>
    <m/>
  </r>
  <r>
    <d v="2025-11-16T01:40:00"/>
    <x v="1"/>
    <x v="39"/>
    <s v="IBARGUEN GARRIDO JUAN ESTEBAN"/>
    <x v="6"/>
    <x v="0"/>
    <n v="168"/>
    <n v="21"/>
    <n v="179.25508607198699"/>
    <s v="Se descuenta 0.5 viaje de 6 52 pm ya que NO ingresa a la minorista. 23 Descuentos (Transbordo) "/>
    <n v="93922.677899999995"/>
    <x v="0"/>
    <n v="13163.1579"/>
    <x v="1563"/>
    <x v="2"/>
    <n v="11.2035"/>
  </r>
  <r>
    <d v="2025-11-16T01:40:01"/>
    <x v="9"/>
    <x v="27"/>
    <s v="LAYOS JIMENEZ JOHAN CAMILO"/>
    <x v="2"/>
    <x v="0"/>
    <n v="156"/>
    <n v="26"/>
    <n v="134.44131455399099"/>
    <m/>
    <n v="75138.168999999994"/>
    <x v="0"/>
    <n v="13163.1579"/>
    <x v="1563"/>
    <x v="0"/>
    <m/>
  </r>
  <r>
    <d v="2025-11-16T01:40:01"/>
    <x v="1"/>
    <x v="29"/>
    <s v="MONTOYA OSPINA GILBERTO ANTONIO"/>
    <x v="9"/>
    <x v="0"/>
    <n v="246"/>
    <n v="20.5"/>
    <n v="268.88262910798102"/>
    <m/>
    <n v="150276.33799999999"/>
    <x v="0"/>
    <n v="13163.1579"/>
    <x v="1563"/>
    <x v="0"/>
    <m/>
  </r>
  <r>
    <d v="2025-11-16T01:40:01"/>
    <x v="9"/>
    <x v="30"/>
    <s v="DAVID  HENRY GIOVANNY"/>
    <x v="2"/>
    <x v="0"/>
    <n v="155"/>
    <n v="25.8333333333333"/>
    <n v="134.44131455399099"/>
    <s v="13 Descuentos (Incidente con Usuarios) "/>
    <n v="75138.168999999994"/>
    <x v="1"/>
    <n v="13163.1579"/>
    <x v="1563"/>
    <x v="0"/>
    <m/>
  </r>
  <r>
    <d v="2025-11-16T01:40:01"/>
    <x v="1"/>
    <x v="31"/>
    <s v="MARTINEZ CHAVERRA LUIS NORBERTO"/>
    <x v="6"/>
    <x v="0"/>
    <n v="181"/>
    <n v="24.133333333333301"/>
    <n v="168.051643192488"/>
    <s v="1 Descuento (Despachador) "/>
    <n v="93922.711299999995"/>
    <x v="0"/>
    <n v="13163.1579"/>
    <x v="1563"/>
    <x v="0"/>
    <m/>
  </r>
  <r>
    <d v="2025-11-16T01:40:02"/>
    <x v="9"/>
    <x v="32"/>
    <s v="GUTIERREZ ARICAPA DANIEL HUMBERTO"/>
    <x v="0"/>
    <x v="0"/>
    <n v="239"/>
    <n v="26.5555555555556"/>
    <n v="201.661971830986"/>
    <m/>
    <n v="112707.25350000001"/>
    <x v="1"/>
    <n v="13163.1579"/>
    <x v="1563"/>
    <x v="0"/>
    <m/>
  </r>
  <r>
    <d v="2025-11-16T01:40:02"/>
    <x v="1"/>
    <x v="33"/>
    <s v="MARULANDA JARAMILLO DAWER ANDRES"/>
    <x v="6"/>
    <x v="0"/>
    <n v="193"/>
    <n v="24.125"/>
    <n v="179.25508607198699"/>
    <m/>
    <n v="100184.2254"/>
    <x v="0"/>
    <n v="13163.1579"/>
    <x v="1563"/>
    <x v="0"/>
    <m/>
  </r>
  <r>
    <d v="2025-11-16T01:40:02"/>
    <x v="9"/>
    <x v="34"/>
    <s v="PALMAR PANA EDIXON JOSUE"/>
    <x v="6"/>
    <x v="0"/>
    <n v="146"/>
    <n v="18.25"/>
    <n v="179.25508607198699"/>
    <m/>
    <n v="100184.2254"/>
    <x v="0"/>
    <n v="13163.1579"/>
    <x v="1563"/>
    <x v="0"/>
    <m/>
  </r>
  <r>
    <d v="2025-11-16T01:40:03"/>
    <x v="1"/>
    <x v="35"/>
    <s v="OCAMPO OCAMPO ANTONIO JOSE"/>
    <x v="6"/>
    <x v="0"/>
    <n v="132"/>
    <n v="16.5"/>
    <n v="179.25508607198699"/>
    <m/>
    <n v="100184.2254"/>
    <x v="0"/>
    <n v="13163.1579"/>
    <x v="1563"/>
    <x v="0"/>
    <m/>
  </r>
  <r>
    <d v="2025-11-16T01:40:03"/>
    <x v="9"/>
    <x v="41"/>
    <s v="GARCIA DAVID WILSON ALBERTO"/>
    <x v="6"/>
    <x v="0"/>
    <n v="209"/>
    <n v="26.125"/>
    <n v="179.25508607198699"/>
    <m/>
    <n v="100184.2254"/>
    <x v="1"/>
    <n v="13163.1579"/>
    <x v="1563"/>
    <x v="0"/>
    <m/>
  </r>
  <r>
    <d v="2025-11-16T01:40:03"/>
    <x v="1"/>
    <x v="40"/>
    <s v="TABORDA ROJAS DIEGO ALEJANDRO"/>
    <x v="6"/>
    <x v="0"/>
    <n v="152"/>
    <n v="19"/>
    <n v="179.25508607198699"/>
    <m/>
    <n v="100184.2254"/>
    <x v="1"/>
    <n v="13163.1579"/>
    <x v="1563"/>
    <x v="0"/>
    <m/>
  </r>
  <r>
    <d v="2025-11-16T01:40:04"/>
    <x v="9"/>
    <x v="42"/>
    <s v="CALLE BOTERO ANDRES CAMILO"/>
    <x v="4"/>
    <x v="0"/>
    <n v="155"/>
    <n v="22.1428571428571"/>
    <n v="156.84820031298901"/>
    <s v="1 Descuento (Usuario desubicado) "/>
    <n v="87661.197199999995"/>
    <x v="1"/>
    <n v="13163.1579"/>
    <x v="1563"/>
    <x v="0"/>
    <m/>
  </r>
  <r>
    <d v="2025-11-17T01:11:01"/>
    <x v="12"/>
    <x v="5"/>
    <s v="VERENZUELA MARTINEZ ALEXANDER"/>
    <x v="0"/>
    <x v="0"/>
    <n v="215"/>
    <n v="23.8888888888889"/>
    <n v="202.697674418605"/>
    <m/>
    <n v="113313.1395"/>
    <x v="1"/>
    <n v="16086.9565"/>
    <x v="1564"/>
    <x v="0"/>
    <m/>
  </r>
  <r>
    <d v="2025-11-17T01:10:59"/>
    <x v="12"/>
    <x v="0"/>
    <s v="HINCAPIE VILLA JUAN ESTIVEN"/>
    <x v="0"/>
    <x v="0"/>
    <n v="216"/>
    <n v="24"/>
    <n v="202.697674418605"/>
    <m/>
    <n v="113313.1395"/>
    <x v="0"/>
    <n v="16086.9565"/>
    <x v="1564"/>
    <x v="0"/>
    <m/>
  </r>
  <r>
    <d v="2025-11-17T01:11:00"/>
    <x v="12"/>
    <x v="36"/>
    <s v="PARIAS MURIEL JHON FREDY"/>
    <x v="6"/>
    <x v="0"/>
    <n v="157"/>
    <n v="19.625"/>
    <n v="180.17571059431501"/>
    <s v="4 Descuentos (Transbordo y conduct) "/>
    <n v="100722.7907"/>
    <x v="1"/>
    <n v="16086.9565"/>
    <x v="1564"/>
    <x v="0"/>
    <m/>
  </r>
  <r>
    <d v="2025-11-17T01:11:00"/>
    <x v="12"/>
    <x v="37"/>
    <s v="SANCHEZ BETANCOURT FRANSCISCO"/>
    <x v="3"/>
    <x v="0"/>
    <n v="243"/>
    <n v="24.3"/>
    <n v="225.21963824289401"/>
    <m/>
    <n v="125903.4884"/>
    <x v="0"/>
    <n v="16086.9565"/>
    <x v="1564"/>
    <x v="0"/>
    <m/>
  </r>
  <r>
    <d v="2025-11-17T01:11:01"/>
    <x v="12"/>
    <x v="3"/>
    <s v="LOPEZ PINEDA DANIEL ESTIVEN"/>
    <x v="6"/>
    <x v="0"/>
    <n v="173"/>
    <n v="21.625"/>
    <n v="180.17571059431501"/>
    <m/>
    <n v="100722.7907"/>
    <x v="0"/>
    <n v="16086.9565"/>
    <x v="1564"/>
    <x v="0"/>
    <m/>
  </r>
  <r>
    <d v="2025-11-17T01:11:02"/>
    <x v="12"/>
    <x v="7"/>
    <s v="MARIN ALZATE KEVIN ANDRES"/>
    <x v="0"/>
    <x v="0"/>
    <n v="202"/>
    <n v="22.4444444444444"/>
    <n v="202.697674418605"/>
    <m/>
    <n v="113313.1395"/>
    <x v="0"/>
    <n v="16086.9565"/>
    <x v="1564"/>
    <x v="0"/>
    <m/>
  </r>
  <r>
    <d v="2025-11-17T01:11:02"/>
    <x v="12"/>
    <x v="8"/>
    <s v="SUAREZ ESCUDERO JONATAN"/>
    <x v="8"/>
    <x v="0"/>
    <n v="105"/>
    <n v="21"/>
    <n v="112.609819121447"/>
    <m/>
    <n v="62951.744200000001"/>
    <x v="0"/>
    <n v="16086.9565"/>
    <x v="1564"/>
    <x v="0"/>
    <m/>
  </r>
  <r>
    <d v="2025-11-17T01:11:03"/>
    <x v="12"/>
    <x v="11"/>
    <s v="DURANGO PAEZ GILDARDO"/>
    <x v="6"/>
    <x v="0"/>
    <n v="142"/>
    <n v="17.75"/>
    <n v="180.17571059431501"/>
    <m/>
    <n v="100722.7907"/>
    <x v="1"/>
    <n v="16086.9565"/>
    <x v="1564"/>
    <x v="0"/>
    <m/>
  </r>
  <r>
    <d v="2025-11-17T01:11:04"/>
    <x v="12"/>
    <x v="13"/>
    <s v="PEREZ GARCIA JUAN ESTEBAN"/>
    <x v="0"/>
    <x v="0"/>
    <n v="182"/>
    <n v="20.2222222222222"/>
    <n v="202.697674418605"/>
    <m/>
    <n v="113313.1395"/>
    <x v="0"/>
    <n v="16086.9565"/>
    <x v="1564"/>
    <x v="0"/>
    <m/>
  </r>
  <r>
    <d v="2025-11-17T01:11:04"/>
    <x v="12"/>
    <x v="15"/>
    <s v="ALBERTO ARISTIZABAL RAFAEL"/>
    <x v="0"/>
    <x v="0"/>
    <n v="196"/>
    <n v="21.7777777777778"/>
    <n v="202.697674418605"/>
    <s v="2 Descuentos (Usuarios desubicados) "/>
    <n v="113313.1395"/>
    <x v="0"/>
    <n v="16086.9565"/>
    <x v="1564"/>
    <x v="0"/>
    <m/>
  </r>
  <r>
    <d v="2025-11-17T01:11:04"/>
    <x v="12"/>
    <x v="17"/>
    <s v="VALENCIA MENDOZA JHON"/>
    <x v="3"/>
    <x v="0"/>
    <n v="233"/>
    <n v="23.3"/>
    <n v="225.21963824289401"/>
    <m/>
    <n v="125903.4884"/>
    <x v="0"/>
    <n v="16086.9565"/>
    <x v="1564"/>
    <x v="0"/>
    <m/>
  </r>
  <r>
    <d v="2025-11-17T01:11:05"/>
    <x v="12"/>
    <x v="18"/>
    <s v="DAVID  HENRY GIOVANNY"/>
    <x v="3"/>
    <x v="0"/>
    <n v="269"/>
    <n v="26.9"/>
    <n v="225.21963824289401"/>
    <s v="2 Descuentos (Despachador) "/>
    <n v="125903.4884"/>
    <x v="0"/>
    <n v="16086.9565"/>
    <x v="1564"/>
    <x v="0"/>
    <m/>
  </r>
  <r>
    <d v="2025-11-17T01:11:05"/>
    <x v="12"/>
    <x v="19"/>
    <s v="QUIRAMA CASTAEDA JHON JADER"/>
    <x v="8"/>
    <x v="0"/>
    <n v="144"/>
    <n v="28.8"/>
    <n v="112.609819121447"/>
    <m/>
    <n v="62951.744200000001"/>
    <x v="1"/>
    <n v="16086.9565"/>
    <x v="1564"/>
    <x v="0"/>
    <m/>
  </r>
  <r>
    <d v="2025-11-17T01:11:06"/>
    <x v="12"/>
    <x v="22"/>
    <s v="CIRO MARIN RODRIGO ALBERTO"/>
    <x v="3"/>
    <x v="0"/>
    <n v="214"/>
    <n v="21.4"/>
    <n v="225.21963824289401"/>
    <m/>
    <n v="125903.4884"/>
    <x v="0"/>
    <n v="16086.9565"/>
    <x v="1564"/>
    <x v="0"/>
    <m/>
  </r>
  <r>
    <d v="2025-11-17T01:11:06"/>
    <x v="12"/>
    <x v="21"/>
    <s v="JIMENEZ HERNANDEZ ESTEBAN CAMILO"/>
    <x v="4"/>
    <x v="0"/>
    <n v="137"/>
    <n v="19.571428571428601"/>
    <n v="157.653746770026"/>
    <m/>
    <n v="88132.441900000005"/>
    <x v="0"/>
    <n v="16086.9565"/>
    <x v="1564"/>
    <x v="0"/>
    <m/>
  </r>
  <r>
    <d v="2025-11-17T01:11:07"/>
    <x v="12"/>
    <x v="23"/>
    <s v="FLORES RINCON JORGE ALBERTO"/>
    <x v="1"/>
    <x v="0"/>
    <n v="243"/>
    <n v="22.090909090909101"/>
    <n v="247.74160206718301"/>
    <m/>
    <n v="138493.83720000001"/>
    <x v="0"/>
    <n v="16086.9565"/>
    <x v="1564"/>
    <x v="0"/>
    <m/>
  </r>
  <r>
    <d v="2025-11-17T01:11:07"/>
    <x v="12"/>
    <x v="24"/>
    <s v="OSORIO URREGO SANTIAGO"/>
    <x v="2"/>
    <x v="0"/>
    <n v="143"/>
    <n v="23.8333333333333"/>
    <n v="135.13178294573601"/>
    <m/>
    <n v="75542.092999999993"/>
    <x v="0"/>
    <n v="16086.9565"/>
    <x v="1564"/>
    <x v="0"/>
    <m/>
  </r>
  <r>
    <d v="2025-11-17T01:11:08"/>
    <x v="12"/>
    <x v="26"/>
    <s v="AGUDELO GARCIA LLORDIN ELIAS"/>
    <x v="3"/>
    <x v="0"/>
    <n v="204"/>
    <n v="20.399999999999999"/>
    <n v="225.21963824289401"/>
    <s v="2 Descuentos (Usuarios desubicados) "/>
    <n v="125903.4884"/>
    <x v="0"/>
    <n v="16086.9565"/>
    <x v="1564"/>
    <x v="0"/>
    <m/>
  </r>
  <r>
    <d v="2025-11-17T01:11:08"/>
    <x v="12"/>
    <x v="27"/>
    <s v="LAYOS JIMENEZ JOHAN CAMILO"/>
    <x v="2"/>
    <x v="0"/>
    <n v="141"/>
    <n v="23.5"/>
    <n v="135.13178294573601"/>
    <m/>
    <n v="75542.092999999993"/>
    <x v="0"/>
    <n v="16086.9565"/>
    <x v="1564"/>
    <x v="0"/>
    <m/>
  </r>
  <r>
    <d v="2025-11-17T01:11:09"/>
    <x v="12"/>
    <x v="29"/>
    <s v="LOPERA ALVAREZ ESTIVEN"/>
    <x v="6"/>
    <x v="0"/>
    <n v="233"/>
    <n v="27.411764705882401"/>
    <n v="191.43669250645999"/>
    <s v="1 Descuento (Despachador) "/>
    <n v="107017.9651"/>
    <x v="0"/>
    <n v="16086.9565"/>
    <x v="1564"/>
    <x v="0"/>
    <m/>
  </r>
  <r>
    <d v="2025-11-17T01:11:09"/>
    <x v="12"/>
    <x v="31"/>
    <s v="JARAMILLO JARAMILLO FRANCISCO WBEIMAR"/>
    <x v="0"/>
    <x v="0"/>
    <n v="164"/>
    <n v="18.2222222222222"/>
    <n v="202.697674418605"/>
    <m/>
    <n v="113313.1395"/>
    <x v="0"/>
    <n v="16086.9565"/>
    <x v="1564"/>
    <x v="0"/>
    <m/>
  </r>
  <r>
    <d v="2025-11-17T01:11:09"/>
    <x v="12"/>
    <x v="34"/>
    <s v="PULGARIN GARCIA YONATHAN ANDRES"/>
    <x v="6"/>
    <x v="0"/>
    <n v="156"/>
    <n v="19.5"/>
    <n v="180.17571059431501"/>
    <m/>
    <n v="100722.7907"/>
    <x v="0"/>
    <n v="16086.9565"/>
    <x v="1564"/>
    <x v="0"/>
    <m/>
  </r>
  <r>
    <d v="2025-11-17T01:11:10"/>
    <x v="12"/>
    <x v="35"/>
    <s v="FRANCO CARVAJAL GERARDO ANTONIO"/>
    <x v="0"/>
    <x v="0"/>
    <n v="246"/>
    <n v="27.3333333333333"/>
    <n v="202.697674418605"/>
    <m/>
    <n v="113313.1395"/>
    <x v="0"/>
    <n v="16086.9565"/>
    <x v="1564"/>
    <x v="0"/>
    <m/>
  </r>
  <r>
    <d v="2025-11-18T00:05:04"/>
    <x v="12"/>
    <x v="0"/>
    <s v="SUAREZ ESCUDERO JONATAN"/>
    <x v="0"/>
    <x v="0"/>
    <n v="147"/>
    <n v="16.3333333333333"/>
    <n v="155.272727272727"/>
    <s v="6 Descuentos (Transbordo) "/>
    <n v="85569.545499999993"/>
    <x v="0"/>
    <n v="9547.6190000000006"/>
    <x v="1565"/>
    <x v="0"/>
    <m/>
  </r>
  <r>
    <d v="2025-11-18T00:05:04"/>
    <x v="12"/>
    <x v="36"/>
    <s v="DAVID HENRY GIOVANNY "/>
    <x v="2"/>
    <x v="0"/>
    <n v="147"/>
    <n v="24.5"/>
    <n v="103.515151515152"/>
    <s v="1 Descuento (Despachador) "/>
    <n v="57046.363599999997"/>
    <x v="1"/>
    <n v="9547.6190000000006"/>
    <x v="1565"/>
    <x v="0"/>
    <m/>
  </r>
  <r>
    <d v="2025-11-18T00:05:05"/>
    <x v="12"/>
    <x v="1"/>
    <s v="GONZALEZ IPUANA RENE "/>
    <x v="0"/>
    <x v="0"/>
    <n v="183"/>
    <n v="20.3333333333333"/>
    <n v="155.272727272727"/>
    <m/>
    <n v="85569.545499999993"/>
    <x v="0"/>
    <n v="9547.6190000000006"/>
    <x v="1565"/>
    <x v="0"/>
    <m/>
  </r>
  <r>
    <d v="2025-11-18T00:05:05"/>
    <x v="12"/>
    <x v="2"/>
    <s v="LONDOO LOPERA DUVAN ANDRES"/>
    <x v="3"/>
    <x v="0"/>
    <n v="139"/>
    <n v="13.9"/>
    <n v="172.52525252525299"/>
    <m/>
    <n v="95077.272700000001"/>
    <x v="1"/>
    <n v="9547.6190000000006"/>
    <x v="1565"/>
    <x v="0"/>
    <m/>
  </r>
  <r>
    <d v="2025-11-18T00:05:05"/>
    <x v="12"/>
    <x v="6"/>
    <s v="CARTAGENA RAMIREZ FREDY ALONSO"/>
    <x v="9"/>
    <x v="0"/>
    <n v="226"/>
    <n v="18.8333333333333"/>
    <n v="207.030303030303"/>
    <s v="1 Descuento (Despachador) "/>
    <n v="114092.7273"/>
    <x v="0"/>
    <n v="9547.6190000000006"/>
    <x v="1565"/>
    <x v="0"/>
    <m/>
  </r>
  <r>
    <d v="2025-11-18T00:05:06"/>
    <x v="12"/>
    <x v="8"/>
    <s v="YEPES TORRES JHON ALEXANDER"/>
    <x v="0"/>
    <x v="0"/>
    <n v="176"/>
    <n v="19.5555555555556"/>
    <n v="155.272727272727"/>
    <m/>
    <n v="85569.545499999993"/>
    <x v="0"/>
    <n v="9547.6190000000006"/>
    <x v="1565"/>
    <x v="0"/>
    <m/>
  </r>
  <r>
    <d v="2025-11-18T00:05:06"/>
    <x v="12"/>
    <x v="10"/>
    <s v="MIRANDA MACHADO ALVARO"/>
    <x v="0"/>
    <x v="0"/>
    <n v="183"/>
    <n v="20.3333333333333"/>
    <n v="155.272727272727"/>
    <m/>
    <n v="85569.545499999993"/>
    <x v="0"/>
    <n v="9547.6190000000006"/>
    <x v="1565"/>
    <x v="0"/>
    <m/>
  </r>
  <r>
    <d v="2025-11-18T00:05:06"/>
    <x v="12"/>
    <x v="12"/>
    <s v="ESPINOZA CHAVARRIA GUILLERMO LEON"/>
    <x v="6"/>
    <x v="0"/>
    <n v="144"/>
    <n v="18"/>
    <n v="138.02020202020199"/>
    <m/>
    <n v="76061.818199999994"/>
    <x v="1"/>
    <n v="9547.6190000000006"/>
    <x v="1565"/>
    <x v="0"/>
    <m/>
  </r>
  <r>
    <d v="2025-11-18T00:05:07"/>
    <x v="12"/>
    <x v="14"/>
    <s v="PARRA VILLA YUBER ALONSO"/>
    <x v="3"/>
    <x v="0"/>
    <n v="170"/>
    <n v="17"/>
    <n v="172.52525252525299"/>
    <s v="Se descuenta 0.5 viaje de 8 30 am ya que NO ingresa a la minorista luego de ir al recaudo."/>
    <n v="95077.272700000001"/>
    <x v="0"/>
    <n v="9547.6190000000006"/>
    <x v="1565"/>
    <x v="0"/>
    <m/>
  </r>
  <r>
    <d v="2025-11-18T00:05:07"/>
    <x v="12"/>
    <x v="18"/>
    <s v="MACIAS HERNANDEZ JULIAN DAVID"/>
    <x v="9"/>
    <x v="0"/>
    <n v="215"/>
    <n v="17.9166666666667"/>
    <n v="207.030303030303"/>
    <s v="1 Descuento (Usuario desubicado) "/>
    <n v="114092.7273"/>
    <x v="0"/>
    <n v="9547.6190000000006"/>
    <x v="1565"/>
    <x v="0"/>
    <m/>
  </r>
  <r>
    <d v="2025-11-18T00:05:07"/>
    <x v="12"/>
    <x v="20"/>
    <s v="FRANCO CARVAJAL GERARDO ANTONIO"/>
    <x v="3"/>
    <x v="0"/>
    <n v="195"/>
    <n v="19.5"/>
    <n v="172.52525252525299"/>
    <s v="Se descuenta 0.5 viaje de 5 40 am ya que NO ingresa a la minorista luego de ir al recaudo. 2 Descuentos (Transbordo) "/>
    <n v="95077.272700000001"/>
    <x v="2"/>
    <n v="9547.6190000000006"/>
    <x v="1565"/>
    <x v="0"/>
    <m/>
  </r>
  <r>
    <d v="2025-11-18T00:05:08"/>
    <x v="12"/>
    <x v="23"/>
    <s v="VALENCIA MENDOZA JHON"/>
    <x v="1"/>
    <x v="0"/>
    <n v="179"/>
    <n v="16.272727272727298"/>
    <n v="189.777777777778"/>
    <m/>
    <n v="104585"/>
    <x v="0"/>
    <n v="9547.6190000000006"/>
    <x v="1565"/>
    <x v="0"/>
    <m/>
  </r>
  <r>
    <d v="2025-11-18T00:05:08"/>
    <x v="12"/>
    <x v="39"/>
    <s v="HINCAPIE VILLA JUAN ESTIVEN"/>
    <x v="3"/>
    <x v="0"/>
    <n v="163"/>
    <n v="16.3"/>
    <n v="172.52525252525299"/>
    <m/>
    <n v="95077.272700000001"/>
    <x v="0"/>
    <n v="9547.6190000000006"/>
    <x v="1565"/>
    <x v="0"/>
    <m/>
  </r>
  <r>
    <d v="2025-11-18T00:05:08"/>
    <x v="12"/>
    <x v="30"/>
    <s v="ARAQUE ARROYAVE JOSE ALBEIRO"/>
    <x v="3"/>
    <x v="0"/>
    <n v="164"/>
    <n v="16.399999999999999"/>
    <n v="172.52525252525299"/>
    <s v="2 Descuentos (Usuarios desubicados) "/>
    <n v="95077.272700000001"/>
    <x v="1"/>
    <n v="9547.6190000000006"/>
    <x v="1565"/>
    <x v="0"/>
    <m/>
  </r>
  <r>
    <d v="2025-11-18T00:05:08"/>
    <x v="12"/>
    <x v="31"/>
    <s v="JARAMILLO JARAMILLO FRANCISCO WBEIMAR"/>
    <x v="3"/>
    <x v="0"/>
    <n v="135"/>
    <n v="13.5"/>
    <n v="172.52525252525299"/>
    <m/>
    <n v="95077.272700000001"/>
    <x v="0"/>
    <n v="9547.6190000000006"/>
    <x v="1565"/>
    <x v="0"/>
    <m/>
  </r>
  <r>
    <d v="2025-11-18T00:05:09"/>
    <x v="12"/>
    <x v="32"/>
    <s v="VERENZUELA MARTINEZ ALEXANDER"/>
    <x v="0"/>
    <x v="0"/>
    <n v="152"/>
    <n v="16.8888888888889"/>
    <n v="155.272727272727"/>
    <s v="2 Descuentos (Usuarios desubicados) "/>
    <n v="85569.545499999993"/>
    <x v="1"/>
    <n v="9547.6190000000006"/>
    <x v="1565"/>
    <x v="0"/>
    <m/>
  </r>
  <r>
    <d v="2025-11-18T00:05:09"/>
    <x v="12"/>
    <x v="33"/>
    <s v="MARULANDA JARAMILLO DAWER ANDRES"/>
    <x v="4"/>
    <x v="0"/>
    <n v="75"/>
    <n v="10.714285714285699"/>
    <n v="120.767676767677"/>
    <m/>
    <n v="66554.090899999996"/>
    <x v="0"/>
    <n v="9547.6190000000006"/>
    <x v="1565"/>
    <x v="0"/>
    <m/>
  </r>
  <r>
    <d v="2025-11-18T00:05:09"/>
    <x v="12"/>
    <x v="34"/>
    <s v="MACEA ARBELAEZ MATEO"/>
    <x v="3"/>
    <x v="3"/>
    <n v="153"/>
    <n v="15.3"/>
    <n v="172.52525252525299"/>
    <m/>
    <n v="95077.272700000001"/>
    <x v="0"/>
    <n v="9547.6190000000006"/>
    <x v="1565"/>
    <x v="0"/>
    <m/>
  </r>
  <r>
    <d v="2025-11-18T00:05:10"/>
    <x v="12"/>
    <x v="41"/>
    <s v="GARCIA DAVID WILSON ALBERTO"/>
    <x v="6"/>
    <x v="0"/>
    <n v="150"/>
    <n v="18.75"/>
    <n v="138.02020202020199"/>
    <m/>
    <n v="76061.818199999994"/>
    <x v="1"/>
    <n v="9547.6190000000006"/>
    <x v="1565"/>
    <x v="0"/>
    <m/>
  </r>
  <r>
    <d v="2025-11-18T00:05:10"/>
    <x v="12"/>
    <x v="40"/>
    <s v="LOPERA ALVAREZ ESTIVEN"/>
    <x v="3"/>
    <x v="0"/>
    <n v="184"/>
    <n v="18.399999999999999"/>
    <n v="172.52525252525299"/>
    <m/>
    <n v="95077.272700000001"/>
    <x v="1"/>
    <n v="9547.6190000000006"/>
    <x v="1565"/>
    <x v="0"/>
    <m/>
  </r>
  <r>
    <d v="2025-11-18T00:05:10"/>
    <x v="12"/>
    <x v="42"/>
    <s v="CALLE BOTERO ANDRES CAMILO"/>
    <x v="0"/>
    <x v="0"/>
    <n v="136"/>
    <n v="15.1111111111111"/>
    <n v="155.272727272727"/>
    <s v="2 Descuentos (Conduct y despachador) "/>
    <n v="85569.545499999993"/>
    <x v="1"/>
    <n v="9547.6190000000006"/>
    <x v="1565"/>
    <x v="0"/>
    <m/>
  </r>
  <r>
    <d v="2025-11-19T00:44:51"/>
    <x v="1"/>
    <x v="36"/>
    <s v="PARIAS MURIEL JHON FREDY"/>
    <x v="6"/>
    <x v="0"/>
    <n v="215"/>
    <n v="26.875"/>
    <n v="183.13916786226699"/>
    <s v="6 Descuentos (Transbordo) "/>
    <n v="102456.4132"/>
    <x v="1"/>
    <n v="12782.5"/>
    <x v="1566"/>
    <x v="0"/>
    <m/>
  </r>
  <r>
    <d v="2025-11-19T00:44:51"/>
    <x v="9"/>
    <x v="0"/>
    <s v="SUAREZ ESCUDERO JONATAN"/>
    <x v="6"/>
    <x v="0"/>
    <n v="167"/>
    <n v="20.875"/>
    <n v="183.13916786226699"/>
    <s v="Se descuenta 0.5 viaje de 2 38 pm ya que NO ingresa a placita zea. 6 Descuentos (Transbordo, despachador, conduct y usuario movilidad reducida) "/>
    <n v="96053.003200000006"/>
    <x v="0"/>
    <n v="12782.5"/>
    <x v="1566"/>
    <x v="2"/>
    <n v="11.446"/>
  </r>
  <r>
    <d v="2025-11-19T00:44:51"/>
    <x v="9"/>
    <x v="1"/>
    <s v="GONZALEZ IPUANA RENE"/>
    <x v="10"/>
    <x v="0"/>
    <n v="71"/>
    <n v="20.285714285714299"/>
    <n v="80.123385939741794"/>
    <s v="3 Descuentos (Transbordo) "/>
    <n v="44824.680800000002"/>
    <x v="0"/>
    <n v="12782.5"/>
    <x v="1566"/>
    <x v="0"/>
    <m/>
  </r>
  <r>
    <d v="2025-11-19T00:44:52"/>
    <x v="1"/>
    <x v="37"/>
    <s v="SANCHEZ BETANCOURT FRANSCISCO"/>
    <x v="4"/>
    <x v="0"/>
    <n v="148"/>
    <n v="21.1428571428571"/>
    <n v="160.24677187948399"/>
    <s v="19 Descuentos (Transbordo) "/>
    <n v="89649.361499999999"/>
    <x v="0"/>
    <n v="12782.5"/>
    <x v="1566"/>
    <x v="0"/>
    <m/>
  </r>
  <r>
    <d v="2025-11-19T00:44:52"/>
    <x v="9"/>
    <x v="2"/>
    <s v="LONDOO LOPERA DUVAN ANDRES"/>
    <x v="3"/>
    <x v="0"/>
    <n v="248"/>
    <n v="24.8"/>
    <n v="228.92395982783401"/>
    <s v="2 Descuentos (Usuarios desubicados) "/>
    <n v="128070.5165"/>
    <x v="1"/>
    <n v="12782.5"/>
    <x v="1566"/>
    <x v="0"/>
    <m/>
  </r>
  <r>
    <d v="2025-11-19T00:44:52"/>
    <x v="1"/>
    <x v="3"/>
    <s v="LOPEZ PINEDA DANIEL ESTIVEN"/>
    <x v="11"/>
    <x v="0"/>
    <n v="36"/>
    <n v="18"/>
    <n v="45.784791965566697"/>
    <m/>
    <n v="25614.103299999999"/>
    <x v="0"/>
    <n v="12782.5"/>
    <x v="1566"/>
    <x v="0"/>
    <m/>
  </r>
  <r>
    <d v="2025-11-19T00:44:52"/>
    <x v="9"/>
    <x v="4"/>
    <s v="JARAMILLO JARAMILLO FRANCISCO WBEIMAR "/>
    <x v="7"/>
    <x v="0"/>
    <n v="52"/>
    <n v="17.3333333333333"/>
    <n v="68.677187948350095"/>
    <m/>
    <n v="38421.154900000001"/>
    <x v="1"/>
    <n v="12782.5"/>
    <x v="1566"/>
    <x v="0"/>
    <m/>
  </r>
  <r>
    <d v="2025-11-19T00:44:53"/>
    <x v="1"/>
    <x v="5"/>
    <s v="JARAMILLO JARAMILLO FRANCISCO WBEIMAR "/>
    <x v="2"/>
    <x v="0"/>
    <n v="151"/>
    <n v="25.1666666666667"/>
    <n v="137.35437589669999"/>
    <s v="RAFAEL GONZALEZ Realiz 1 viaje donde moviliz 34 usuarios"/>
    <n v="76842.309899999993"/>
    <x v="1"/>
    <n v="12782.5"/>
    <x v="1566"/>
    <x v="0"/>
    <m/>
  </r>
  <r>
    <d v="2025-11-19T00:44:53"/>
    <x v="9"/>
    <x v="6"/>
    <s v="CARTAGENA RAMIREZ FREDY ALONSO"/>
    <x v="3"/>
    <x v="0"/>
    <n v="227"/>
    <n v="22.7"/>
    <n v="228.92395982783401"/>
    <m/>
    <n v="128070.5165"/>
    <x v="0"/>
    <n v="12782.5"/>
    <x v="1566"/>
    <x v="0"/>
    <m/>
  </r>
  <r>
    <d v="2025-11-19T00:44:53"/>
    <x v="1"/>
    <x v="7"/>
    <s v="MARIN ALZATE KEVIN ANDRES "/>
    <x v="3"/>
    <x v="0"/>
    <n v="209"/>
    <n v="20.9"/>
    <n v="228.92395982783401"/>
    <s v="Se descuenta 0.5 viaje de 2 30 pm ya que NO ingresa a placita zea. 8 Descuentos (Transbordo) "/>
    <n v="121667.10649999999"/>
    <x v="0"/>
    <n v="12782.5"/>
    <x v="1566"/>
    <x v="2"/>
    <n v="11.446"/>
  </r>
  <r>
    <d v="2025-11-19T00:44:53"/>
    <x v="9"/>
    <x v="8"/>
    <s v="YEPES TORRES JHON ALEXANDER"/>
    <x v="0"/>
    <x v="0"/>
    <n v="249"/>
    <n v="27.6666666666667"/>
    <n v="206.03156384504999"/>
    <s v="6 Descuentos (Transbordo) "/>
    <n v="115263.4648"/>
    <x v="0"/>
    <n v="12782.5"/>
    <x v="1566"/>
    <x v="0"/>
    <m/>
  </r>
  <r>
    <d v="2025-11-19T00:44:54"/>
    <x v="1"/>
    <x v="10"/>
    <s v="MIRANDA MACHADO ALVARO"/>
    <x v="3"/>
    <x v="0"/>
    <n v="227"/>
    <n v="22.7"/>
    <n v="228.92395982783401"/>
    <s v="9 Descuentos (Transbordo) "/>
    <n v="128070.5165"/>
    <x v="0"/>
    <n v="12782.5"/>
    <x v="1566"/>
    <x v="0"/>
    <m/>
  </r>
  <r>
    <d v="2025-11-19T00:44:54"/>
    <x v="9"/>
    <x v="11"/>
    <s v="VERENZUELA MARTINEZ ALEXANDER"/>
    <x v="9"/>
    <x v="0"/>
    <n v="251"/>
    <n v="20.9166666666667"/>
    <n v="274.70875179339998"/>
    <s v="3 Descuentos (Transbordo) "/>
    <n v="153684.61979999999"/>
    <x v="1"/>
    <n v="12782.5"/>
    <x v="1566"/>
    <x v="0"/>
    <m/>
  </r>
  <r>
    <d v="2025-11-19T00:44:54"/>
    <x v="1"/>
    <x v="12"/>
    <s v="HERNANDEZ MACIAS GILBERTO"/>
    <x v="9"/>
    <x v="0"/>
    <n v="279"/>
    <n v="24.260869565217401"/>
    <n v="263.26255380200899"/>
    <m/>
    <n v="147281.09400000001"/>
    <x v="1"/>
    <n v="12782.5"/>
    <x v="1566"/>
    <x v="0"/>
    <m/>
  </r>
  <r>
    <d v="2025-11-19T00:44:55"/>
    <x v="9"/>
    <x v="13"/>
    <s v="PEREZ GARCIA JUAN ESTEBAN "/>
    <x v="6"/>
    <x v="0"/>
    <n v="213"/>
    <n v="26.625"/>
    <n v="183.13916786226699"/>
    <s v="13 Descuentos (Transbordo) "/>
    <n v="102456.4132"/>
    <x v="0"/>
    <n v="12782.5"/>
    <x v="1566"/>
    <x v="0"/>
    <m/>
  </r>
  <r>
    <d v="2025-11-19T00:44:55"/>
    <x v="1"/>
    <x v="14"/>
    <s v="PARRA VILLA YUBER ALONSO"/>
    <x v="1"/>
    <x v="0"/>
    <n v="186"/>
    <n v="16.909090909090899"/>
    <n v="251.81635581061701"/>
    <s v="13 Descuentos (transbordo y conduct) "/>
    <n v="140877.5681"/>
    <x v="0"/>
    <n v="12782.5"/>
    <x v="1566"/>
    <x v="0"/>
    <m/>
  </r>
  <r>
    <d v="2025-11-19T00:44:55"/>
    <x v="9"/>
    <x v="15"/>
    <s v="ALBERTO ARISTIZABAL RAFAEL"/>
    <x v="6"/>
    <x v="0"/>
    <n v="184"/>
    <n v="23"/>
    <n v="183.13916786226699"/>
    <s v="1 Descuento (Despachador) "/>
    <n v="102456.4132"/>
    <x v="0"/>
    <n v="12782.5"/>
    <x v="1566"/>
    <x v="0"/>
    <m/>
  </r>
  <r>
    <d v="2025-11-19T00:44:55"/>
    <x v="1"/>
    <x v="17"/>
    <s v="MURILLO  YORMAN ANDRES"/>
    <x v="1"/>
    <x v="0"/>
    <n v="269"/>
    <n v="24.454545454545499"/>
    <n v="251.81635581061701"/>
    <s v="1 Descuento (Despachador) "/>
    <n v="140877.5681"/>
    <x v="0"/>
    <n v="12782.5"/>
    <x v="1566"/>
    <x v="0"/>
    <m/>
  </r>
  <r>
    <d v="2025-11-19T00:44:56"/>
    <x v="9"/>
    <x v="18"/>
    <s v="DAVID  HENRY GIOVANNY"/>
    <x v="1"/>
    <x v="0"/>
    <n v="238"/>
    <n v="21.636363636363601"/>
    <n v="251.81635581061701"/>
    <s v="JULIAN MACIAS Realiz 5 viajes donde moviliz 107 usuarios "/>
    <n v="140877.5681"/>
    <x v="0"/>
    <n v="12782.5"/>
    <x v="1566"/>
    <x v="0"/>
    <m/>
  </r>
  <r>
    <d v="2025-11-19T00:44:56"/>
    <x v="1"/>
    <x v="19"/>
    <s v="QUIRAMA CASTAEDA JHON JADER"/>
    <x v="12"/>
    <x v="0"/>
    <n v="369"/>
    <n v="28.384615384615401"/>
    <n v="297.60114777618401"/>
    <m/>
    <n v="166491.67139999999"/>
    <x v="1"/>
    <n v="12782.5"/>
    <x v="1566"/>
    <x v="0"/>
    <m/>
  </r>
  <r>
    <d v="2025-11-19T00:44:56"/>
    <x v="9"/>
    <x v="20"/>
    <s v="SALDARRIAGA PARRA LUIS ALBERTO"/>
    <x v="0"/>
    <x v="0"/>
    <n v="207"/>
    <n v="23"/>
    <n v="206.03156384504999"/>
    <m/>
    <n v="115263.4648"/>
    <x v="2"/>
    <n v="12782.5"/>
    <x v="1566"/>
    <x v="0"/>
    <m/>
  </r>
  <r>
    <d v="2025-11-19T00:44:56"/>
    <x v="1"/>
    <x v="21"/>
    <s v="JIMENEZ HERNANDEZ ESTEBAN CAMILO"/>
    <x v="3"/>
    <x v="0"/>
    <n v="212"/>
    <n v="21.2"/>
    <n v="228.92395982783401"/>
    <m/>
    <n v="128070.5165"/>
    <x v="0"/>
    <n v="12782.5"/>
    <x v="1566"/>
    <x v="0"/>
    <m/>
  </r>
  <r>
    <d v="2025-11-19T00:44:56"/>
    <x v="9"/>
    <x v="22"/>
    <s v="ESPINOZA CHAVARRIA GUILLERMO LEON"/>
    <x v="10"/>
    <x v="0"/>
    <n v="104"/>
    <n v="26"/>
    <n v="91.569583931133394"/>
    <m/>
    <n v="51228.206599999998"/>
    <x v="0"/>
    <n v="12782.5"/>
    <x v="1566"/>
    <x v="0"/>
    <m/>
  </r>
  <r>
    <d v="2025-11-19T00:44:57"/>
    <x v="1"/>
    <x v="23"/>
    <s v="HENAO MUOZ FERNEY "/>
    <x v="15"/>
    <x v="0"/>
    <n v="298"/>
    <n v="19.866666666666699"/>
    <n v="343.38593974175001"/>
    <s v="JORGE FLORES Realiz 13 viajes donde moviliz 258 usuarios "/>
    <n v="192105.77470000001"/>
    <x v="0"/>
    <n v="12782.5"/>
    <x v="1566"/>
    <x v="0"/>
    <m/>
  </r>
  <r>
    <d v="2025-11-19T00:44:57"/>
    <x v="9"/>
    <x v="24"/>
    <s v="OSORIO URREGO SANTIAGO"/>
    <x v="0"/>
    <x v="0"/>
    <n v="164"/>
    <n v="18.2222222222222"/>
    <n v="206.03156384504999"/>
    <s v="2 Descuentos (Transbordo) "/>
    <n v="115263.4648"/>
    <x v="0"/>
    <n v="12782.5"/>
    <x v="1566"/>
    <x v="0"/>
    <m/>
  </r>
  <r>
    <d v="2025-11-19T00:44:57"/>
    <x v="1"/>
    <x v="25"/>
    <s v="LEON PEREZ RAUL ENRIQUE "/>
    <x v="3"/>
    <x v="0"/>
    <n v="190"/>
    <n v="19"/>
    <n v="228.92395982783401"/>
    <s v="5 Descuentos (Transbordo y conduct) "/>
    <n v="128070.5165"/>
    <x v="0"/>
    <n v="12782.5"/>
    <x v="1566"/>
    <x v="0"/>
    <m/>
  </r>
  <r>
    <d v="2025-11-19T00:44:57"/>
    <x v="9"/>
    <x v="26"/>
    <s v="AGUDELO GARCIA LLORDIN ELIAS"/>
    <x v="2"/>
    <x v="3"/>
    <n v="108"/>
    <n v="19.636363636363601"/>
    <n v="125.90817790530799"/>
    <m/>
    <n v="70438.784100000004"/>
    <x v="0"/>
    <n v="12782.5"/>
    <x v="1566"/>
    <x v="0"/>
    <m/>
  </r>
  <r>
    <d v="2025-11-19T00:44:58"/>
    <x v="1"/>
    <x v="39"/>
    <s v="IBARGUEN GARRIDO JUAN ESTEBAN"/>
    <x v="3"/>
    <x v="0"/>
    <n v="239"/>
    <n v="23.9"/>
    <n v="228.92395982783401"/>
    <s v="9 Descuentos (Transbordo) "/>
    <n v="128070.5165"/>
    <x v="0"/>
    <n v="12782.5"/>
    <x v="1566"/>
    <x v="0"/>
    <m/>
  </r>
  <r>
    <d v="2025-11-19T00:44:58"/>
    <x v="9"/>
    <x v="27"/>
    <s v="LAYOS JIMENEZ JOHAN CAMILO"/>
    <x v="2"/>
    <x v="0"/>
    <n v="119"/>
    <n v="19.8333333333333"/>
    <n v="137.35437589669999"/>
    <s v="8 Descuentos (Conduct y transbordo) "/>
    <n v="76842.309899999993"/>
    <x v="0"/>
    <n v="12782.5"/>
    <x v="1566"/>
    <x v="0"/>
    <m/>
  </r>
  <r>
    <d v="2025-11-19T00:44:58"/>
    <x v="1"/>
    <x v="28"/>
    <s v="MARULANDA JARAMILLO DAWER ANDRES"/>
    <x v="6"/>
    <x v="0"/>
    <n v="154"/>
    <n v="19.25"/>
    <n v="183.13916786226699"/>
    <s v="31 Descuentos (Transbordo) "/>
    <n v="102456.4132"/>
    <x v="0"/>
    <n v="12782.5"/>
    <x v="1566"/>
    <x v="0"/>
    <m/>
  </r>
  <r>
    <d v="2025-11-19T00:44:58"/>
    <x v="9"/>
    <x v="29"/>
    <s v="MONTOYA OSPINA GILBERTO ANTONIO "/>
    <x v="0"/>
    <x v="0"/>
    <n v="250"/>
    <n v="27.7777777777778"/>
    <n v="206.03156384504999"/>
    <s v="6 Descuentos (Transbordo) "/>
    <n v="115263.4648"/>
    <x v="0"/>
    <n v="12782.5"/>
    <x v="1566"/>
    <x v="0"/>
    <m/>
  </r>
  <r>
    <d v="2025-11-19T00:44:59"/>
    <x v="1"/>
    <x v="30"/>
    <s v="PULGARIN GARCIA YONATHAN ANDRES"/>
    <x v="0"/>
    <x v="0"/>
    <n v="190"/>
    <n v="21.1111111111111"/>
    <n v="206.03156384504999"/>
    <s v="1 Descuento (conduct) "/>
    <n v="115263.4648"/>
    <x v="1"/>
    <n v="12782.5"/>
    <x v="1566"/>
    <x v="0"/>
    <m/>
  </r>
  <r>
    <d v="2025-11-19T00:44:59"/>
    <x v="9"/>
    <x v="31"/>
    <s v="MARTINEZ CHAVERRA LUIS NORBERTO"/>
    <x v="3"/>
    <x v="0"/>
    <n v="286"/>
    <n v="28.6"/>
    <n v="228.92395982783401"/>
    <s v="6 Descuentos (Transbordo) "/>
    <n v="128070.5165"/>
    <x v="0"/>
    <n v="12782.5"/>
    <x v="1566"/>
    <x v="0"/>
    <m/>
  </r>
  <r>
    <d v="2025-11-19T00:44:59"/>
    <x v="1"/>
    <x v="32"/>
    <s v="GUTIERREZ ARICAPA DANIEL HUMBERTO"/>
    <x v="6"/>
    <x v="0"/>
    <n v="221"/>
    <n v="27.625"/>
    <n v="183.13916786226699"/>
    <s v="7 Descuentos (Transbordo) "/>
    <n v="102456.4132"/>
    <x v="1"/>
    <n v="12782.5"/>
    <x v="1566"/>
    <x v="0"/>
    <m/>
  </r>
  <r>
    <d v="2025-11-19T00:44:59"/>
    <x v="9"/>
    <x v="33"/>
    <s v="FRANCO CARVAJAL GERARDO ANTONIO"/>
    <x v="3"/>
    <x v="0"/>
    <n v="238"/>
    <n v="23.8"/>
    <n v="228.92395982783401"/>
    <s v="6 Descuentos (Transbordo) "/>
    <n v="128070.5165"/>
    <x v="0"/>
    <n v="12782.5"/>
    <x v="1566"/>
    <x v="0"/>
    <m/>
  </r>
  <r>
    <d v="2025-11-19T00:44:59"/>
    <x v="1"/>
    <x v="34"/>
    <s v="PALMAR PANA EDIXON JOSUE"/>
    <x v="2"/>
    <x v="0"/>
    <n v="142"/>
    <n v="23.6666666666667"/>
    <n v="137.35437589669999"/>
    <s v="4 Descuentos (Transbordo) "/>
    <n v="76842.309899999993"/>
    <x v="0"/>
    <n v="12782.5"/>
    <x v="1566"/>
    <x v="0"/>
    <m/>
  </r>
  <r>
    <d v="2025-11-19T00:45:00"/>
    <x v="9"/>
    <x v="35"/>
    <s v="OCAMPO OCAMPO ANTONIO JOSE"/>
    <x v="0"/>
    <x v="0"/>
    <n v="185"/>
    <n v="20.5555555555556"/>
    <n v="206.03156384504999"/>
    <s v="1 Descuento (Transbordo) "/>
    <n v="115263.4648"/>
    <x v="0"/>
    <n v="12782.5"/>
    <x v="1566"/>
    <x v="0"/>
    <m/>
  </r>
  <r>
    <d v="2025-11-19T00:45:00"/>
    <x v="1"/>
    <x v="41"/>
    <s v="GARCIA DAVID WILSON ALBERTO"/>
    <x v="3"/>
    <x v="0"/>
    <n v="182"/>
    <n v="18.2"/>
    <n v="228.92395982783401"/>
    <m/>
    <n v="128070.5165"/>
    <x v="1"/>
    <n v="12782.5"/>
    <x v="1566"/>
    <x v="0"/>
    <m/>
  </r>
  <r>
    <d v="2025-11-19T00:45:00"/>
    <x v="9"/>
    <x v="40"/>
    <s v="LOPERA ALVAREZ ESTIVEN"/>
    <x v="3"/>
    <x v="0"/>
    <n v="256"/>
    <n v="25.6"/>
    <n v="228.92395982783401"/>
    <s v="Se descuenta 0.5 viaje de 12 18 pm ya que NO ingresa a placita zea "/>
    <n v="121667.10649999999"/>
    <x v="1"/>
    <n v="12782.5"/>
    <x v="1566"/>
    <x v="2"/>
    <n v="11.446"/>
  </r>
  <r>
    <d v="2025-11-19T00:45:00"/>
    <x v="1"/>
    <x v="42"/>
    <s v="CALLE BOTERO ANDRES CAMILO"/>
    <x v="0"/>
    <x v="0"/>
    <n v="244"/>
    <n v="27.1111111111111"/>
    <n v="206.03156384504999"/>
    <m/>
    <n v="115263.4648"/>
    <x v="1"/>
    <n v="12782.5"/>
    <x v="1566"/>
    <x v="0"/>
    <m/>
  </r>
  <r>
    <d v="2025-11-20T02:54:42"/>
    <x v="9"/>
    <x v="0"/>
    <s v="SUAREZ ESCUDERO JONATAN"/>
    <x v="6"/>
    <x v="0"/>
    <n v="154"/>
    <n v="19.25"/>
    <n v="180.06741573033699"/>
    <s v="26 Descuentos (Conduct y transbordo) "/>
    <n v="100659.4382"/>
    <x v="0"/>
    <n v="12487.5"/>
    <x v="1567"/>
    <x v="0"/>
    <m/>
  </r>
  <r>
    <d v="2025-11-20T02:54:43"/>
    <x v="1"/>
    <x v="36"/>
    <s v="PARIAS MURIEL JHON FREDY"/>
    <x v="0"/>
    <x v="0"/>
    <n v="215"/>
    <n v="23.8888888888889"/>
    <n v="202.575842696629"/>
    <m/>
    <n v="113241.868"/>
    <x v="1"/>
    <n v="12487.5"/>
    <x v="1567"/>
    <x v="0"/>
    <m/>
  </r>
  <r>
    <d v="2025-11-20T02:54:43"/>
    <x v="9"/>
    <x v="37"/>
    <s v="SANCHEZ BETANCOURT FRANSCISCO"/>
    <x v="0"/>
    <x v="0"/>
    <n v="199"/>
    <n v="22.1111111111111"/>
    <n v="202.575842696629"/>
    <s v="12 Descuentos (Transbordo y despachador) "/>
    <n v="113241.868"/>
    <x v="0"/>
    <n v="12487.5"/>
    <x v="1567"/>
    <x v="0"/>
    <m/>
  </r>
  <r>
    <d v="2025-11-20T02:54:43"/>
    <x v="1"/>
    <x v="2"/>
    <s v="LONDOO LOPERA DUVAN ANDRES"/>
    <x v="6"/>
    <x v="0"/>
    <n v="190"/>
    <n v="23.75"/>
    <n v="180.06741573033699"/>
    <s v="2 Descuentos (transbordo) "/>
    <n v="100659.4382"/>
    <x v="1"/>
    <n v="12487.5"/>
    <x v="1567"/>
    <x v="0"/>
    <m/>
  </r>
  <r>
    <d v="2025-11-20T02:54:44"/>
    <x v="9"/>
    <x v="3"/>
    <s v="LOPERA ALVAREZ ESTIVEN"/>
    <x v="3"/>
    <x v="0"/>
    <n v="232"/>
    <n v="23.2"/>
    <n v="225.084269662921"/>
    <s v="21 Descuentos (Transbordo, despachador y usuario desubicado) "/>
    <n v="125824.2978"/>
    <x v="0"/>
    <n v="12487.5"/>
    <x v="1567"/>
    <x v="0"/>
    <m/>
  </r>
  <r>
    <d v="2025-11-20T02:54:44"/>
    <x v="1"/>
    <x v="4"/>
    <s v="JARAMILLO JARAMILLO FRANCISCO WBEIMAR"/>
    <x v="6"/>
    <x v="0"/>
    <n v="167"/>
    <n v="20.875"/>
    <n v="180.06741573033699"/>
    <m/>
    <n v="100659.4382"/>
    <x v="1"/>
    <n v="12487.5"/>
    <x v="1567"/>
    <x v="0"/>
    <m/>
  </r>
  <r>
    <d v="2025-11-20T02:54:44"/>
    <x v="9"/>
    <x v="5"/>
    <s v="GONZALEZ PEREZ RAFAEL JOSE"/>
    <x v="12"/>
    <x v="0"/>
    <n v="297"/>
    <n v="22.846153846153801"/>
    <n v="292.60955056179802"/>
    <s v="3 Descuentos (Transbordo) "/>
    <n v="163571.5871"/>
    <x v="1"/>
    <n v="12487.5"/>
    <x v="1567"/>
    <x v="0"/>
    <m/>
  </r>
  <r>
    <d v="2025-11-20T02:54:44"/>
    <x v="1"/>
    <x v="6"/>
    <s v="CARTAGENA RAMIREZ FREDY ALONSO"/>
    <x v="3"/>
    <x v="0"/>
    <n v="245"/>
    <n v="24.5"/>
    <n v="225.084269662921"/>
    <s v="1 Descuento (Conduct) "/>
    <n v="125824.2978"/>
    <x v="0"/>
    <n v="12487.5"/>
    <x v="1567"/>
    <x v="0"/>
    <m/>
  </r>
  <r>
    <d v="2025-11-20T02:54:45"/>
    <x v="9"/>
    <x v="7"/>
    <s v="MARIN ALZATE KEVIN ANDRES"/>
    <x v="0"/>
    <x v="0"/>
    <n v="215"/>
    <n v="23.8888888888889"/>
    <n v="202.575842696629"/>
    <s v="4 Descuentos (Transbordo) "/>
    <n v="113241.868"/>
    <x v="0"/>
    <n v="12487.5"/>
    <x v="1567"/>
    <x v="0"/>
    <m/>
  </r>
  <r>
    <d v="2025-11-20T02:54:45"/>
    <x v="1"/>
    <x v="8"/>
    <s v="YEPES TORRES JHON ALEXANDER"/>
    <x v="0"/>
    <x v="0"/>
    <n v="223"/>
    <n v="24.7777777777778"/>
    <n v="202.575842696629"/>
    <s v="3 Descuentos (Transbordo) "/>
    <n v="113241.868"/>
    <x v="0"/>
    <n v="12487.5"/>
    <x v="1567"/>
    <x v="0"/>
    <m/>
  </r>
  <r>
    <d v="2025-11-20T02:54:45"/>
    <x v="9"/>
    <x v="10"/>
    <s v="MIRANDA MACHADO ALVARO"/>
    <x v="6"/>
    <x v="0"/>
    <n v="166"/>
    <n v="20.75"/>
    <n v="180.06741573033699"/>
    <s v="9 Descuentos (transbordo y despachador) "/>
    <n v="100659.4382"/>
    <x v="0"/>
    <n v="12487.5"/>
    <x v="1567"/>
    <x v="0"/>
    <m/>
  </r>
  <r>
    <d v="2025-11-20T02:54:46"/>
    <x v="1"/>
    <x v="11"/>
    <s v="VERENZUELA MARTINEZ ALEXANDER"/>
    <x v="13"/>
    <x v="0"/>
    <n v="308"/>
    <n v="22"/>
    <n v="315.11797752809002"/>
    <s v="3 Descuentos (Transbordo) "/>
    <n v="176154.01689999999"/>
    <x v="1"/>
    <n v="12487.5"/>
    <x v="1567"/>
    <x v="0"/>
    <m/>
  </r>
  <r>
    <d v="2025-11-20T02:54:46"/>
    <x v="9"/>
    <x v="12"/>
    <s v="HERNANDEZ MACIAS GILBERTO"/>
    <x v="9"/>
    <x v="0"/>
    <n v="278"/>
    <n v="24.173913043478301"/>
    <n v="258.84691011235998"/>
    <s v="2 Descuentos (transbordo) "/>
    <n v="144697.9424"/>
    <x v="1"/>
    <n v="12487.5"/>
    <x v="1567"/>
    <x v="0"/>
    <m/>
  </r>
  <r>
    <d v="2025-11-20T02:54:46"/>
    <x v="1"/>
    <x v="13"/>
    <s v="PEREZ GARCIA JUAN ESTEBAN"/>
    <x v="6"/>
    <x v="0"/>
    <n v="155"/>
    <n v="19.375"/>
    <n v="180.06741573033699"/>
    <s v="2 Descuentos (transbordo y conduct) "/>
    <n v="100659.4382"/>
    <x v="0"/>
    <n v="12487.5"/>
    <x v="1567"/>
    <x v="0"/>
    <m/>
  </r>
  <r>
    <d v="2025-11-20T02:54:47"/>
    <x v="9"/>
    <x v="14"/>
    <s v="HINCAPIE VILLA JUAN ESTIVEN"/>
    <x v="0"/>
    <x v="0"/>
    <n v="185"/>
    <n v="20.5555555555556"/>
    <n v="202.575842696629"/>
    <m/>
    <n v="113241.868"/>
    <x v="0"/>
    <n v="12487.5"/>
    <x v="1567"/>
    <x v="0"/>
    <m/>
  </r>
  <r>
    <d v="2025-11-20T02:54:47"/>
    <x v="1"/>
    <x v="15"/>
    <s v="ALBERTO ARISTIZABAL RAFAEL"/>
    <x v="2"/>
    <x v="0"/>
    <n v="130"/>
    <n v="21.6666666666667"/>
    <n v="135.05056179775301"/>
    <s v="1 Descuento (Transbordo)"/>
    <n v="75494.578699999998"/>
    <x v="0"/>
    <n v="12487.5"/>
    <x v="1567"/>
    <x v="0"/>
    <m/>
  </r>
  <r>
    <d v="2025-11-20T02:54:47"/>
    <x v="9"/>
    <x v="17"/>
    <s v="MURILLO  YORMAN ANDRES"/>
    <x v="6"/>
    <x v="0"/>
    <n v="223"/>
    <n v="27.875"/>
    <n v="180.06741573033699"/>
    <s v="5 Descuentos (Transbordo) "/>
    <n v="100659.4382"/>
    <x v="0"/>
    <n v="12487.5"/>
    <x v="1567"/>
    <x v="0"/>
    <m/>
  </r>
  <r>
    <d v="2025-11-20T02:54:48"/>
    <x v="1"/>
    <x v="18"/>
    <s v="DAVID  HENRY GIOVANNY"/>
    <x v="3"/>
    <x v="0"/>
    <n v="256"/>
    <n v="25.6"/>
    <n v="225.084269662921"/>
    <s v="JULIAN MACIAS Realiz 5 viajes donde moviliz 120 usuarios. 10 Descuentos (Oficina, despachador y transbordo) "/>
    <n v="125824.2978"/>
    <x v="0"/>
    <n v="12487.5"/>
    <x v="1567"/>
    <x v="0"/>
    <m/>
  </r>
  <r>
    <d v="2025-11-20T02:54:48"/>
    <x v="9"/>
    <x v="19"/>
    <s v="QUIRAMA CASTAEDA JHON JADER"/>
    <x v="0"/>
    <x v="0"/>
    <n v="235"/>
    <n v="26.1111111111111"/>
    <n v="202.575842696629"/>
    <m/>
    <n v="113241.868"/>
    <x v="1"/>
    <n v="12487.5"/>
    <x v="1567"/>
    <x v="0"/>
    <m/>
  </r>
  <r>
    <d v="2025-11-20T02:54:48"/>
    <x v="1"/>
    <x v="20"/>
    <s v="SALDARRIAGA PARRA LUIS ALBERTO"/>
    <x v="6"/>
    <x v="0"/>
    <n v="142"/>
    <n v="17.75"/>
    <n v="180.06741573033699"/>
    <s v="8 Descuentos (Transbordo) "/>
    <n v="100659.4382"/>
    <x v="2"/>
    <n v="12487.5"/>
    <x v="1567"/>
    <x v="0"/>
    <m/>
  </r>
  <r>
    <d v="2025-11-20T02:54:49"/>
    <x v="9"/>
    <x v="21"/>
    <s v="JIMENEZ HERNANDEZ ESTEBAN CAMILO"/>
    <x v="2"/>
    <x v="0"/>
    <n v="145"/>
    <n v="24.1666666666667"/>
    <n v="135.05056179775301"/>
    <s v="17 Descuentos (transbordo) "/>
    <n v="75494.578699999998"/>
    <x v="0"/>
    <n v="12487.5"/>
    <x v="1567"/>
    <x v="0"/>
    <m/>
  </r>
  <r>
    <d v="2025-11-20T02:54:49"/>
    <x v="1"/>
    <x v="38"/>
    <s v="JIMENEZ HURTADO CARLOS ESTIVEN"/>
    <x v="0"/>
    <x v="0"/>
    <n v="142"/>
    <n v="15.7777777777778"/>
    <n v="202.575842696629"/>
    <m/>
    <n v="113241.868"/>
    <x v="1"/>
    <n v="12487.5"/>
    <x v="1567"/>
    <x v="0"/>
    <m/>
  </r>
  <r>
    <d v="2025-11-20T02:54:49"/>
    <x v="9"/>
    <x v="22"/>
    <s v="CIRO MARIN RODRIGO ALBERTO"/>
    <x v="0"/>
    <x v="0"/>
    <n v="168"/>
    <n v="18.6666666666667"/>
    <n v="202.575842696629"/>
    <s v="16 Descuentos (transbordo y despachador) "/>
    <n v="113241.868"/>
    <x v="0"/>
    <n v="12487.5"/>
    <x v="1567"/>
    <x v="0"/>
    <m/>
  </r>
  <r>
    <d v="2025-11-20T02:54:50"/>
    <x v="1"/>
    <x v="23"/>
    <s v="HENAO MUOZ FERNEY"/>
    <x v="0"/>
    <x v="0"/>
    <n v="211"/>
    <n v="23.4444444444444"/>
    <n v="202.575842696629"/>
    <m/>
    <n v="113241.868"/>
    <x v="0"/>
    <n v="12487.5"/>
    <x v="1567"/>
    <x v="0"/>
    <m/>
  </r>
  <r>
    <d v="2025-11-20T02:54:50"/>
    <x v="9"/>
    <x v="24"/>
    <s v="OSORIO URREGO SANTIAGO"/>
    <x v="0"/>
    <x v="0"/>
    <n v="194"/>
    <n v="21.5555555555556"/>
    <n v="202.575842696629"/>
    <s v="6 Descuentos (Transbordo) "/>
    <n v="113241.868"/>
    <x v="0"/>
    <n v="12487.5"/>
    <x v="1567"/>
    <x v="0"/>
    <m/>
  </r>
  <r>
    <d v="2025-11-20T02:54:50"/>
    <x v="1"/>
    <x v="25"/>
    <s v="LEON PEREZ RAUL ENRIQUE"/>
    <x v="0"/>
    <x v="0"/>
    <n v="187"/>
    <n v="20.7777777777778"/>
    <n v="202.575842696629"/>
    <m/>
    <n v="113241.868"/>
    <x v="0"/>
    <n v="12487.5"/>
    <x v="1567"/>
    <x v="0"/>
    <m/>
  </r>
  <r>
    <d v="2025-11-20T02:54:51"/>
    <x v="9"/>
    <x v="26"/>
    <s v="AGUDELO GARCIA LLORDIN ELIAS"/>
    <x v="2"/>
    <x v="0"/>
    <n v="134"/>
    <n v="20.615384615384599"/>
    <n v="146.30477528089901"/>
    <s v="4 Descuentos (usuario desubicado y transbordo) "/>
    <n v="81785.7935"/>
    <x v="0"/>
    <n v="12487.5"/>
    <x v="1567"/>
    <x v="0"/>
    <m/>
  </r>
  <r>
    <d v="2025-11-20T02:54:51"/>
    <x v="1"/>
    <x v="39"/>
    <s v="IBARGUEN GARRIDO JUAN ESTEBAN"/>
    <x v="0"/>
    <x v="0"/>
    <n v="214"/>
    <n v="23.7777777777778"/>
    <n v="202.575842696629"/>
    <s v="4 Descuentos (Transbordo) "/>
    <n v="113241.868"/>
    <x v="0"/>
    <n v="12487.5"/>
    <x v="1567"/>
    <x v="0"/>
    <m/>
  </r>
  <r>
    <d v="2025-11-20T02:54:51"/>
    <x v="9"/>
    <x v="27"/>
    <s v="LAYOS JIMENEZ JOHAN CAMILO"/>
    <x v="6"/>
    <x v="0"/>
    <n v="158"/>
    <n v="19.75"/>
    <n v="180.06741573033699"/>
    <s v="14 Descuentos (Transbordo) "/>
    <n v="100659.4382"/>
    <x v="0"/>
    <n v="12487.5"/>
    <x v="1567"/>
    <x v="0"/>
    <m/>
  </r>
  <r>
    <d v="2025-11-20T02:54:51"/>
    <x v="1"/>
    <x v="28"/>
    <s v="MARULANDA JARAMILLO DAWER ANDRES"/>
    <x v="0"/>
    <x v="0"/>
    <n v="199"/>
    <n v="22.1111111111111"/>
    <n v="202.575842696629"/>
    <s v="4 Descuentos (Transbordo) "/>
    <n v="113241.868"/>
    <x v="0"/>
    <n v="12487.5"/>
    <x v="1567"/>
    <x v="0"/>
    <m/>
  </r>
  <r>
    <d v="2025-11-20T02:54:52"/>
    <x v="9"/>
    <x v="29"/>
    <s v="MONTOYA OSPINA GILBERTO ANTONIO"/>
    <x v="0"/>
    <x v="0"/>
    <n v="225"/>
    <n v="25"/>
    <n v="202.575842696629"/>
    <s v="1 Descuento (Conduct) "/>
    <n v="113241.868"/>
    <x v="0"/>
    <n v="12487.5"/>
    <x v="1567"/>
    <x v="0"/>
    <m/>
  </r>
  <r>
    <d v="2025-11-20T02:54:52"/>
    <x v="1"/>
    <x v="30"/>
    <s v="ARAQUE ARROYAVE JOSE ALBEIRO"/>
    <x v="0"/>
    <x v="0"/>
    <n v="238"/>
    <n v="26.4444444444444"/>
    <n v="202.575842696629"/>
    <m/>
    <n v="113241.868"/>
    <x v="1"/>
    <n v="12487.5"/>
    <x v="1567"/>
    <x v="0"/>
    <m/>
  </r>
  <r>
    <d v="2025-11-20T02:54:52"/>
    <x v="9"/>
    <x v="31"/>
    <s v="MARTINEZ CHAVERRA LUIS NORBERTO"/>
    <x v="6"/>
    <x v="0"/>
    <n v="223"/>
    <n v="27.875"/>
    <n v="180.06741573033699"/>
    <m/>
    <n v="100659.4382"/>
    <x v="0"/>
    <n v="12487.5"/>
    <x v="1567"/>
    <x v="0"/>
    <m/>
  </r>
  <r>
    <d v="2025-11-20T02:54:53"/>
    <x v="1"/>
    <x v="32"/>
    <s v="GUTIERREZ ARICAPA DANIEL HUMBERTO"/>
    <x v="3"/>
    <x v="0"/>
    <n v="252"/>
    <n v="25.2"/>
    <n v="225.084269662921"/>
    <s v="11 Descuentos (Transbordo y usuarios desubicados) "/>
    <n v="125824.2978"/>
    <x v="1"/>
    <n v="12487.5"/>
    <x v="1567"/>
    <x v="0"/>
    <m/>
  </r>
  <r>
    <d v="2025-11-20T02:54:53"/>
    <x v="9"/>
    <x v="33"/>
    <s v="FRANCO CARVAJAL GERARDO ANTONIO"/>
    <x v="3"/>
    <x v="0"/>
    <n v="176"/>
    <n v="17.600000000000001"/>
    <n v="225.084269662921"/>
    <m/>
    <n v="125824.2978"/>
    <x v="0"/>
    <n v="12487.5"/>
    <x v="1567"/>
    <x v="0"/>
    <m/>
  </r>
  <r>
    <d v="2025-11-20T02:54:53"/>
    <x v="1"/>
    <x v="34"/>
    <s v="MACEA ARBELAEZ MATEO"/>
    <x v="6"/>
    <x v="0"/>
    <n v="191"/>
    <n v="23.875"/>
    <n v="180.06741573033699"/>
    <s v="5 Descuentos (Transbordo) "/>
    <n v="100659.4382"/>
    <x v="0"/>
    <n v="12487.5"/>
    <x v="1567"/>
    <x v="0"/>
    <m/>
  </r>
  <r>
    <d v="2025-11-20T02:54:54"/>
    <x v="9"/>
    <x v="35"/>
    <s v="OCAMPO OCAMPO ANTONIO JOSE"/>
    <x v="3"/>
    <x v="0"/>
    <n v="187"/>
    <n v="18.7"/>
    <n v="225.084269662921"/>
    <s v="1 Descuento (Conduct) "/>
    <n v="125824.2978"/>
    <x v="0"/>
    <n v="12487.5"/>
    <x v="1567"/>
    <x v="0"/>
    <m/>
  </r>
  <r>
    <d v="2025-11-20T02:54:54"/>
    <x v="1"/>
    <x v="41"/>
    <s v="PALMAR PANA EDIXON JOSUE"/>
    <x v="0"/>
    <x v="0"/>
    <n v="210"/>
    <n v="23.3333333333333"/>
    <n v="202.575842696629"/>
    <s v="3 Descuentos (Transbordo) "/>
    <n v="113241.868"/>
    <x v="1"/>
    <n v="12487.5"/>
    <x v="1567"/>
    <x v="0"/>
    <m/>
  </r>
  <r>
    <d v="2025-11-20T02:54:54"/>
    <x v="9"/>
    <x v="40"/>
    <s v="AGUDELO GARCIA DENIN ANGELO"/>
    <x v="0"/>
    <x v="0"/>
    <n v="194"/>
    <n v="21.5555555555556"/>
    <n v="202.575842696629"/>
    <s v="1 Descuento (Despachador) "/>
    <n v="113241.868"/>
    <x v="1"/>
    <n v="12487.5"/>
    <x v="1567"/>
    <x v="0"/>
    <m/>
  </r>
  <r>
    <d v="2025-11-20T02:54:54"/>
    <x v="1"/>
    <x v="42"/>
    <s v="CALLE BOTERO ANDRES CAMILO"/>
    <x v="2"/>
    <x v="0"/>
    <n v="150"/>
    <n v="25"/>
    <n v="135.05056179775301"/>
    <s v="2 Descuentos (usuario desubicado y despachador) "/>
    <n v="75494.578699999998"/>
    <x v="1"/>
    <n v="12487.5"/>
    <x v="1567"/>
    <x v="0"/>
    <m/>
  </r>
  <r>
    <d v="2025-11-20T03:05:05"/>
    <x v="9"/>
    <x v="0"/>
    <s v="HINCAPIE VILLA JUAN ESTIVEN"/>
    <x v="3"/>
    <x v="0"/>
    <n v="201"/>
    <n v="20.100000000000001"/>
    <n v="228.712241653418"/>
    <m/>
    <n v="127946.6614"/>
    <x v="0"/>
    <n v="13178.3784"/>
    <x v="1568"/>
    <x v="0"/>
    <m/>
  </r>
  <r>
    <d v="2025-11-20T03:05:05"/>
    <x v="1"/>
    <x v="36"/>
    <s v="PARIAS MURIEL JHON FREDY"/>
    <x v="0"/>
    <x v="0"/>
    <n v="246"/>
    <n v="27.3333333333333"/>
    <n v="205.84101748807601"/>
    <m/>
    <n v="115151.9952"/>
    <x v="1"/>
    <n v="13178.3784"/>
    <x v="1568"/>
    <x v="0"/>
    <m/>
  </r>
  <r>
    <d v="2025-11-20T03:05:06"/>
    <x v="9"/>
    <x v="1"/>
    <s v="GONZALEZ IPUANA RENE"/>
    <x v="0"/>
    <x v="0"/>
    <n v="213"/>
    <n v="23.6666666666667"/>
    <n v="205.84101748807601"/>
    <s v="Se adicionan 12 Usuarios restantes del dia 31/10 "/>
    <n v="115151.9952"/>
    <x v="0"/>
    <n v="13178.3784"/>
    <x v="1568"/>
    <x v="0"/>
    <m/>
  </r>
  <r>
    <d v="2025-11-20T03:05:06"/>
    <x v="1"/>
    <x v="37"/>
    <s v="SANCHEZ BETANCOURT FRANSCISCO"/>
    <x v="6"/>
    <x v="0"/>
    <n v="190"/>
    <n v="23.75"/>
    <n v="182.96979332273401"/>
    <m/>
    <n v="102357.3291"/>
    <x v="0"/>
    <n v="13178.3784"/>
    <x v="1568"/>
    <x v="0"/>
    <m/>
  </r>
  <r>
    <d v="2025-11-20T03:05:06"/>
    <x v="9"/>
    <x v="2"/>
    <s v="VERENZUELA MARTINEZ ALEXANDER"/>
    <x v="0"/>
    <x v="0"/>
    <n v="218"/>
    <n v="24.2222222222222"/>
    <n v="205.84101748807601"/>
    <m/>
    <n v="115151.9952"/>
    <x v="1"/>
    <n v="13178.3784"/>
    <x v="1568"/>
    <x v="0"/>
    <m/>
  </r>
  <r>
    <d v="2025-11-20T03:05:07"/>
    <x v="1"/>
    <x v="3"/>
    <s v="OSORIO URREGO SANTIAGO"/>
    <x v="4"/>
    <x v="0"/>
    <n v="144"/>
    <n v="20.571428571428601"/>
    <n v="160.098569157393"/>
    <m/>
    <n v="89562.663"/>
    <x v="0"/>
    <n v="13178.3784"/>
    <x v="1568"/>
    <x v="0"/>
    <m/>
  </r>
  <r>
    <d v="2025-11-20T03:05:07"/>
    <x v="9"/>
    <x v="4"/>
    <s v="PALACIO ARIAS YORFAN ALEXIS"/>
    <x v="8"/>
    <x v="0"/>
    <n v="94"/>
    <n v="18.8"/>
    <n v="114.356120826709"/>
    <s v="2 Descuentos (Usuarios desubicados) "/>
    <n v="63973.330699999999"/>
    <x v="1"/>
    <n v="13178.3784"/>
    <x v="1568"/>
    <x v="0"/>
    <m/>
  </r>
  <r>
    <d v="2025-11-20T03:05:07"/>
    <x v="1"/>
    <x v="5"/>
    <s v="GONZALEZ PEREZ RAFAEL JOSE"/>
    <x v="3"/>
    <x v="0"/>
    <n v="216"/>
    <n v="21.6"/>
    <n v="228.712241653418"/>
    <s v="5 Descuentos (Jefe de ruta, transbordo y usuario desubicado) "/>
    <n v="127946.6614"/>
    <x v="1"/>
    <n v="13178.3784"/>
    <x v="1568"/>
    <x v="0"/>
    <m/>
  </r>
  <r>
    <d v="2025-11-20T03:05:07"/>
    <x v="9"/>
    <x v="6"/>
    <s v="CARTAGENA RAMIREZ FREDY ALONSO"/>
    <x v="9"/>
    <x v="0"/>
    <n v="288"/>
    <n v="24"/>
    <n v="274.454689984102"/>
    <s v="2 Descuentos (conduct y usuario desubicado) "/>
    <n v="153535.99359999999"/>
    <x v="0"/>
    <n v="13178.3784"/>
    <x v="1568"/>
    <x v="0"/>
    <m/>
  </r>
  <r>
    <d v="2025-11-20T03:05:08"/>
    <x v="1"/>
    <x v="7"/>
    <s v="MARIN ALZATE KEVIN ANDRES"/>
    <x v="8"/>
    <x v="0"/>
    <n v="114"/>
    <n v="22.8"/>
    <n v="114.356120826709"/>
    <m/>
    <n v="63973.330699999999"/>
    <x v="0"/>
    <n v="13178.3784"/>
    <x v="1568"/>
    <x v="0"/>
    <m/>
  </r>
  <r>
    <d v="2025-11-20T03:05:08"/>
    <x v="9"/>
    <x v="8"/>
    <s v="YEPES TORRES JHON ALEXANDER"/>
    <x v="3"/>
    <x v="0"/>
    <n v="273"/>
    <n v="27.3"/>
    <n v="228.712241653418"/>
    <m/>
    <n v="127946.6614"/>
    <x v="0"/>
    <n v="13178.3784"/>
    <x v="1568"/>
    <x v="0"/>
    <m/>
  </r>
  <r>
    <d v="2025-11-20T03:05:08"/>
    <x v="1"/>
    <x v="11"/>
    <s v="DURANGO PAEZ GILDARDO"/>
    <x v="0"/>
    <x v="0"/>
    <n v="191"/>
    <n v="21.2222222222222"/>
    <n v="205.84101748807601"/>
    <m/>
    <n v="115151.9952"/>
    <x v="1"/>
    <n v="13178.3784"/>
    <x v="1568"/>
    <x v="0"/>
    <m/>
  </r>
  <r>
    <d v="2025-11-20T03:05:09"/>
    <x v="1"/>
    <x v="13"/>
    <s v="PEREZ GARCIA JUAN ESTEBAN"/>
    <x v="0"/>
    <x v="0"/>
    <n v="202"/>
    <n v="22.4444444444444"/>
    <n v="205.84101748807601"/>
    <m/>
    <n v="115151.9952"/>
    <x v="0"/>
    <n v="13178.3784"/>
    <x v="1568"/>
    <x v="0"/>
    <m/>
  </r>
  <r>
    <d v="2025-11-20T03:05:09"/>
    <x v="9"/>
    <x v="12"/>
    <s v="HERNANDEZ MACIAS GILBERTO"/>
    <x v="0"/>
    <x v="0"/>
    <n v="182"/>
    <n v="20.2222222222222"/>
    <n v="205.84101748807601"/>
    <m/>
    <n v="115151.9952"/>
    <x v="1"/>
    <n v="13178.3784"/>
    <x v="1568"/>
    <x v="0"/>
    <m/>
  </r>
  <r>
    <d v="2025-11-20T03:05:09"/>
    <x v="9"/>
    <x v="14"/>
    <s v="PARRA VILLA YUBER ALONSO"/>
    <x v="5"/>
    <x v="0"/>
    <n v="18"/>
    <n v="18"/>
    <n v="22.8712241653418"/>
    <m/>
    <n v="12794.6661"/>
    <x v="0"/>
    <n v="13178.3784"/>
    <x v="1568"/>
    <x v="0"/>
    <m/>
  </r>
  <r>
    <d v="2025-11-20T03:05:10"/>
    <x v="1"/>
    <x v="15"/>
    <s v="ALBERTO ARISTIZABAL RAFAEL"/>
    <x v="1"/>
    <x v="0"/>
    <n v="281"/>
    <n v="25.545454545454501"/>
    <n v="251.58346581876"/>
    <m/>
    <n v="140741.32750000001"/>
    <x v="0"/>
    <n v="13178.3784"/>
    <x v="1568"/>
    <x v="0"/>
    <m/>
  </r>
  <r>
    <d v="2025-11-20T03:05:10"/>
    <x v="9"/>
    <x v="17"/>
    <s v="MURILLO  YORMAN ANDRES"/>
    <x v="0"/>
    <x v="0"/>
    <n v="229"/>
    <n v="25.4444444444444"/>
    <n v="205.84101748807601"/>
    <m/>
    <n v="115151.9952"/>
    <x v="0"/>
    <n v="13178.3784"/>
    <x v="1568"/>
    <x v="0"/>
    <m/>
  </r>
  <r>
    <d v="2025-11-20T03:05:10"/>
    <x v="1"/>
    <x v="18"/>
    <s v="MACIAS HERNANDEZ JULIAN DAVID"/>
    <x v="1"/>
    <x v="0"/>
    <n v="245"/>
    <n v="22.272727272727298"/>
    <n v="251.58346581876"/>
    <s v="1 Descuento (conduct) "/>
    <n v="140741.32750000001"/>
    <x v="0"/>
    <n v="13178.3784"/>
    <x v="1568"/>
    <x v="0"/>
    <m/>
  </r>
  <r>
    <d v="2025-11-20T03:05:11"/>
    <x v="9"/>
    <x v="19"/>
    <s v="QUIRAMA CASTAEDA JHON JADER"/>
    <x v="2"/>
    <x v="0"/>
    <n v="162"/>
    <n v="24.923076923076898"/>
    <n v="148.66295707472199"/>
    <m/>
    <n v="83165.329899999997"/>
    <x v="1"/>
    <n v="13178.3784"/>
    <x v="1568"/>
    <x v="0"/>
    <m/>
  </r>
  <r>
    <d v="2025-11-20T03:05:11"/>
    <x v="1"/>
    <x v="20"/>
    <s v="SALDARRIAGA PARRA LUIS ALBERTO"/>
    <x v="0"/>
    <x v="0"/>
    <n v="201"/>
    <n v="22.3333333333333"/>
    <n v="205.84101748807601"/>
    <m/>
    <n v="115151.9952"/>
    <x v="2"/>
    <n v="13178.3784"/>
    <x v="1568"/>
    <x v="0"/>
    <m/>
  </r>
  <r>
    <d v="2025-11-20T03:05:11"/>
    <x v="9"/>
    <x v="21"/>
    <s v="JIMENEZ HERNANDEZ ESTEBAN CAMILO"/>
    <x v="2"/>
    <x v="0"/>
    <n v="160"/>
    <n v="26.6666666666667"/>
    <n v="137.227344992051"/>
    <s v="5 Descuentos (conducts y usuarios desubicados) "/>
    <n v="76767.996799999994"/>
    <x v="0"/>
    <n v="13178.3784"/>
    <x v="1568"/>
    <x v="0"/>
    <m/>
  </r>
  <r>
    <d v="2025-11-20T03:05:12"/>
    <x v="1"/>
    <x v="22"/>
    <s v="CIRO MARIN RODRIGO ALBERTO"/>
    <x v="3"/>
    <x v="0"/>
    <n v="185"/>
    <n v="18.5"/>
    <n v="228.712241653418"/>
    <s v="6 Descuentos (Transbordo) "/>
    <n v="127946.6614"/>
    <x v="0"/>
    <n v="13178.3784"/>
    <x v="1568"/>
    <x v="0"/>
    <m/>
  </r>
  <r>
    <d v="2025-11-20T03:05:12"/>
    <x v="9"/>
    <x v="23"/>
    <s v="FLORES RINCON JORGE ALBERTO"/>
    <x v="9"/>
    <x v="0"/>
    <n v="233"/>
    <n v="19.4166666666667"/>
    <n v="274.454689984102"/>
    <m/>
    <n v="153535.99359999999"/>
    <x v="0"/>
    <n v="13178.3784"/>
    <x v="1568"/>
    <x v="0"/>
    <m/>
  </r>
  <r>
    <d v="2025-11-20T03:05:12"/>
    <x v="1"/>
    <x v="24"/>
    <s v="AGUDELO GARCIA LLORDIN ELIAS"/>
    <x v="3"/>
    <x v="0"/>
    <n v="212"/>
    <n v="21.2"/>
    <n v="228.712241653418"/>
    <m/>
    <n v="127946.6614"/>
    <x v="0"/>
    <n v="13178.3784"/>
    <x v="1568"/>
    <x v="0"/>
    <m/>
  </r>
  <r>
    <d v="2025-11-20T03:05:13"/>
    <x v="9"/>
    <x v="25"/>
    <s v="LEON PEREZ RAUL ENRIQUE"/>
    <x v="3"/>
    <x v="0"/>
    <n v="290"/>
    <n v="29"/>
    <n v="228.712241653418"/>
    <s v="3 Descuentos (Usuarios desubicados) "/>
    <n v="127946.6614"/>
    <x v="0"/>
    <n v="13178.3784"/>
    <x v="1568"/>
    <x v="0"/>
    <m/>
  </r>
  <r>
    <d v="2025-11-20T03:05:13"/>
    <x v="1"/>
    <x v="39"/>
    <s v="IBARGUEN GARRIDO JUAN ESTEBAN"/>
    <x v="6"/>
    <x v="0"/>
    <n v="166"/>
    <n v="20.75"/>
    <n v="182.96979332273401"/>
    <s v="13 Descuentos (Transbordo) "/>
    <n v="102357.3291"/>
    <x v="0"/>
    <n v="13178.3784"/>
    <x v="1568"/>
    <x v="0"/>
    <m/>
  </r>
  <r>
    <d v="2025-11-20T03:05:13"/>
    <x v="9"/>
    <x v="27"/>
    <s v="LAYOS JIMENEZ JOHAN CAMILO"/>
    <x v="6"/>
    <x v="0"/>
    <n v="156"/>
    <n v="19.5"/>
    <n v="182.96979332273401"/>
    <m/>
    <n v="102357.3291"/>
    <x v="0"/>
    <n v="13178.3784"/>
    <x v="1568"/>
    <x v="0"/>
    <m/>
  </r>
  <r>
    <d v="2025-11-20T03:05:14"/>
    <x v="1"/>
    <x v="28"/>
    <s v="MARULANDA JARAMILLO DAWER ANDRES"/>
    <x v="6"/>
    <x v="0"/>
    <n v="195"/>
    <n v="24.375"/>
    <n v="182.96979332273401"/>
    <m/>
    <n v="102357.3291"/>
    <x v="0"/>
    <n v="13178.3784"/>
    <x v="1568"/>
    <x v="0"/>
    <m/>
  </r>
  <r>
    <d v="2025-11-20T03:05:14"/>
    <x v="9"/>
    <x v="29"/>
    <s v="MONTOYA OSPINA GILBERTO ANTONIO"/>
    <x v="0"/>
    <x v="0"/>
    <n v="223"/>
    <n v="24.7777777777778"/>
    <n v="205.84101748807601"/>
    <m/>
    <n v="115151.9952"/>
    <x v="0"/>
    <n v="13178.3784"/>
    <x v="1568"/>
    <x v="0"/>
    <m/>
  </r>
  <r>
    <d v="2025-11-20T03:05:14"/>
    <x v="1"/>
    <x v="30"/>
    <s v="ARAQUE ARROYAVE JOSE ALBEIRO"/>
    <x v="2"/>
    <x v="0"/>
    <n v="181"/>
    <n v="30.1666666666667"/>
    <n v="137.227344992051"/>
    <m/>
    <n v="76767.996799999994"/>
    <x v="1"/>
    <n v="13178.3784"/>
    <x v="1568"/>
    <x v="0"/>
    <m/>
  </r>
  <r>
    <d v="2025-11-20T03:05:15"/>
    <x v="9"/>
    <x v="31"/>
    <s v="JARAMILLO JARAMILLO FRANCISCO WBEIMAR"/>
    <x v="0"/>
    <x v="0"/>
    <n v="172"/>
    <n v="19.1111111111111"/>
    <n v="205.84101748807601"/>
    <m/>
    <n v="115151.9952"/>
    <x v="0"/>
    <n v="13178.3784"/>
    <x v="1568"/>
    <x v="0"/>
    <m/>
  </r>
  <r>
    <d v="2025-11-20T03:05:15"/>
    <x v="1"/>
    <x v="32"/>
    <s v="TABORDA ROJAS DIEGO ALEJANDRO"/>
    <x v="6"/>
    <x v="0"/>
    <n v="155"/>
    <n v="19.375"/>
    <n v="182.96979332273401"/>
    <m/>
    <n v="102357.3291"/>
    <x v="1"/>
    <n v="13178.3784"/>
    <x v="1568"/>
    <x v="0"/>
    <m/>
  </r>
  <r>
    <d v="2025-11-20T03:05:15"/>
    <x v="9"/>
    <x v="33"/>
    <s v="CALLE BOTERO ANDRES CAMILO "/>
    <x v="2"/>
    <x v="0"/>
    <n v="131"/>
    <n v="21.8333333333333"/>
    <n v="137.227344992051"/>
    <s v="RICARDO CALLE Realiz 1 viaje donde moviliz 14 Usuarios "/>
    <n v="76767.996799999994"/>
    <x v="0"/>
    <n v="13178.3784"/>
    <x v="1568"/>
    <x v="0"/>
    <m/>
  </r>
  <r>
    <d v="2025-11-20T03:05:15"/>
    <x v="1"/>
    <x v="34"/>
    <s v="PALMAR PANA EDIXON JOSUE"/>
    <x v="4"/>
    <x v="0"/>
    <n v="161"/>
    <n v="23"/>
    <n v="160.098569157393"/>
    <m/>
    <n v="89562.663"/>
    <x v="0"/>
    <n v="13178.3784"/>
    <x v="1568"/>
    <x v="0"/>
    <m/>
  </r>
  <r>
    <d v="2025-11-20T03:05:16"/>
    <x v="9"/>
    <x v="35"/>
    <s v="OCAMPO OCAMPO ANTONIO JOSE"/>
    <x v="3"/>
    <x v="0"/>
    <n v="194"/>
    <n v="19.399999999999999"/>
    <n v="228.712241653418"/>
    <s v="Se descuenta 0.5 viaje de 6 06 pm ya que NO ingresa a la minorista "/>
    <n v="121549.3939"/>
    <x v="0"/>
    <n v="13178.3784"/>
    <x v="1568"/>
    <x v="2"/>
    <n v="11.435499999999999"/>
  </r>
  <r>
    <d v="2025-11-20T03:05:16"/>
    <x v="1"/>
    <x v="41"/>
    <s v="GARCIA DAVID WILSON ALBERTO"/>
    <x v="0"/>
    <x v="0"/>
    <n v="219"/>
    <n v="24.3333333333333"/>
    <n v="205.84101748807601"/>
    <s v="Se descuenta 0.5 viaje de 5 37 pm ya que NO ingresa a la minorista. 4 Descuentos (transbordo) "/>
    <n v="108754.7277"/>
    <x v="1"/>
    <n v="13178.3784"/>
    <x v="1568"/>
    <x v="2"/>
    <n v="11.435499999999999"/>
  </r>
  <r>
    <d v="2025-11-20T03:05:16"/>
    <x v="9"/>
    <x v="40"/>
    <s v="AGUDELO GARCIA DENIN ANGELO"/>
    <x v="3"/>
    <x v="0"/>
    <n v="252"/>
    <n v="25.2"/>
    <n v="228.712241653418"/>
    <s v="1 Descuento (conduct) "/>
    <n v="127946.6614"/>
    <x v="1"/>
    <n v="13178.3784"/>
    <x v="1568"/>
    <x v="0"/>
    <m/>
  </r>
  <r>
    <d v="2025-11-21T01:31:19"/>
    <x v="9"/>
    <x v="0"/>
    <s v="SUAREZ ESCUDERO JONATAN"/>
    <x v="3"/>
    <x v="0"/>
    <n v="200"/>
    <n v="20"/>
    <n v="209.490616621984"/>
    <s v="2 Descuentos (Conduct y usuario desubicado) "/>
    <n v="116702.0107"/>
    <x v="0"/>
    <n v="12341.463400000001"/>
    <x v="1569"/>
    <x v="0"/>
    <m/>
  </r>
  <r>
    <d v="2025-11-21T01:31:20"/>
    <x v="1"/>
    <x v="36"/>
    <s v="PARIAS MURIEL JHON FREDY"/>
    <x v="8"/>
    <x v="0"/>
    <n v="107"/>
    <n v="21.4"/>
    <n v="104.745308310992"/>
    <m/>
    <n v="58351.005400000002"/>
    <x v="1"/>
    <n v="12341.463400000001"/>
    <x v="1569"/>
    <x v="0"/>
    <m/>
  </r>
  <r>
    <d v="2025-11-21T01:31:20"/>
    <x v="9"/>
    <x v="37"/>
    <s v="SANCHEZ BETANCOURT FRANSCISCO"/>
    <x v="3"/>
    <x v="0"/>
    <n v="247"/>
    <n v="24.7"/>
    <n v="209.490616621984"/>
    <m/>
    <n v="116702.0107"/>
    <x v="0"/>
    <n v="12341.463400000001"/>
    <x v="1569"/>
    <x v="0"/>
    <m/>
  </r>
  <r>
    <d v="2025-11-21T01:31:20"/>
    <x v="1"/>
    <x v="2"/>
    <s v="VERENZUELA MARTINEZ ALEXANDER"/>
    <x v="12"/>
    <x v="0"/>
    <n v="290"/>
    <n v="22.307692307692299"/>
    <n v="272.33780160857901"/>
    <m/>
    <n v="151712.6139"/>
    <x v="1"/>
    <n v="12341.463400000001"/>
    <x v="1569"/>
    <x v="0"/>
    <m/>
  </r>
  <r>
    <d v="2025-11-21T01:31:21"/>
    <x v="9"/>
    <x v="3"/>
    <s v="LOPEZ PINEDA DANIEL ESTIVEN"/>
    <x v="7"/>
    <x v="0"/>
    <n v="55"/>
    <n v="18.3333333333333"/>
    <n v="62.847184986595202"/>
    <s v="2 Descuentos (Transbordo) "/>
    <n v="35010.603199999998"/>
    <x v="0"/>
    <n v="12341.463400000001"/>
    <x v="1569"/>
    <x v="0"/>
    <m/>
  </r>
  <r>
    <d v="2025-11-21T01:31:21"/>
    <x v="1"/>
    <x v="4"/>
    <s v="JARAMILLO JARAMILLO FRANCISCO WBEIMAR"/>
    <x v="0"/>
    <x v="0"/>
    <n v="206"/>
    <n v="22.8888888888889"/>
    <n v="188.541554959786"/>
    <m/>
    <n v="105031.8097"/>
    <x v="1"/>
    <n v="12341.463400000001"/>
    <x v="1569"/>
    <x v="0"/>
    <m/>
  </r>
  <r>
    <d v="2025-11-21T01:31:21"/>
    <x v="9"/>
    <x v="5"/>
    <s v="GONZALEZ PEREZ RAFAEL JOSE"/>
    <x v="9"/>
    <x v="3"/>
    <n v="236"/>
    <n v="19.6666666666667"/>
    <n v="251.38873994638101"/>
    <m/>
    <n v="140042.4129"/>
    <x v="1"/>
    <n v="12341.463400000001"/>
    <x v="1569"/>
    <x v="0"/>
    <m/>
  </r>
  <r>
    <d v="2025-11-21T01:31:21"/>
    <x v="1"/>
    <x v="6"/>
    <s v="CARTAGENA RAMIREZ FREDY ALONSO"/>
    <x v="6"/>
    <x v="0"/>
    <n v="189"/>
    <n v="23.625"/>
    <n v="167.592493297587"/>
    <m/>
    <n v="93361.608600000007"/>
    <x v="0"/>
    <n v="12341.463400000001"/>
    <x v="1569"/>
    <x v="0"/>
    <m/>
  </r>
  <r>
    <d v="2025-11-21T01:31:22"/>
    <x v="9"/>
    <x v="7"/>
    <s v="GUTIERREZ ARICAPA DANIEL HUMBERTO"/>
    <x v="6"/>
    <x v="0"/>
    <n v="189"/>
    <n v="23.625"/>
    <n v="167.592493297587"/>
    <s v="2 Descuentos (Usuarios desubicados) "/>
    <n v="93361.608600000007"/>
    <x v="0"/>
    <n v="12341.463400000001"/>
    <x v="1569"/>
    <x v="0"/>
    <m/>
  </r>
  <r>
    <d v="2025-11-21T01:31:22"/>
    <x v="1"/>
    <x v="8"/>
    <s v="YEPES TORRES JHON ALEXANDER"/>
    <x v="6"/>
    <x v="0"/>
    <n v="215"/>
    <n v="26.875"/>
    <n v="167.592493297587"/>
    <m/>
    <n v="93361.608600000007"/>
    <x v="0"/>
    <n v="12341.463400000001"/>
    <x v="1569"/>
    <x v="0"/>
    <m/>
  </r>
  <r>
    <d v="2025-11-21T01:31:22"/>
    <x v="9"/>
    <x v="9"/>
    <s v="DAVID  HENRY GIOVANNY"/>
    <x v="10"/>
    <x v="0"/>
    <n v="114"/>
    <n v="28.5"/>
    <n v="83.796246648793598"/>
    <m/>
    <n v="46680.804300000003"/>
    <x v="0"/>
    <n v="12341.463400000001"/>
    <x v="1569"/>
    <x v="0"/>
    <m/>
  </r>
  <r>
    <d v="2025-11-21T01:31:22"/>
    <x v="1"/>
    <x v="10"/>
    <s v="MIRANDA MACHADO ALVARO"/>
    <x v="3"/>
    <x v="0"/>
    <n v="259"/>
    <n v="25.9"/>
    <n v="209.490616621984"/>
    <m/>
    <n v="116702.0107"/>
    <x v="0"/>
    <n v="12341.463400000001"/>
    <x v="1569"/>
    <x v="0"/>
    <m/>
  </r>
  <r>
    <d v="2025-11-21T01:31:22"/>
    <x v="9"/>
    <x v="11"/>
    <s v="DURANGO PAEZ GILDARDO"/>
    <x v="13"/>
    <x v="0"/>
    <n v="296"/>
    <n v="21.1428571428571"/>
    <n v="293.28686327077702"/>
    <s v="3 Descuentos (Despachador y conduct) "/>
    <n v="163382.815"/>
    <x v="1"/>
    <n v="12341.463400000001"/>
    <x v="1569"/>
    <x v="0"/>
    <m/>
  </r>
  <r>
    <d v="2025-11-21T01:31:23"/>
    <x v="1"/>
    <x v="12"/>
    <s v="HERNANDEZ MACIAS GILBERTO"/>
    <x v="9"/>
    <x v="0"/>
    <n v="261"/>
    <n v="21.75"/>
    <n v="251.38873994638101"/>
    <m/>
    <n v="140042.4129"/>
    <x v="1"/>
    <n v="12341.463400000001"/>
    <x v="1569"/>
    <x v="0"/>
    <m/>
  </r>
  <r>
    <d v="2025-11-21T01:31:23"/>
    <x v="9"/>
    <x v="13"/>
    <s v="PEREZ GARCIA JUAN ESTEBAN"/>
    <x v="3"/>
    <x v="0"/>
    <n v="203"/>
    <n v="20.3"/>
    <n v="209.490616621984"/>
    <s v="9 Descuentos (Transbordo) "/>
    <n v="116702.0107"/>
    <x v="0"/>
    <n v="12341.463400000001"/>
    <x v="1569"/>
    <x v="0"/>
    <m/>
  </r>
  <r>
    <d v="2025-11-21T01:31:23"/>
    <x v="1"/>
    <x v="14"/>
    <s v="PARRA VILLA YUBER ALONSO"/>
    <x v="0"/>
    <x v="0"/>
    <n v="160"/>
    <n v="17.7777777777778"/>
    <n v="188.541554959786"/>
    <s v="10 Descuentos (Transbordo y conduct) "/>
    <n v="105031.8097"/>
    <x v="0"/>
    <n v="12341.463400000001"/>
    <x v="1569"/>
    <x v="0"/>
    <m/>
  </r>
  <r>
    <d v="2025-11-21T01:31:23"/>
    <x v="9"/>
    <x v="15"/>
    <s v="ALBERTO ARISTIZABAL RAFAEL"/>
    <x v="6"/>
    <x v="0"/>
    <n v="178"/>
    <n v="22.25"/>
    <n v="167.592493297587"/>
    <m/>
    <n v="93361.608600000007"/>
    <x v="0"/>
    <n v="12341.463400000001"/>
    <x v="1569"/>
    <x v="0"/>
    <m/>
  </r>
  <r>
    <d v="2025-11-21T01:31:24"/>
    <x v="1"/>
    <x v="17"/>
    <s v="MURILLO  YORMAN ANDRES"/>
    <x v="3"/>
    <x v="0"/>
    <n v="182"/>
    <n v="18.2"/>
    <n v="209.490616621984"/>
    <m/>
    <n v="116702.0107"/>
    <x v="0"/>
    <n v="12341.463400000001"/>
    <x v="1569"/>
    <x v="0"/>
    <m/>
  </r>
  <r>
    <d v="2025-11-21T01:31:24"/>
    <x v="9"/>
    <x v="18"/>
    <s v="DURANGO DAVID JOSE"/>
    <x v="9"/>
    <x v="0"/>
    <n v="235"/>
    <n v="19.5833333333333"/>
    <n v="251.38873994638101"/>
    <s v="JULIAN MACIAS Realiz 6 viajes donde moviliz 125 usuarios "/>
    <n v="140042.4129"/>
    <x v="0"/>
    <n v="12341.463400000001"/>
    <x v="1569"/>
    <x v="0"/>
    <m/>
  </r>
  <r>
    <d v="2025-11-21T01:31:24"/>
    <x v="1"/>
    <x v="19"/>
    <s v="QUIRAMA CASTAEDA JHON JADER"/>
    <x v="3"/>
    <x v="0"/>
    <n v="194"/>
    <n v="19.399999999999999"/>
    <n v="209.490616621984"/>
    <m/>
    <n v="116702.0107"/>
    <x v="1"/>
    <n v="12341.463400000001"/>
    <x v="1569"/>
    <x v="0"/>
    <m/>
  </r>
  <r>
    <d v="2025-11-21T01:31:24"/>
    <x v="9"/>
    <x v="20"/>
    <s v="SALDARRIAGA PARRA LUIS ALBERTO"/>
    <x v="6"/>
    <x v="0"/>
    <n v="156"/>
    <n v="19.5"/>
    <n v="167.592493297587"/>
    <m/>
    <n v="93361.608600000007"/>
    <x v="2"/>
    <n v="12341.463400000001"/>
    <x v="1569"/>
    <x v="0"/>
    <m/>
  </r>
  <r>
    <d v="2025-11-21T01:31:25"/>
    <x v="1"/>
    <x v="21"/>
    <s v="JIMENEZ HERNANDEZ ESTEBAN CAMILO"/>
    <x v="4"/>
    <x v="0"/>
    <n v="172"/>
    <n v="24.571428571428601"/>
    <n v="146.64343163538899"/>
    <s v="6 Descuentos (Transbordo y conducts) "/>
    <n v="81691.407500000001"/>
    <x v="0"/>
    <n v="12341.463400000001"/>
    <x v="1569"/>
    <x v="0"/>
    <m/>
  </r>
  <r>
    <d v="2025-11-21T01:31:25"/>
    <x v="9"/>
    <x v="38"/>
    <s v="JIMENEZ HURTADO CARLOS ESTIVEN"/>
    <x v="3"/>
    <x v="0"/>
    <n v="192"/>
    <n v="19.2"/>
    <n v="209.490616621984"/>
    <m/>
    <n v="116702.0107"/>
    <x v="1"/>
    <n v="12341.463400000001"/>
    <x v="1569"/>
    <x v="0"/>
    <m/>
  </r>
  <r>
    <d v="2025-11-21T01:31:25"/>
    <x v="1"/>
    <x v="22"/>
    <s v="CIRO MARIN RODRIGO ALBERTO"/>
    <x v="0"/>
    <x v="0"/>
    <n v="148"/>
    <n v="16.4444444444444"/>
    <n v="188.541554959786"/>
    <s v="1 Descuento (Asociado) "/>
    <n v="105031.8097"/>
    <x v="0"/>
    <n v="12341.463400000001"/>
    <x v="1569"/>
    <x v="0"/>
    <m/>
  </r>
  <r>
    <d v="2025-11-21T01:31:25"/>
    <x v="9"/>
    <x v="23"/>
    <s v="FLORES RINCON JORGE ALBERTO"/>
    <x v="15"/>
    <x v="0"/>
    <n v="314"/>
    <n v="20.933333333333302"/>
    <n v="314.23592493297599"/>
    <s v="1 Descuento (Oficina) "/>
    <n v="175053.01610000001"/>
    <x v="0"/>
    <n v="12341.463400000001"/>
    <x v="1569"/>
    <x v="0"/>
    <m/>
  </r>
  <r>
    <d v="2025-11-21T01:31:26"/>
    <x v="1"/>
    <x v="24"/>
    <s v="OSORIO URREGO SANTIAGO"/>
    <x v="3"/>
    <x v="0"/>
    <n v="202"/>
    <n v="20.2"/>
    <n v="209.490616621984"/>
    <s v="2 Descuentos (Despachador) "/>
    <n v="116702.0107"/>
    <x v="0"/>
    <n v="12341.463400000001"/>
    <x v="1569"/>
    <x v="0"/>
    <m/>
  </r>
  <r>
    <d v="2025-11-21T01:31:26"/>
    <x v="9"/>
    <x v="25"/>
    <s v="LEON PEREZ RAUL ENRIQUE"/>
    <x v="0"/>
    <x v="0"/>
    <n v="181"/>
    <n v="20.1111111111111"/>
    <n v="188.541554959786"/>
    <m/>
    <n v="105031.8097"/>
    <x v="0"/>
    <n v="12341.463400000001"/>
    <x v="1569"/>
    <x v="0"/>
    <m/>
  </r>
  <r>
    <d v="2025-11-21T01:31:26"/>
    <x v="1"/>
    <x v="26"/>
    <s v="DAVID  HENRY GIOVANNY"/>
    <x v="6"/>
    <x v="0"/>
    <n v="192"/>
    <n v="24"/>
    <n v="167.592493297587"/>
    <s v="LLORDIN AGUDELO Realiz 2 viajes donde moviliz 44 Usuarios "/>
    <n v="93361.608600000007"/>
    <x v="0"/>
    <n v="12341.463400000001"/>
    <x v="1569"/>
    <x v="0"/>
    <m/>
  </r>
  <r>
    <d v="2025-11-21T01:31:26"/>
    <x v="9"/>
    <x v="39"/>
    <s v="IBARGUEN GARRIDO JUAN ESTEBAN"/>
    <x v="0"/>
    <x v="0"/>
    <n v="161"/>
    <n v="17.8888888888889"/>
    <n v="188.541554959786"/>
    <s v="Se descuenta 0.5 viaje de 2 42 pm ya que NO ingresa a la minorista. 18 Descuentos (Transbordo) "/>
    <n v="99196.727199999994"/>
    <x v="0"/>
    <n v="12341.463400000001"/>
    <x v="1569"/>
    <x v="2"/>
    <n v="10.474500000000001"/>
  </r>
  <r>
    <d v="2025-11-21T01:31:27"/>
    <x v="1"/>
    <x v="27"/>
    <s v="LAYOS JIMENEZ JOHAN CAMILO"/>
    <x v="6"/>
    <x v="0"/>
    <n v="146"/>
    <n v="18.25"/>
    <n v="167.592493297587"/>
    <s v="10 Descuentos (Transbordo) "/>
    <n v="93361.608600000007"/>
    <x v="0"/>
    <n v="12341.463400000001"/>
    <x v="1569"/>
    <x v="0"/>
    <m/>
  </r>
  <r>
    <d v="2025-11-21T01:31:27"/>
    <x v="9"/>
    <x v="28"/>
    <s v="MARULANDA JARAMILLO DAWER ANDRES"/>
    <x v="3"/>
    <x v="0"/>
    <n v="167"/>
    <n v="16.7"/>
    <n v="209.490616621984"/>
    <s v="1 Descuento (Despachador) "/>
    <n v="116702.0107"/>
    <x v="0"/>
    <n v="12341.463400000001"/>
    <x v="1569"/>
    <x v="0"/>
    <m/>
  </r>
  <r>
    <d v="2025-11-21T01:31:27"/>
    <x v="1"/>
    <x v="29"/>
    <s v="MONTOYA OSPINA GILBERTO ANTONIO"/>
    <x v="0"/>
    <x v="0"/>
    <n v="185"/>
    <n v="20.5555555555556"/>
    <n v="188.541554959786"/>
    <s v="6 Descuentos (Transbordo y usuario desubicado) "/>
    <n v="105031.8097"/>
    <x v="0"/>
    <n v="12341.463400000001"/>
    <x v="1569"/>
    <x v="0"/>
    <m/>
  </r>
  <r>
    <d v="2025-11-21T01:31:27"/>
    <x v="9"/>
    <x v="30"/>
    <s v="ARAQUE ARROYAVE JOSE ALBEIRO"/>
    <x v="0"/>
    <x v="0"/>
    <n v="238"/>
    <n v="26.4444444444444"/>
    <n v="188.541554959786"/>
    <s v="1 Descuento (Transbordo) "/>
    <n v="105031.8097"/>
    <x v="1"/>
    <n v="12341.463400000001"/>
    <x v="1569"/>
    <x v="0"/>
    <m/>
  </r>
  <r>
    <d v="2025-11-21T01:31:28"/>
    <x v="1"/>
    <x v="31"/>
    <s v="MARTINEZ CHAVERRA LUIS NORBERTO "/>
    <x v="0"/>
    <x v="0"/>
    <n v="179"/>
    <n v="19.8888888888889"/>
    <n v="188.541554959786"/>
    <s v="30 Descuentos (Conducts y transbordo) "/>
    <n v="105031.8097"/>
    <x v="0"/>
    <n v="12341.463400000001"/>
    <x v="1569"/>
    <x v="0"/>
    <m/>
  </r>
  <r>
    <d v="2025-11-21T01:31:28"/>
    <x v="9"/>
    <x v="32"/>
    <s v="TABORDA ROJAS DIEGO ALEJANDRO"/>
    <x v="4"/>
    <x v="0"/>
    <n v="157"/>
    <n v="22.428571428571399"/>
    <n v="146.64343163538899"/>
    <m/>
    <n v="81691.407500000001"/>
    <x v="1"/>
    <n v="12341.463400000001"/>
    <x v="1569"/>
    <x v="0"/>
    <m/>
  </r>
  <r>
    <d v="2025-11-21T01:31:28"/>
    <x v="1"/>
    <x v="33"/>
    <s v="GONZALEZ IPUANA RENE"/>
    <x v="0"/>
    <x v="0"/>
    <n v="196"/>
    <n v="21.7777777777778"/>
    <n v="188.541554959786"/>
    <m/>
    <n v="105031.8097"/>
    <x v="0"/>
    <n v="12341.463400000001"/>
    <x v="1569"/>
    <x v="0"/>
    <m/>
  </r>
  <r>
    <d v="2025-11-21T01:31:28"/>
    <x v="9"/>
    <x v="34"/>
    <s v="PALMAR PANA EDIXON JOSUE"/>
    <x v="3"/>
    <x v="0"/>
    <n v="195"/>
    <n v="19.5"/>
    <n v="209.490616621984"/>
    <s v="3 Descuentos (Controlador y transbordo) "/>
    <n v="116702.0107"/>
    <x v="0"/>
    <n v="12341.463400000001"/>
    <x v="1569"/>
    <x v="0"/>
    <m/>
  </r>
  <r>
    <d v="2025-11-21T01:31:29"/>
    <x v="1"/>
    <x v="35"/>
    <s v="OCAMPO OCAMPO ANTONIO JOSE "/>
    <x v="3"/>
    <x v="0"/>
    <n v="196"/>
    <n v="19.600000000000001"/>
    <n v="209.490616621984"/>
    <s v="1 Descuento (Despachador) "/>
    <n v="116702.0107"/>
    <x v="0"/>
    <n v="12341.463400000001"/>
    <x v="1569"/>
    <x v="0"/>
    <m/>
  </r>
  <r>
    <d v="2025-11-21T01:31:29"/>
    <x v="9"/>
    <x v="41"/>
    <s v="PULGARIN GARCIA YONATHAN ANDRES"/>
    <x v="2"/>
    <x v="0"/>
    <n v="121"/>
    <n v="20.1666666666667"/>
    <n v="125.69436997319001"/>
    <s v="1 Descuento (Despachador) "/>
    <n v="70021.206399999995"/>
    <x v="1"/>
    <n v="12341.463400000001"/>
    <x v="1569"/>
    <x v="0"/>
    <m/>
  </r>
  <r>
    <d v="2025-11-21T01:31:29"/>
    <x v="1"/>
    <x v="40"/>
    <s v="AGUDELO GARCIA DENIN ANGELO"/>
    <x v="6"/>
    <x v="0"/>
    <n v="151"/>
    <n v="18.875"/>
    <n v="167.592493297587"/>
    <m/>
    <n v="93361.608600000007"/>
    <x v="1"/>
    <n v="12341.463400000001"/>
    <x v="1569"/>
    <x v="0"/>
    <m/>
  </r>
  <r>
    <d v="2025-11-21T01:31:29"/>
    <x v="9"/>
    <x v="42"/>
    <s v="CALLE BOTERO ANDRES CAMILO"/>
    <x v="6"/>
    <x v="0"/>
    <n v="149"/>
    <n v="18.625"/>
    <n v="167.592493297587"/>
    <m/>
    <n v="93361.608600000007"/>
    <x v="1"/>
    <n v="12341.463400000001"/>
    <x v="1569"/>
    <x v="0"/>
    <m/>
  </r>
  <r>
    <d v="2025-11-22T02:44:25"/>
    <x v="1"/>
    <x v="3"/>
    <s v="LOPEZ PINEDA DANIEL ESTIVEN"/>
    <x v="1"/>
    <x v="0"/>
    <n v="208"/>
    <n v="18.909090909090899"/>
    <n v="229.144032921811"/>
    <s v="2 Descuentos (Transbordo) "/>
    <n v="127614.25930000001"/>
    <x v="0"/>
    <n v="12710"/>
    <x v="1570"/>
    <x v="0"/>
    <m/>
  </r>
  <r>
    <d v="2025-11-22T02:44:23"/>
    <x v="1"/>
    <x v="0"/>
    <s v="HINCAPIE VILLA JUAN ESTIVEN"/>
    <x v="0"/>
    <x v="0"/>
    <n v="169"/>
    <n v="18.7777777777778"/>
    <n v="187.48148148148101"/>
    <s v="13 Descuentos (Transbordo) "/>
    <n v="104411.6667"/>
    <x v="0"/>
    <n v="12710"/>
    <x v="1570"/>
    <x v="0"/>
    <m/>
  </r>
  <r>
    <d v="2025-11-22T02:44:24"/>
    <x v="9"/>
    <x v="36"/>
    <s v="PARIAS MURIEL JHON FREDY"/>
    <x v="0"/>
    <x v="0"/>
    <n v="241"/>
    <n v="26.7777777777778"/>
    <n v="187.48148148148101"/>
    <m/>
    <n v="104411.6667"/>
    <x v="1"/>
    <n v="12710"/>
    <x v="1570"/>
    <x v="0"/>
    <m/>
  </r>
  <r>
    <d v="2025-11-22T02:44:24"/>
    <x v="1"/>
    <x v="37"/>
    <s v="SANCHEZ BETANCOURT FRANSCISCO"/>
    <x v="3"/>
    <x v="0"/>
    <n v="231"/>
    <n v="23.1"/>
    <n v="208.31275720164601"/>
    <m/>
    <n v="116012.963"/>
    <x v="0"/>
    <n v="12710"/>
    <x v="1570"/>
    <x v="0"/>
    <m/>
  </r>
  <r>
    <d v="2025-11-22T02:44:25"/>
    <x v="9"/>
    <x v="2"/>
    <s v="VERENZUELA MARTINEZ ALEXANDER"/>
    <x v="3"/>
    <x v="0"/>
    <n v="234"/>
    <n v="23.4"/>
    <n v="208.31275720164601"/>
    <s v="4 descuentos (Transbordo) "/>
    <n v="116012.963"/>
    <x v="1"/>
    <n v="12710"/>
    <x v="1570"/>
    <x v="0"/>
    <m/>
  </r>
  <r>
    <d v="2025-11-22T02:44:25"/>
    <x v="9"/>
    <x v="5"/>
    <s v="GONZALEZ PEREZ RAFAEL JOSE"/>
    <x v="6"/>
    <x v="0"/>
    <n v="182"/>
    <n v="22.75"/>
    <n v="166.65020576131701"/>
    <s v="3 Descuentos (Transbordo) "/>
    <n v="92810.3704"/>
    <x v="1"/>
    <n v="12710"/>
    <x v="1570"/>
    <x v="0"/>
    <m/>
  </r>
  <r>
    <d v="2025-11-22T02:44:26"/>
    <x v="1"/>
    <x v="6"/>
    <s v="CARTAGENA RAMIREZ FREDY ALONSO"/>
    <x v="6"/>
    <x v="0"/>
    <n v="185"/>
    <n v="23.125"/>
    <n v="166.65020576131701"/>
    <m/>
    <n v="92810.3704"/>
    <x v="0"/>
    <n v="12710"/>
    <x v="1570"/>
    <x v="0"/>
    <m/>
  </r>
  <r>
    <d v="2025-11-22T02:44:26"/>
    <x v="9"/>
    <x v="7"/>
    <s v="MARIN ALZATE KEVIN ANDRES"/>
    <x v="10"/>
    <x v="0"/>
    <n v="97"/>
    <n v="24.25"/>
    <n v="83.325102880658406"/>
    <s v="2 Descuentos (Transbordo) "/>
    <n v="46405.1852"/>
    <x v="0"/>
    <n v="12710"/>
    <x v="1570"/>
    <x v="0"/>
    <m/>
  </r>
  <r>
    <d v="2025-11-22T02:44:26"/>
    <x v="1"/>
    <x v="8"/>
    <s v="SUAREZ ESCUDERO JONATAN"/>
    <x v="6"/>
    <x v="0"/>
    <n v="192"/>
    <n v="24"/>
    <n v="166.65020576131701"/>
    <s v="7 Descuentos (Transbordo) "/>
    <n v="92810.3704"/>
    <x v="0"/>
    <n v="12710"/>
    <x v="1570"/>
    <x v="0"/>
    <m/>
  </r>
  <r>
    <d v="2025-11-22T02:44:27"/>
    <x v="9"/>
    <x v="9"/>
    <s v="DAVID  HENRY GIOVANNY"/>
    <x v="0"/>
    <x v="0"/>
    <n v="205"/>
    <n v="22.7777777777778"/>
    <n v="187.48148148148101"/>
    <s v="13 Descuentos (Transbordo) "/>
    <n v="104411.6667"/>
    <x v="0"/>
    <n v="12710"/>
    <x v="1570"/>
    <x v="0"/>
    <m/>
  </r>
  <r>
    <d v="2025-11-22T02:44:27"/>
    <x v="1"/>
    <x v="10"/>
    <s v="MIRANDA MACHADO ALVARO"/>
    <x v="6"/>
    <x v="0"/>
    <n v="164"/>
    <n v="20.5"/>
    <n v="166.65020576131701"/>
    <s v="4 descuentos (Transbordo) "/>
    <n v="92810.3704"/>
    <x v="0"/>
    <n v="12710"/>
    <x v="1570"/>
    <x v="0"/>
    <m/>
  </r>
  <r>
    <d v="2025-11-22T02:44:27"/>
    <x v="9"/>
    <x v="11"/>
    <s v="DURANGO PAEZ GILDARDO"/>
    <x v="15"/>
    <x v="0"/>
    <n v="286"/>
    <n v="19.066666666666698"/>
    <n v="312.469135802469"/>
    <s v="3 Descuentos (Despachador, transbordo y usuario desubicado) "/>
    <n v="174019.44440000001"/>
    <x v="1"/>
    <n v="12710"/>
    <x v="1570"/>
    <x v="0"/>
    <m/>
  </r>
  <r>
    <d v="2025-11-22T02:44:28"/>
    <x v="1"/>
    <x v="12"/>
    <s v="HERNANDEZ MACIAS GILBERTO "/>
    <x v="7"/>
    <x v="0"/>
    <n v="69"/>
    <n v="23"/>
    <n v="62.493827160493801"/>
    <m/>
    <n v="34803.888899999998"/>
    <x v="1"/>
    <n v="12710"/>
    <x v="1570"/>
    <x v="0"/>
    <m/>
  </r>
  <r>
    <d v="2025-11-22T02:44:28"/>
    <x v="9"/>
    <x v="13"/>
    <s v="PEREZ GARCIA JUAN ESTEBAN"/>
    <x v="0"/>
    <x v="0"/>
    <n v="173"/>
    <n v="19.2222222222222"/>
    <n v="187.48148148148101"/>
    <s v="3 Descuentos (conduct, despachador y usuario desubicado) "/>
    <n v="104411.6667"/>
    <x v="0"/>
    <n v="12710"/>
    <x v="1570"/>
    <x v="0"/>
    <m/>
  </r>
  <r>
    <d v="2025-11-22T02:44:28"/>
    <x v="1"/>
    <x v="14"/>
    <s v="PARRA VILLA YUBER ALONSO"/>
    <x v="1"/>
    <x v="0"/>
    <n v="184"/>
    <n v="16.727272727272702"/>
    <n v="229.144032921811"/>
    <s v="5 Descuentos (Despachador y transbordo) "/>
    <n v="127614.25930000001"/>
    <x v="0"/>
    <n v="12710"/>
    <x v="1570"/>
    <x v="0"/>
    <m/>
  </r>
  <r>
    <d v="2025-11-22T02:44:28"/>
    <x v="9"/>
    <x v="15"/>
    <s v="ALBERTO ARISTIZABAL RAFAEL"/>
    <x v="0"/>
    <x v="0"/>
    <n v="168"/>
    <n v="18.6666666666667"/>
    <n v="187.48148148148101"/>
    <s v="15 Descuentos (transbordo y conduct) "/>
    <n v="104411.6667"/>
    <x v="0"/>
    <n v="12710"/>
    <x v="1570"/>
    <x v="0"/>
    <m/>
  </r>
  <r>
    <d v="2025-11-22T02:44:29"/>
    <x v="1"/>
    <x v="16"/>
    <s v="MACEA ARBELAEZ MATEO"/>
    <x v="2"/>
    <x v="0"/>
    <n v="127"/>
    <n v="21.1666666666667"/>
    <n v="124.987654320988"/>
    <s v="1 Descuento (Despachador) "/>
    <n v="69607.777799999996"/>
    <x v="0"/>
    <n v="12710"/>
    <x v="1570"/>
    <x v="0"/>
    <m/>
  </r>
  <r>
    <d v="2025-11-22T02:44:29"/>
    <x v="9"/>
    <x v="17"/>
    <s v="MURILLO  YORMAN ANDRES"/>
    <x v="0"/>
    <x v="0"/>
    <n v="178"/>
    <n v="19.7777777777778"/>
    <n v="187.48148148148101"/>
    <m/>
    <n v="104411.6667"/>
    <x v="0"/>
    <n v="12710"/>
    <x v="1570"/>
    <x v="0"/>
    <m/>
  </r>
  <r>
    <d v="2025-11-22T02:44:29"/>
    <x v="1"/>
    <x v="18"/>
    <s v="DURANGO DAVID JOSE"/>
    <x v="4"/>
    <x v="0"/>
    <n v="110"/>
    <n v="15.714285714285699"/>
    <n v="145.81893004115199"/>
    <s v="12 Descuentos (transbordo) "/>
    <n v="81209.074099999998"/>
    <x v="0"/>
    <n v="12710"/>
    <x v="1570"/>
    <x v="0"/>
    <m/>
  </r>
  <r>
    <d v="2025-11-22T02:44:30"/>
    <x v="9"/>
    <x v="19"/>
    <s v="QUIRAMA CASTAEDA JHON JADER"/>
    <x v="0"/>
    <x v="0"/>
    <n v="187"/>
    <n v="20.7777777777778"/>
    <n v="187.48148148148101"/>
    <s v="10 Descuentos (transbordo) "/>
    <n v="104411.6667"/>
    <x v="1"/>
    <n v="12710"/>
    <x v="1570"/>
    <x v="0"/>
    <m/>
  </r>
  <r>
    <d v="2025-11-22T02:44:30"/>
    <x v="1"/>
    <x v="20"/>
    <s v="SALDARRIAGA PARRA LUIS ALBERTO"/>
    <x v="9"/>
    <x v="0"/>
    <n v="220"/>
    <n v="18.3333333333333"/>
    <n v="249.975308641975"/>
    <s v="10 Descuentos (conducts y transbordo) "/>
    <n v="139215.55559999999"/>
    <x v="2"/>
    <n v="12710"/>
    <x v="1570"/>
    <x v="0"/>
    <m/>
  </r>
  <r>
    <d v="2025-11-22T02:44:30"/>
    <x v="9"/>
    <x v="21"/>
    <s v="JIMENEZ HERNANDEZ ESTEBAN CAMILO"/>
    <x v="3"/>
    <x v="0"/>
    <n v="151"/>
    <n v="15.1"/>
    <n v="208.31275720164601"/>
    <s v="15 Descuentos (Transbordo) "/>
    <n v="116012.963"/>
    <x v="0"/>
    <n v="12710"/>
    <x v="1570"/>
    <x v="0"/>
    <m/>
  </r>
  <r>
    <d v="2025-11-22T02:44:31"/>
    <x v="1"/>
    <x v="38"/>
    <s v="JIMENEZ HURTADO CARLOS ESTIVEN"/>
    <x v="0"/>
    <x v="0"/>
    <n v="172"/>
    <n v="19.1111111111111"/>
    <n v="187.48148148148101"/>
    <s v="2 Descuentos (Transbordo) "/>
    <n v="104411.6667"/>
    <x v="1"/>
    <n v="12710"/>
    <x v="1570"/>
    <x v="0"/>
    <m/>
  </r>
  <r>
    <d v="2025-11-22T02:44:31"/>
    <x v="9"/>
    <x v="22"/>
    <s v="CIRO MARIN RODRIGO ALBERTO"/>
    <x v="4"/>
    <x v="0"/>
    <n v="140"/>
    <n v="20"/>
    <n v="145.81893004115199"/>
    <s v="13 Descuentos (Conduct y transbordo) "/>
    <n v="81209.074099999998"/>
    <x v="0"/>
    <n v="12710"/>
    <x v="1570"/>
    <x v="0"/>
    <m/>
  </r>
  <r>
    <d v="2025-11-22T02:44:31"/>
    <x v="1"/>
    <x v="23"/>
    <s v="HENAO MUOZ FERNEY"/>
    <x v="9"/>
    <x v="0"/>
    <n v="279"/>
    <n v="23.25"/>
    <n v="249.975308641975"/>
    <s v="JORGE FLORES Realiz 7 viajes donde moviliz 152 usuarios. 2 Descuentos (transbordo) "/>
    <n v="139215.55559999999"/>
    <x v="0"/>
    <n v="12710"/>
    <x v="1570"/>
    <x v="0"/>
    <m/>
  </r>
  <r>
    <d v="2025-11-22T02:44:31"/>
    <x v="9"/>
    <x v="24"/>
    <s v="LOPERA ALVAREZ ESTIVEN"/>
    <x v="3"/>
    <x v="0"/>
    <n v="214"/>
    <n v="21.4"/>
    <n v="208.31275720164601"/>
    <m/>
    <n v="116012.963"/>
    <x v="0"/>
    <n v="12710"/>
    <x v="1570"/>
    <x v="0"/>
    <m/>
  </r>
  <r>
    <d v="2025-11-22T02:44:32"/>
    <x v="1"/>
    <x v="25"/>
    <s v="LEON PEREZ RAUL ENRIQUE"/>
    <x v="0"/>
    <x v="0"/>
    <n v="158"/>
    <n v="17.5555555555556"/>
    <n v="187.48148148148101"/>
    <s v="4 Descuentos (Transbordo) "/>
    <n v="104411.6667"/>
    <x v="0"/>
    <n v="12710"/>
    <x v="1570"/>
    <x v="0"/>
    <m/>
  </r>
  <r>
    <d v="2025-11-22T02:44:32"/>
    <x v="9"/>
    <x v="26"/>
    <s v="AGUDELO GARCIA LLORDIN ELIAS"/>
    <x v="0"/>
    <x v="0"/>
    <n v="198"/>
    <n v="22"/>
    <n v="187.48148148148101"/>
    <m/>
    <n v="104411.6667"/>
    <x v="0"/>
    <n v="12710"/>
    <x v="1570"/>
    <x v="0"/>
    <m/>
  </r>
  <r>
    <d v="2025-11-22T02:44:32"/>
    <x v="1"/>
    <x v="39"/>
    <s v="IBARGUEN GARRIDO JUAN ESTEBAN"/>
    <x v="0"/>
    <x v="0"/>
    <n v="133"/>
    <n v="14.7777777777778"/>
    <n v="187.48148148148101"/>
    <s v="2 Descuentos (Usuarios desubicados) "/>
    <n v="104411.6667"/>
    <x v="0"/>
    <n v="12710"/>
    <x v="1570"/>
    <x v="0"/>
    <m/>
  </r>
  <r>
    <d v="2025-11-22T02:44:32"/>
    <x v="9"/>
    <x v="27"/>
    <s v="LAYOS JIMENEZ JOHAN CAMILO"/>
    <x v="6"/>
    <x v="0"/>
    <n v="170"/>
    <n v="22.6666666666667"/>
    <n v="156.23456790123501"/>
    <m/>
    <n v="87009.722200000004"/>
    <x v="0"/>
    <n v="12710"/>
    <x v="1570"/>
    <x v="0"/>
    <m/>
  </r>
  <r>
    <d v="2025-11-22T02:44:33"/>
    <x v="1"/>
    <x v="28"/>
    <s v="MARULANDA JARAMILLO DAWER ANDRES"/>
    <x v="0"/>
    <x v="0"/>
    <n v="170"/>
    <n v="18.8888888888889"/>
    <n v="187.48148148148101"/>
    <s v="8 Descuentos (transbordo y usuario desubicado) "/>
    <n v="104411.6667"/>
    <x v="0"/>
    <n v="12710"/>
    <x v="1570"/>
    <x v="0"/>
    <m/>
  </r>
  <r>
    <d v="2025-11-22T02:44:33"/>
    <x v="9"/>
    <x v="29"/>
    <s v="MONTOYA OSPINA GILBERTO ANTONIO"/>
    <x v="3"/>
    <x v="0"/>
    <n v="243"/>
    <n v="24.3"/>
    <n v="208.31275720164601"/>
    <s v="5 Descuentos (Transbordo) "/>
    <n v="116012.963"/>
    <x v="0"/>
    <n v="12710"/>
    <x v="1570"/>
    <x v="0"/>
    <m/>
  </r>
  <r>
    <d v="2025-11-22T02:44:33"/>
    <x v="1"/>
    <x v="30"/>
    <s v="ARAQUE ARROYAVE JOSE ALBEIRO"/>
    <x v="0"/>
    <x v="0"/>
    <n v="180"/>
    <n v="20"/>
    <n v="187.48148148148101"/>
    <s v="1 Descuento (transbordo) "/>
    <n v="104411.6667"/>
    <x v="1"/>
    <n v="12710"/>
    <x v="1570"/>
    <x v="0"/>
    <m/>
  </r>
  <r>
    <d v="2025-11-22T02:44:34"/>
    <x v="9"/>
    <x v="31"/>
    <s v="JARAMILLO JARAMILLO FRANCISCO WBEIMAR"/>
    <x v="0"/>
    <x v="0"/>
    <n v="159"/>
    <n v="17.6666666666667"/>
    <n v="187.48148148148101"/>
    <s v="1 Descuento (Conduct) "/>
    <n v="104411.6667"/>
    <x v="0"/>
    <n v="12710"/>
    <x v="1570"/>
    <x v="0"/>
    <m/>
  </r>
  <r>
    <d v="2025-11-22T02:44:34"/>
    <x v="1"/>
    <x v="32"/>
    <s v="TABORDA ROJAS DIEGO ALEJANDRO"/>
    <x v="1"/>
    <x v="0"/>
    <n v="261"/>
    <n v="23.727272727272702"/>
    <n v="229.144032921811"/>
    <m/>
    <n v="127614.25930000001"/>
    <x v="1"/>
    <n v="12710"/>
    <x v="1570"/>
    <x v="0"/>
    <m/>
  </r>
  <r>
    <d v="2025-11-22T02:44:34"/>
    <x v="9"/>
    <x v="33"/>
    <s v="GONZALEZ IPUANA RENE"/>
    <x v="3"/>
    <x v="0"/>
    <n v="232"/>
    <n v="23.2"/>
    <n v="208.31275720164601"/>
    <s v="10 Descuentos (transbordo y usuario desubicado) "/>
    <n v="116012.963"/>
    <x v="0"/>
    <n v="12710"/>
    <x v="1570"/>
    <x v="0"/>
    <m/>
  </r>
  <r>
    <d v="2025-11-22T02:44:35"/>
    <x v="9"/>
    <x v="35"/>
    <s v="OCAMPO OCAMPO ANTONIO JOSE"/>
    <x v="1"/>
    <x v="0"/>
    <n v="220"/>
    <n v="20"/>
    <n v="229.144032921811"/>
    <s v="19 Descuentos (transbordo) "/>
    <n v="127614.25930000001"/>
    <x v="0"/>
    <n v="12710"/>
    <x v="1570"/>
    <x v="0"/>
    <m/>
  </r>
  <r>
    <d v="2025-11-22T02:44:35"/>
    <x v="1"/>
    <x v="41"/>
    <s v="GARCIA DAVID WILSON ALBERTO"/>
    <x v="1"/>
    <x v="0"/>
    <n v="267"/>
    <n v="24.272727272727298"/>
    <n v="229.144032921811"/>
    <s v="Se descuenta 0.5 viaje de 4 50 pm ya que NO ingresa a la minorista. "/>
    <n v="121813.6918"/>
    <x v="1"/>
    <n v="12710"/>
    <x v="1570"/>
    <x v="2"/>
    <n v="10.4155"/>
  </r>
  <r>
    <d v="2025-11-22T02:44:34"/>
    <x v="1"/>
    <x v="34"/>
    <s v="PALMAR PANA EDIXON JOSUE"/>
    <x v="0"/>
    <x v="0"/>
    <n v="226"/>
    <n v="25.1111111111111"/>
    <n v="187.48148148148101"/>
    <s v="2 Descuentos (controlador) "/>
    <n v="104411.6667"/>
    <x v="0"/>
    <n v="12710"/>
    <x v="1570"/>
    <x v="0"/>
    <m/>
  </r>
  <r>
    <d v="2025-11-22T02:44:35"/>
    <x v="9"/>
    <x v="40"/>
    <s v="AGUDELO GARCIA DENIN ANGELO"/>
    <x v="0"/>
    <x v="0"/>
    <n v="210"/>
    <n v="23.3333333333333"/>
    <n v="187.48148148148101"/>
    <m/>
    <n v="104411.6667"/>
    <x v="1"/>
    <n v="12710"/>
    <x v="1570"/>
    <x v="0"/>
    <m/>
  </r>
  <r>
    <d v="2025-11-23T00:43:56"/>
    <x v="1"/>
    <x v="0"/>
    <s v="SUAREZ ESCUDERO JONATAN"/>
    <x v="3"/>
    <x v="0"/>
    <n v="207"/>
    <n v="20.7"/>
    <n v="201.967694566814"/>
    <m/>
    <n v="112301.10129999999"/>
    <x v="0"/>
    <n v="12461.538500000001"/>
    <x v="1571"/>
    <x v="0"/>
    <m/>
  </r>
  <r>
    <d v="2025-11-23T00:43:56"/>
    <x v="9"/>
    <x v="36"/>
    <s v="PALMAR PANA EDIXON JOSUE"/>
    <x v="0"/>
    <x v="0"/>
    <n v="199"/>
    <n v="22.1111111111111"/>
    <n v="181.770925110132"/>
    <m/>
    <n v="101070.9912"/>
    <x v="1"/>
    <n v="12461.538500000001"/>
    <x v="1571"/>
    <x v="0"/>
    <m/>
  </r>
  <r>
    <d v="2025-11-23T00:43:57"/>
    <x v="1"/>
    <x v="37"/>
    <s v="SANCHEZ BETANCOURT FRANSCISCO"/>
    <x v="6"/>
    <x v="0"/>
    <n v="186"/>
    <n v="23.25"/>
    <n v="161.57415565345099"/>
    <s v="1 Descuento (Despachador) "/>
    <n v="89840.881099999999"/>
    <x v="0"/>
    <n v="12461.538500000001"/>
    <x v="1571"/>
    <x v="0"/>
    <m/>
  </r>
  <r>
    <d v="2025-11-23T00:43:57"/>
    <x v="9"/>
    <x v="2"/>
    <s v="LONDOO LOPERA DUVAN ANDRES "/>
    <x v="3"/>
    <x v="0"/>
    <n v="204"/>
    <n v="20.399999999999999"/>
    <n v="201.967694566814"/>
    <s v="3 Descuentos (Despachador y usuarios desubicados)"/>
    <n v="112301.10129999999"/>
    <x v="1"/>
    <n v="12461.538500000001"/>
    <x v="1571"/>
    <x v="0"/>
    <m/>
  </r>
  <r>
    <d v="2025-11-23T00:43:58"/>
    <x v="1"/>
    <x v="3"/>
    <s v="LOPEZ PINEDA DANIEL ESTIVEN"/>
    <x v="3"/>
    <x v="0"/>
    <n v="239"/>
    <n v="23.9"/>
    <n v="201.967694566814"/>
    <m/>
    <n v="112301.10129999999"/>
    <x v="0"/>
    <n v="12461.538500000001"/>
    <x v="1571"/>
    <x v="0"/>
    <m/>
  </r>
  <r>
    <d v="2025-11-23T00:43:58"/>
    <x v="9"/>
    <x v="5"/>
    <s v="GONZALEZ PEREZ RAFAEL JOSE"/>
    <x v="4"/>
    <x v="0"/>
    <n v="115"/>
    <n v="16.428571428571399"/>
    <n v="141.37738619676901"/>
    <m/>
    <n v="78610.770900000003"/>
    <x v="1"/>
    <n v="12461.538500000001"/>
    <x v="1571"/>
    <x v="0"/>
    <m/>
  </r>
  <r>
    <d v="2025-11-23T00:43:58"/>
    <x v="1"/>
    <x v="6"/>
    <s v="CARTAGENA RAMIREZ FREDY ALONSO"/>
    <x v="0"/>
    <x v="0"/>
    <n v="183"/>
    <n v="20.3333333333333"/>
    <n v="181.770925110132"/>
    <m/>
    <n v="101070.9912"/>
    <x v="0"/>
    <n v="12461.538500000001"/>
    <x v="1571"/>
    <x v="0"/>
    <m/>
  </r>
  <r>
    <d v="2025-11-23T00:43:59"/>
    <x v="9"/>
    <x v="8"/>
    <s v="YEPES TORRES JHON ALEXANDER"/>
    <x v="0"/>
    <x v="0"/>
    <n v="184"/>
    <n v="20.4444444444444"/>
    <n v="181.770925110132"/>
    <m/>
    <n v="101070.9912"/>
    <x v="0"/>
    <n v="12461.538500000001"/>
    <x v="1571"/>
    <x v="0"/>
    <m/>
  </r>
  <r>
    <d v="2025-11-23T00:43:59"/>
    <x v="1"/>
    <x v="9"/>
    <s v="DAVID  HENRY GIOVANNY"/>
    <x v="9"/>
    <x v="0"/>
    <n v="234"/>
    <n v="19.5"/>
    <n v="242.361233480176"/>
    <s v="JOSE DURANGO Realiz 6 viajes donde moviliz 96 usuarios. 2 Descuentos (conducts)  "/>
    <n v="134761.3216"/>
    <x v="0"/>
    <n v="12461.538500000001"/>
    <x v="1571"/>
    <x v="0"/>
    <m/>
  </r>
  <r>
    <d v="2025-11-23T00:43:59"/>
    <x v="9"/>
    <x v="10"/>
    <s v="MIRANDA MACHADO ALVARO"/>
    <x v="3"/>
    <x v="0"/>
    <n v="167"/>
    <n v="17.578947368421101"/>
    <n v="191.86930983847299"/>
    <m/>
    <n v="106686.0463"/>
    <x v="0"/>
    <n v="12461.538500000001"/>
    <x v="1571"/>
    <x v="0"/>
    <m/>
  </r>
  <r>
    <d v="2025-11-23T00:44:00"/>
    <x v="1"/>
    <x v="11"/>
    <s v="DURANGO PAEZ GILDARDO"/>
    <x v="9"/>
    <x v="0"/>
    <n v="237"/>
    <n v="20.6086956521739"/>
    <n v="232.262848751836"/>
    <s v="Se descuenta 0.5 viaje de 8 48 am ya que NO espera el tiempo indicado en el paradero. 2 Descuentos (conducts) "/>
    <n v="129146.2665"/>
    <x v="1"/>
    <n v="12461.538500000001"/>
    <x v="1571"/>
    <x v="0"/>
    <m/>
  </r>
  <r>
    <d v="2025-11-23T00:44:00"/>
    <x v="9"/>
    <x v="12"/>
    <s v="HERNANDEZ MACIAS GILBERTO "/>
    <x v="2"/>
    <x v="0"/>
    <n v="120"/>
    <n v="21.818181818181799"/>
    <n v="111.082232011747"/>
    <s v="1 Descuento (Conduct) "/>
    <n v="61765.6057"/>
    <x v="1"/>
    <n v="12461.538500000001"/>
    <x v="1571"/>
    <x v="0"/>
    <m/>
  </r>
  <r>
    <d v="2025-11-23T00:44:01"/>
    <x v="1"/>
    <x v="13"/>
    <s v="PEREZ GARCIA JUAN ESTEBAN"/>
    <x v="0"/>
    <x v="0"/>
    <n v="197"/>
    <n v="21.8888888888889"/>
    <n v="181.770925110132"/>
    <s v="12 Descuentos (Transbordo, conducts y despachador) "/>
    <n v="101070.9912"/>
    <x v="0"/>
    <n v="12461.538500000001"/>
    <x v="1571"/>
    <x v="0"/>
    <m/>
  </r>
  <r>
    <d v="2025-11-23T00:44:01"/>
    <x v="9"/>
    <x v="14"/>
    <s v="PARRA VILLA YUBER ALONSO"/>
    <x v="8"/>
    <x v="0"/>
    <n v="71"/>
    <n v="14.2"/>
    <n v="100.983847283407"/>
    <s v="4 Descuentos (Transbordo) "/>
    <n v="56150.5507"/>
    <x v="0"/>
    <n v="12461.538500000001"/>
    <x v="1571"/>
    <x v="0"/>
    <m/>
  </r>
  <r>
    <d v="2025-11-23T00:44:02"/>
    <x v="1"/>
    <x v="15"/>
    <s v="ALBERTO ARISTIZABAL RAFAEL"/>
    <x v="0"/>
    <x v="0"/>
    <n v="227"/>
    <n v="25.2222222222222"/>
    <n v="181.770925110132"/>
    <s v="1 Descuento (Despachador) "/>
    <n v="101070.9912"/>
    <x v="0"/>
    <n v="12461.538500000001"/>
    <x v="1571"/>
    <x v="0"/>
    <m/>
  </r>
  <r>
    <d v="2025-11-23T00:44:02"/>
    <x v="9"/>
    <x v="16"/>
    <s v="MACEA ARBELAEZ MATEO"/>
    <x v="1"/>
    <x v="0"/>
    <n v="183"/>
    <n v="16.636363636363601"/>
    <n v="222.16446402349499"/>
    <m/>
    <n v="123531.2115"/>
    <x v="0"/>
    <n v="12461.538500000001"/>
    <x v="1571"/>
    <x v="0"/>
    <m/>
  </r>
  <r>
    <d v="2025-11-23T00:44:03"/>
    <x v="1"/>
    <x v="17"/>
    <s v="MURILLO  YORMAN ANDRES"/>
    <x v="0"/>
    <x v="0"/>
    <n v="213"/>
    <n v="23.6666666666667"/>
    <n v="181.770925110132"/>
    <s v="1 Descuento (Conduct) "/>
    <n v="101070.9912"/>
    <x v="0"/>
    <n v="12461.538500000001"/>
    <x v="1571"/>
    <x v="0"/>
    <m/>
  </r>
  <r>
    <d v="2025-11-23T00:44:03"/>
    <x v="9"/>
    <x v="18"/>
    <s v="MACIAS HERNANDEZ JULIAN DAVID"/>
    <x v="0"/>
    <x v="0"/>
    <n v="161"/>
    <n v="17.8888888888889"/>
    <n v="181.770925110132"/>
    <m/>
    <n v="101070.9912"/>
    <x v="0"/>
    <n v="12461.538500000001"/>
    <x v="1571"/>
    <x v="0"/>
    <m/>
  </r>
  <r>
    <d v="2025-11-23T00:44:04"/>
    <x v="1"/>
    <x v="19"/>
    <s v="QUIRAMA CASTAEDA JHON JADER"/>
    <x v="0"/>
    <x v="0"/>
    <n v="190"/>
    <n v="21.1111111111111"/>
    <n v="181.770925110132"/>
    <m/>
    <n v="101070.9912"/>
    <x v="1"/>
    <n v="12461.538500000001"/>
    <x v="1571"/>
    <x v="0"/>
    <m/>
  </r>
  <r>
    <d v="2025-11-23T00:44:04"/>
    <x v="9"/>
    <x v="20"/>
    <s v="SALDARRIAGA PARRA LUIS ALBERTO"/>
    <x v="2"/>
    <x v="0"/>
    <n v="101"/>
    <n v="16.8333333333333"/>
    <n v="121.180616740088"/>
    <m/>
    <n v="67380.660799999998"/>
    <x v="2"/>
    <n v="12461.538500000001"/>
    <x v="1571"/>
    <x v="0"/>
    <m/>
  </r>
  <r>
    <d v="2025-11-23T00:44:04"/>
    <x v="1"/>
    <x v="21"/>
    <s v="JIMENEZ HERNANDEZ ESTEBAN CAMILO"/>
    <x v="0"/>
    <x v="0"/>
    <n v="193"/>
    <n v="21.4444444444444"/>
    <n v="181.770925110132"/>
    <s v="3 Descuentos (despachador, conduct y usuario desubicado) "/>
    <n v="101070.9912"/>
    <x v="0"/>
    <n v="12461.538500000001"/>
    <x v="1571"/>
    <x v="0"/>
    <m/>
  </r>
  <r>
    <d v="2025-11-23T00:44:05"/>
    <x v="9"/>
    <x v="22"/>
    <s v="CIRO MARIN RODRIGO ALBERTO"/>
    <x v="0"/>
    <x v="0"/>
    <n v="166"/>
    <n v="18.4444444444444"/>
    <n v="181.770925110132"/>
    <s v="7 Descuentos (transbordo y Usuarios desubicados) "/>
    <n v="101070.9912"/>
    <x v="0"/>
    <n v="12461.538500000001"/>
    <x v="1571"/>
    <x v="0"/>
    <m/>
  </r>
  <r>
    <d v="2025-11-23T00:44:05"/>
    <x v="1"/>
    <x v="23"/>
    <s v="VERENZUELA MARTINEZ ALEXANDER"/>
    <x v="0"/>
    <x v="0"/>
    <n v="163"/>
    <n v="18.1111111111111"/>
    <n v="181.770925110132"/>
    <m/>
    <n v="101070.9912"/>
    <x v="0"/>
    <n v="12461.538500000001"/>
    <x v="1571"/>
    <x v="0"/>
    <m/>
  </r>
  <r>
    <d v="2025-11-23T00:44:06"/>
    <x v="9"/>
    <x v="24"/>
    <s v="OSORIO URREGO SANTIAGO"/>
    <x v="0"/>
    <x v="0"/>
    <n v="206"/>
    <n v="22.8888888888889"/>
    <n v="181.770925110132"/>
    <m/>
    <n v="101070.9912"/>
    <x v="0"/>
    <n v="12461.538500000001"/>
    <x v="1571"/>
    <x v="0"/>
    <m/>
  </r>
  <r>
    <d v="2025-11-23T00:44:06"/>
    <x v="1"/>
    <x v="25"/>
    <s v="LEON PEREZ RAUL ENRIQUE"/>
    <x v="0"/>
    <x v="0"/>
    <n v="174"/>
    <n v="19.3333333333333"/>
    <n v="181.770925110132"/>
    <m/>
    <n v="101070.9912"/>
    <x v="0"/>
    <n v="12461.538500000001"/>
    <x v="1571"/>
    <x v="0"/>
    <m/>
  </r>
  <r>
    <d v="2025-11-23T00:44:07"/>
    <x v="9"/>
    <x v="26"/>
    <s v="AGUDELO GARCIA LLORDIN ELIAS"/>
    <x v="6"/>
    <x v="0"/>
    <n v="132"/>
    <n v="16.5"/>
    <n v="161.57415565345099"/>
    <m/>
    <n v="89840.881099999999"/>
    <x v="0"/>
    <n v="12461.538500000001"/>
    <x v="1571"/>
    <x v="0"/>
    <m/>
  </r>
  <r>
    <d v="2025-11-23T00:44:07"/>
    <x v="1"/>
    <x v="39"/>
    <s v="IBARGUEN GARRIDO JUAN ESTEBAN"/>
    <x v="6"/>
    <x v="0"/>
    <n v="175"/>
    <n v="21.875"/>
    <n v="161.57415565345099"/>
    <s v="10 Descuentos (Despachador y transbordo) "/>
    <n v="89840.881099999999"/>
    <x v="0"/>
    <n v="12461.538500000001"/>
    <x v="1571"/>
    <x v="0"/>
    <m/>
  </r>
  <r>
    <d v="2025-11-23T00:44:08"/>
    <x v="9"/>
    <x v="27"/>
    <s v="MARIN ALZATE KEVIN ANDRES"/>
    <x v="1"/>
    <x v="0"/>
    <n v="267"/>
    <n v="24.272727272727298"/>
    <n v="222.16446402349499"/>
    <s v="2 Descuentos (conduct y usuario desubicado) "/>
    <n v="123531.2115"/>
    <x v="0"/>
    <n v="12461.538500000001"/>
    <x v="1571"/>
    <x v="0"/>
    <m/>
  </r>
  <r>
    <d v="2025-11-23T00:44:08"/>
    <x v="1"/>
    <x v="28"/>
    <s v="PARRA VILLA YUBER ALONSO"/>
    <x v="8"/>
    <x v="0"/>
    <n v="89"/>
    <n v="17.8"/>
    <n v="100.983847283407"/>
    <m/>
    <n v="56150.5507"/>
    <x v="0"/>
    <n v="12461.538500000001"/>
    <x v="1571"/>
    <x v="0"/>
    <m/>
  </r>
  <r>
    <d v="2025-11-23T00:44:08"/>
    <x v="9"/>
    <x v="29"/>
    <s v="MONTOYA OSPINA GILBERTO ANTONIO"/>
    <x v="0"/>
    <x v="0"/>
    <n v="208"/>
    <n v="23.1111111111111"/>
    <n v="181.770925110132"/>
    <s v="4 Descuentos (jefe de ruta y conduct) "/>
    <n v="101070.9912"/>
    <x v="0"/>
    <n v="12461.538500000001"/>
    <x v="1571"/>
    <x v="0"/>
    <m/>
  </r>
  <r>
    <d v="2025-11-23T00:44:09"/>
    <x v="1"/>
    <x v="30"/>
    <s v="ARAQUE ARROYAVE JOSE ALBEIRO"/>
    <x v="0"/>
    <x v="0"/>
    <n v="191"/>
    <n v="21.2222222222222"/>
    <n v="181.770925110132"/>
    <m/>
    <n v="101070.9912"/>
    <x v="1"/>
    <n v="12461.538500000001"/>
    <x v="1571"/>
    <x v="0"/>
    <m/>
  </r>
  <r>
    <d v="2025-11-23T00:44:09"/>
    <x v="9"/>
    <x v="31"/>
    <s v="JARAMILLO JARAMILLO FRANCISCO WBEIMAR"/>
    <x v="4"/>
    <x v="0"/>
    <n v="101"/>
    <n v="14.4285714285714"/>
    <n v="141.37738619676901"/>
    <m/>
    <n v="78610.770900000003"/>
    <x v="0"/>
    <n v="12461.538500000001"/>
    <x v="1571"/>
    <x v="0"/>
    <m/>
  </r>
  <r>
    <d v="2025-11-23T00:44:09"/>
    <x v="1"/>
    <x v="32"/>
    <s v="TABORDA ROJAS DIEGO ALEJANDRO"/>
    <x v="4"/>
    <x v="0"/>
    <n v="137"/>
    <n v="19.571428571428601"/>
    <n v="141.37738619676901"/>
    <m/>
    <n v="78610.770900000003"/>
    <x v="1"/>
    <n v="12461.538500000001"/>
    <x v="1571"/>
    <x v="0"/>
    <m/>
  </r>
  <r>
    <d v="2025-11-23T00:44:10"/>
    <x v="9"/>
    <x v="33"/>
    <s v="GONZALEZ IPUANA RENE"/>
    <x v="3"/>
    <x v="0"/>
    <n v="206"/>
    <n v="20.6"/>
    <n v="201.967694566814"/>
    <m/>
    <n v="112301.10129999999"/>
    <x v="0"/>
    <n v="12461.538500000001"/>
    <x v="1571"/>
    <x v="0"/>
    <m/>
  </r>
  <r>
    <d v="2025-11-23T00:44:10"/>
    <x v="1"/>
    <x v="34"/>
    <s v="HINCAPIE VILLA JUAN ESTIVEN"/>
    <x v="0"/>
    <x v="0"/>
    <n v="143"/>
    <n v="15.8888888888889"/>
    <n v="181.770925110132"/>
    <m/>
    <n v="101070.9912"/>
    <x v="0"/>
    <n v="12461.538500000001"/>
    <x v="1571"/>
    <x v="0"/>
    <m/>
  </r>
  <r>
    <d v="2025-11-23T00:44:11"/>
    <x v="9"/>
    <x v="35"/>
    <s v="FRANCO CARVAJAL GERARDO ANTONIO"/>
    <x v="0"/>
    <x v="0"/>
    <n v="185"/>
    <n v="20.5555555555556"/>
    <n v="181.770925110132"/>
    <m/>
    <n v="101070.9912"/>
    <x v="0"/>
    <n v="12461.538500000001"/>
    <x v="1571"/>
    <x v="0"/>
    <m/>
  </r>
  <r>
    <d v="2025-11-23T00:44:11"/>
    <x v="1"/>
    <x v="41"/>
    <s v="GARCIA DAVID WILSON ALBERTO"/>
    <x v="6"/>
    <x v="0"/>
    <n v="153"/>
    <n v="19.125"/>
    <n v="161.57415565345099"/>
    <m/>
    <n v="89840.881099999999"/>
    <x v="1"/>
    <n v="12461.538500000001"/>
    <x v="1571"/>
    <x v="0"/>
    <m/>
  </r>
  <r>
    <d v="2025-11-23T00:44:11"/>
    <x v="9"/>
    <x v="40"/>
    <s v="AGUDELO GARCIA DENIN ANGELO"/>
    <x v="0"/>
    <x v="0"/>
    <n v="178"/>
    <n v="19.7777777777778"/>
    <n v="181.770925110132"/>
    <m/>
    <n v="101070.9912"/>
    <x v="1"/>
    <n v="12461.538500000001"/>
    <x v="1571"/>
    <x v="0"/>
    <m/>
  </r>
  <r>
    <d v="2025-11-23T00:44:12"/>
    <x v="1"/>
    <x v="42"/>
    <s v="CALLE BOTERO ANDRES CAMILO"/>
    <x v="0"/>
    <x v="0"/>
    <n v="192"/>
    <n v="21.3333333333333"/>
    <n v="181.770925110132"/>
    <m/>
    <n v="101070.9912"/>
    <x v="1"/>
    <n v="12461.538500000001"/>
    <x v="1571"/>
    <x v="0"/>
    <m/>
  </r>
  <r>
    <d v="2025-11-24T00:37:06"/>
    <x v="12"/>
    <x v="15"/>
    <s v="ALBERTO ARISTIZABAL RAFAEL"/>
    <x v="0"/>
    <x v="0"/>
    <n v="186"/>
    <n v="20.6666666666667"/>
    <n v="176.106870229008"/>
    <m/>
    <n v="97757.519100000005"/>
    <x v="0"/>
    <n v="12952.380999999999"/>
    <x v="1572"/>
    <x v="0"/>
    <m/>
  </r>
  <r>
    <d v="2025-11-24T00:37:04"/>
    <x v="12"/>
    <x v="37"/>
    <s v="SANCHEZ BETANCOURT FRANSCISCO"/>
    <x v="0"/>
    <x v="0"/>
    <n v="151"/>
    <n v="16.7777777777778"/>
    <n v="176.106870229008"/>
    <m/>
    <n v="97757.519100000005"/>
    <x v="0"/>
    <n v="12952.380999999999"/>
    <x v="1572"/>
    <x v="0"/>
    <m/>
  </r>
  <r>
    <d v="2025-11-24T00:37:04"/>
    <x v="12"/>
    <x v="3"/>
    <s v="LOPEZ PINEDA DANIEL ESTIVEN"/>
    <x v="0"/>
    <x v="0"/>
    <n v="142"/>
    <n v="15.7777777777778"/>
    <n v="176.106870229008"/>
    <m/>
    <n v="97757.519100000005"/>
    <x v="0"/>
    <n v="12952.380999999999"/>
    <x v="1572"/>
    <x v="0"/>
    <m/>
  </r>
  <r>
    <d v="2025-11-24T00:37:05"/>
    <x v="12"/>
    <x v="5"/>
    <s v="GONZALEZ PEREZ RAFAEL JOSE"/>
    <x v="3"/>
    <x v="0"/>
    <n v="238"/>
    <n v="23.8"/>
    <n v="195.67430025445299"/>
    <m/>
    <n v="108619.4656"/>
    <x v="1"/>
    <n v="12952.380999999999"/>
    <x v="1572"/>
    <x v="0"/>
    <m/>
  </r>
  <r>
    <d v="2025-11-24T00:37:05"/>
    <x v="12"/>
    <x v="9"/>
    <s v="DAVID  HENRY GIOVANNY"/>
    <x v="0"/>
    <x v="0"/>
    <n v="221"/>
    <n v="24.5555555555556"/>
    <n v="176.106870229008"/>
    <s v="1 Descuento (Conduct) "/>
    <n v="97757.519100000005"/>
    <x v="1"/>
    <n v="12952.380999999999"/>
    <x v="1572"/>
    <x v="0"/>
    <m/>
  </r>
  <r>
    <d v="2025-11-24T00:37:05"/>
    <x v="12"/>
    <x v="13"/>
    <s v="PEREZ GARCIA JUAN ESTEBAN"/>
    <x v="1"/>
    <x v="0"/>
    <n v="199"/>
    <n v="18.090909090909101"/>
    <n v="215.24173027989801"/>
    <s v="2 Descuentos (Usuarios desubicados) "/>
    <n v="119481.41220000001"/>
    <x v="0"/>
    <n v="12952.380999999999"/>
    <x v="1572"/>
    <x v="0"/>
    <m/>
  </r>
  <r>
    <d v="2025-11-24T00:37:06"/>
    <x v="12"/>
    <x v="17"/>
    <s v="MURILLO  YORMAN ANDRES"/>
    <x v="0"/>
    <x v="0"/>
    <n v="148"/>
    <n v="16.4444444444444"/>
    <n v="176.106870229008"/>
    <m/>
    <n v="97757.519100000005"/>
    <x v="0"/>
    <n v="12952.380999999999"/>
    <x v="1572"/>
    <x v="0"/>
    <m/>
  </r>
  <r>
    <d v="2025-11-24T00:37:06"/>
    <x v="12"/>
    <x v="18"/>
    <s v="DURANGO DAVID JOSE"/>
    <x v="2"/>
    <x v="0"/>
    <n v="121"/>
    <n v="20.1666666666667"/>
    <n v="117.404580152672"/>
    <s v="2 Descuentos (Conducts) "/>
    <n v="65171.679400000001"/>
    <x v="0"/>
    <n v="12952.380999999999"/>
    <x v="1572"/>
    <x v="0"/>
    <m/>
  </r>
  <r>
    <d v="2025-11-24T00:37:07"/>
    <x v="12"/>
    <x v="22"/>
    <s v="CIRO MARIN RODRIGO ALBERTO"/>
    <x v="0"/>
    <x v="0"/>
    <n v="143"/>
    <n v="15.8888888888889"/>
    <n v="176.106870229008"/>
    <s v="2 Descuentos (Usuarios desubicados) "/>
    <n v="97757.519100000005"/>
    <x v="0"/>
    <n v="12952.380999999999"/>
    <x v="1572"/>
    <x v="0"/>
    <m/>
  </r>
  <r>
    <d v="2025-11-24T00:37:07"/>
    <x v="12"/>
    <x v="23"/>
    <s v="FLORES RINCON JORGE ALBERTO"/>
    <x v="1"/>
    <x v="0"/>
    <n v="196"/>
    <n v="17.818181818181799"/>
    <n v="215.24173027989801"/>
    <m/>
    <n v="119481.41220000001"/>
    <x v="1"/>
    <n v="12952.380999999999"/>
    <x v="1572"/>
    <x v="0"/>
    <m/>
  </r>
  <r>
    <d v="2025-11-24T00:37:07"/>
    <x v="12"/>
    <x v="24"/>
    <s v="OSORIO URREGO SANTIAGO"/>
    <x v="3"/>
    <x v="0"/>
    <n v="226"/>
    <n v="22.6"/>
    <n v="195.67430025445299"/>
    <s v="2 Descuentos (Usuarios desubicados) "/>
    <n v="108619.4656"/>
    <x v="0"/>
    <n v="12952.380999999999"/>
    <x v="1572"/>
    <x v="0"/>
    <m/>
  </r>
  <r>
    <d v="2025-11-24T00:37:08"/>
    <x v="12"/>
    <x v="26"/>
    <s v="AGUDELO GARCIA LLORDIN ELIAS"/>
    <x v="10"/>
    <x v="0"/>
    <n v="67"/>
    <n v="19.1428571428571"/>
    <n v="68.486005089058494"/>
    <m/>
    <n v="38016.813000000002"/>
    <x v="1"/>
    <n v="12952.380999999999"/>
    <x v="1572"/>
    <x v="0"/>
    <m/>
  </r>
  <r>
    <d v="2025-11-24T00:37:08"/>
    <x v="12"/>
    <x v="39"/>
    <s v="FRANCO CARVAJAL GERARDO ANTONIO"/>
    <x v="1"/>
    <x v="0"/>
    <n v="220"/>
    <n v="20"/>
    <n v="215.24173027989801"/>
    <s v="2 Descuentos (Despachador y usuario desubicado) "/>
    <n v="119481.41220000001"/>
    <x v="0"/>
    <n v="12952.380999999999"/>
    <x v="1572"/>
    <x v="0"/>
    <m/>
  </r>
  <r>
    <d v="2025-11-24T00:37:08"/>
    <x v="12"/>
    <x v="27"/>
    <s v="LAYOS JIMENEZ JOHAN CAMILO "/>
    <x v="3"/>
    <x v="0"/>
    <n v="196"/>
    <n v="19.600000000000001"/>
    <n v="195.67430025445299"/>
    <m/>
    <n v="108619.4656"/>
    <x v="0"/>
    <n v="12952.380999999999"/>
    <x v="1572"/>
    <x v="0"/>
    <m/>
  </r>
  <r>
    <d v="2025-11-24T00:37:09"/>
    <x v="12"/>
    <x v="28"/>
    <s v="JIMENEZ HERNANDEZ ESTEBAN CAMILO"/>
    <x v="3"/>
    <x v="0"/>
    <n v="196"/>
    <n v="19.600000000000001"/>
    <n v="195.67430025445299"/>
    <s v="Se descuenta 0.5 viaje de 9 10 am ya que NO va a la minorista luego de ingresar al recaudo "/>
    <n v="103188.61810000001"/>
    <x v="0"/>
    <n v="12952.380999999999"/>
    <x v="1572"/>
    <x v="2"/>
    <n v="9.7835000000000001"/>
  </r>
  <r>
    <d v="2025-11-24T00:37:09"/>
    <x v="12"/>
    <x v="31"/>
    <s v="MARTINEZ CHAVERRA LUIS NORBERTO"/>
    <x v="1"/>
    <x v="0"/>
    <n v="223"/>
    <n v="20.272727272727298"/>
    <n v="215.24173027989801"/>
    <m/>
    <n v="119481.41220000001"/>
    <x v="0"/>
    <n v="12952.380999999999"/>
    <x v="1572"/>
    <x v="0"/>
    <m/>
  </r>
  <r>
    <d v="2025-11-24T00:37:09"/>
    <x v="12"/>
    <x v="32"/>
    <s v="GUTIERREZ ARICAPA DANIEL HUMBERTO"/>
    <x v="3"/>
    <x v="0"/>
    <n v="187"/>
    <n v="18.7"/>
    <n v="195.67430025445299"/>
    <m/>
    <n v="108619.4656"/>
    <x v="1"/>
    <n v="12952.380999999999"/>
    <x v="1572"/>
    <x v="0"/>
    <m/>
  </r>
  <r>
    <d v="2025-11-24T00:37:10"/>
    <x v="12"/>
    <x v="33"/>
    <s v="GONZALEZ IPUANA RENE"/>
    <x v="0"/>
    <x v="0"/>
    <n v="165"/>
    <n v="18.3333333333333"/>
    <n v="176.106870229008"/>
    <s v="3 Descuentos (Despachador y usuarios desubicados) "/>
    <n v="97757.519100000005"/>
    <x v="0"/>
    <n v="12952.380999999999"/>
    <x v="1572"/>
    <x v="0"/>
    <m/>
  </r>
  <r>
    <d v="2025-11-24T00:37:10"/>
    <x v="12"/>
    <x v="34"/>
    <s v="PALMAR PANA EDIXON JOSUE"/>
    <x v="0"/>
    <x v="0"/>
    <n v="197"/>
    <n v="21.8888888888889"/>
    <n v="176.106870229008"/>
    <m/>
    <n v="97757.519100000005"/>
    <x v="0"/>
    <n v="12952.380999999999"/>
    <x v="1572"/>
    <x v="0"/>
    <m/>
  </r>
  <r>
    <d v="2025-11-24T00:37:10"/>
    <x v="12"/>
    <x v="35"/>
    <s v="OCAMPO OCAMPO ANTONIO JOSE"/>
    <x v="1"/>
    <x v="0"/>
    <n v="207"/>
    <n v="18.818181818181799"/>
    <n v="215.24173027989801"/>
    <m/>
    <n v="119481.41220000001"/>
    <x v="0"/>
    <n v="12952.380999999999"/>
    <x v="1572"/>
    <x v="0"/>
    <m/>
  </r>
  <r>
    <d v="2025-11-24T00:37:11"/>
    <x v="12"/>
    <x v="40"/>
    <s v="AGUDELO GARCIA DENIN ANGELO"/>
    <x v="3"/>
    <x v="0"/>
    <n v="216"/>
    <n v="21.6"/>
    <n v="195.67430025445299"/>
    <m/>
    <n v="108619.4656"/>
    <x v="1"/>
    <n v="12952.380999999999"/>
    <x v="1572"/>
    <x v="0"/>
    <m/>
  </r>
  <r>
    <d v="2025-11-25T01:07:57"/>
    <x v="1"/>
    <x v="0"/>
    <s v="SUAREZ ESCUDERO JONATAN"/>
    <x v="3"/>
    <x v="0"/>
    <n v="218"/>
    <n v="21.8"/>
    <n v="210.56603773584899"/>
    <s v="2 Descuentos (Transbordo)"/>
    <n v="117331.1321"/>
    <x v="0"/>
    <n v="11263.4146"/>
    <x v="1573"/>
    <x v="0"/>
    <m/>
  </r>
  <r>
    <d v="2025-11-25T01:07:57"/>
    <x v="9"/>
    <x v="36"/>
    <s v="PARIAS MURIEL JHON FREDY"/>
    <x v="0"/>
    <x v="0"/>
    <n v="225"/>
    <n v="25"/>
    <n v="189.50943396226401"/>
    <m/>
    <n v="105598.0189"/>
    <x v="1"/>
    <n v="11263.4146"/>
    <x v="1573"/>
    <x v="0"/>
    <m/>
  </r>
  <r>
    <d v="2025-11-25T01:07:57"/>
    <x v="1"/>
    <x v="1"/>
    <s v="ESPINOZA CHAVARRIA GUILLERMO LEON"/>
    <x v="6"/>
    <x v="0"/>
    <n v="189"/>
    <n v="23.625"/>
    <n v="168.452830188679"/>
    <s v="1 Descuento (Transbordo) "/>
    <n v="93864.905700000003"/>
    <x v="0"/>
    <n v="11263.4146"/>
    <x v="1573"/>
    <x v="0"/>
    <m/>
  </r>
  <r>
    <d v="2025-11-25T01:07:58"/>
    <x v="9"/>
    <x v="37"/>
    <s v="SANCHEZ BETANCOURT FRANSCISCO"/>
    <x v="6"/>
    <x v="0"/>
    <n v="148"/>
    <n v="18.5"/>
    <n v="168.452830188679"/>
    <s v="5 Descuentos (Transbordo y despachador) "/>
    <n v="93864.905700000003"/>
    <x v="0"/>
    <n v="11263.4146"/>
    <x v="1573"/>
    <x v="0"/>
    <m/>
  </r>
  <r>
    <d v="2025-11-25T01:07:58"/>
    <x v="1"/>
    <x v="2"/>
    <s v="LONDOO LOPERA DUVAN ANDRES"/>
    <x v="3"/>
    <x v="0"/>
    <n v="221"/>
    <n v="22.1"/>
    <n v="210.56603773584899"/>
    <m/>
    <n v="117331.1321"/>
    <x v="1"/>
    <n v="11263.4146"/>
    <x v="1573"/>
    <x v="0"/>
    <m/>
  </r>
  <r>
    <d v="2025-11-25T01:07:58"/>
    <x v="9"/>
    <x v="3"/>
    <s v="LOPEZ PINEDA DANIEL ESTIVEN"/>
    <x v="0"/>
    <x v="0"/>
    <n v="205"/>
    <n v="22.7777777777778"/>
    <n v="189.50943396226401"/>
    <s v="2 Descuentos (Transbordo)"/>
    <n v="105598.0189"/>
    <x v="0"/>
    <n v="11263.4146"/>
    <x v="1573"/>
    <x v="0"/>
    <m/>
  </r>
  <r>
    <d v="2025-11-25T01:07:58"/>
    <x v="9"/>
    <x v="5"/>
    <s v="JARAMILLO JARAMILLO FRANCISCO WBEIMAR"/>
    <x v="8"/>
    <x v="0"/>
    <n v="69"/>
    <n v="13.8"/>
    <n v="105.28301886792499"/>
    <m/>
    <n v="58665.565999999999"/>
    <x v="1"/>
    <n v="11263.4146"/>
    <x v="1573"/>
    <x v="0"/>
    <m/>
  </r>
  <r>
    <d v="2025-11-25T01:07:59"/>
    <x v="1"/>
    <x v="6"/>
    <s v="CARTAGENA RAMIREZ FREDY ALONSO"/>
    <x v="0"/>
    <x v="0"/>
    <n v="196"/>
    <n v="21.7777777777778"/>
    <n v="189.50943396226401"/>
    <m/>
    <n v="105598.0189"/>
    <x v="0"/>
    <n v="11263.4146"/>
    <x v="1573"/>
    <x v="0"/>
    <m/>
  </r>
  <r>
    <d v="2025-11-25T01:07:59"/>
    <x v="9"/>
    <x v="8"/>
    <s v="YEPES TORRES JHON ALEXANDER"/>
    <x v="0"/>
    <x v="0"/>
    <n v="190"/>
    <n v="21.1111111111111"/>
    <n v="189.50943396226401"/>
    <s v="5 Descuentos (Transbordo) "/>
    <n v="105598.0189"/>
    <x v="0"/>
    <n v="11263.4146"/>
    <x v="1573"/>
    <x v="0"/>
    <m/>
  </r>
  <r>
    <d v="2025-11-25T01:07:59"/>
    <x v="1"/>
    <x v="9"/>
    <s v="DAVID  HENRY GIOVANNY"/>
    <x v="0"/>
    <x v="0"/>
    <n v="223"/>
    <n v="24.7777777777778"/>
    <n v="189.50943396226401"/>
    <s v="17 Descuentos (Transbordo, jefe de ruta y usuarios desubicados) "/>
    <n v="105598.0189"/>
    <x v="1"/>
    <n v="11263.4146"/>
    <x v="1573"/>
    <x v="0"/>
    <m/>
  </r>
  <r>
    <d v="2025-11-25T01:08:00"/>
    <x v="9"/>
    <x v="10"/>
    <s v="MIRANDA MACHADO ALVARO"/>
    <x v="10"/>
    <x v="0"/>
    <n v="115"/>
    <n v="25.5555555555556"/>
    <n v="94.754716981132106"/>
    <m/>
    <n v="52799.009400000003"/>
    <x v="0"/>
    <n v="11263.4146"/>
    <x v="1573"/>
    <x v="0"/>
    <m/>
  </r>
  <r>
    <d v="2025-11-25T01:08:00"/>
    <x v="1"/>
    <x v="11"/>
    <s v="VERENZUELA MARTINEZ ALEXANDER"/>
    <x v="3"/>
    <x v="0"/>
    <n v="257"/>
    <n v="25.7"/>
    <n v="210.56603773584899"/>
    <m/>
    <n v="117331.1321"/>
    <x v="1"/>
    <n v="11263.4146"/>
    <x v="1573"/>
    <x v="0"/>
    <m/>
  </r>
  <r>
    <d v="2025-11-25T01:08:00"/>
    <x v="9"/>
    <x v="12"/>
    <s v="HENAO MUOZ FERNEY"/>
    <x v="3"/>
    <x v="0"/>
    <n v="260"/>
    <n v="26"/>
    <n v="210.56603773584899"/>
    <s v="3 Descuentos (Transbordo)"/>
    <n v="117331.1321"/>
    <x v="1"/>
    <n v="11263.4146"/>
    <x v="1573"/>
    <x v="0"/>
    <m/>
  </r>
  <r>
    <d v="2025-11-25T01:08:00"/>
    <x v="1"/>
    <x v="13"/>
    <s v="HINCAPIE VILLA JUAN ESTIVEN "/>
    <x v="3"/>
    <x v="0"/>
    <n v="192"/>
    <n v="19.2"/>
    <n v="210.56603773584899"/>
    <s v="10 Descuentos (Transbordo) "/>
    <n v="117331.1321"/>
    <x v="0"/>
    <n v="11263.4146"/>
    <x v="1573"/>
    <x v="0"/>
    <m/>
  </r>
  <r>
    <d v="2025-11-25T01:08:01"/>
    <x v="9"/>
    <x v="14"/>
    <s v="PARRA VILLA YUBER ALONSO"/>
    <x v="10"/>
    <x v="0"/>
    <n v="94"/>
    <n v="23.5"/>
    <n v="84.2264150943396"/>
    <s v="1 Descuento (Transbordo) "/>
    <n v="46932.452799999999"/>
    <x v="0"/>
    <n v="11263.4146"/>
    <x v="1573"/>
    <x v="0"/>
    <m/>
  </r>
  <r>
    <d v="2025-11-25T01:08:01"/>
    <x v="1"/>
    <x v="15"/>
    <s v="ALBERTO ARISTIZABAL RAFAEL"/>
    <x v="3"/>
    <x v="0"/>
    <n v="218"/>
    <n v="21.8"/>
    <n v="210.56603773584899"/>
    <s v="11 Descuentos (Transbordo y usuarios desubicados) "/>
    <n v="117331.1321"/>
    <x v="0"/>
    <n v="11263.4146"/>
    <x v="1573"/>
    <x v="0"/>
    <m/>
  </r>
  <r>
    <d v="2025-11-25T01:08:01"/>
    <x v="9"/>
    <x v="16"/>
    <s v="PALMAR PANA EDIXON JOSUE"/>
    <x v="3"/>
    <x v="0"/>
    <n v="178"/>
    <n v="17.8"/>
    <n v="210.56603773584899"/>
    <m/>
    <n v="117331.1321"/>
    <x v="0"/>
    <n v="11263.4146"/>
    <x v="1573"/>
    <x v="0"/>
    <m/>
  </r>
  <r>
    <d v="2025-11-25T01:08:01"/>
    <x v="1"/>
    <x v="17"/>
    <s v="MURILLO  YORMAN ANDRES"/>
    <x v="0"/>
    <x v="0"/>
    <n v="189"/>
    <n v="21"/>
    <n v="189.50943396226401"/>
    <s v="1 Descuento (Usuario desubicado) "/>
    <n v="105598.0189"/>
    <x v="0"/>
    <n v="11263.4146"/>
    <x v="1573"/>
    <x v="0"/>
    <m/>
  </r>
  <r>
    <d v="2025-11-25T01:08:02"/>
    <x v="9"/>
    <x v="18"/>
    <s v="MACIAS HERNANDEZ JULIAN DAVID"/>
    <x v="1"/>
    <x v="3"/>
    <n v="170"/>
    <n v="15.454545454545499"/>
    <n v="231.622641509434"/>
    <m/>
    <n v="129064.2453"/>
    <x v="0"/>
    <n v="11263.4146"/>
    <x v="1573"/>
    <x v="0"/>
    <m/>
  </r>
  <r>
    <d v="2025-11-25T01:08:02"/>
    <x v="1"/>
    <x v="19"/>
    <s v="QUIRAMA CASTAEDA JHON JADER"/>
    <x v="1"/>
    <x v="0"/>
    <n v="256"/>
    <n v="23.272727272727298"/>
    <n v="231.622641509434"/>
    <m/>
    <n v="129064.2453"/>
    <x v="1"/>
    <n v="11263.4146"/>
    <x v="1573"/>
    <x v="0"/>
    <m/>
  </r>
  <r>
    <d v="2025-11-25T01:08:02"/>
    <x v="9"/>
    <x v="20"/>
    <s v="SALDARRIAGA PARRA LUIS ALBERTO"/>
    <x v="8"/>
    <x v="0"/>
    <n v="116"/>
    <n v="23.2"/>
    <n v="105.28301886792499"/>
    <s v="1 Descuento (Despachador) "/>
    <n v="58665.565999999999"/>
    <x v="2"/>
    <n v="11263.4146"/>
    <x v="1573"/>
    <x v="0"/>
    <m/>
  </r>
  <r>
    <d v="2025-11-25T01:08:03"/>
    <x v="1"/>
    <x v="21"/>
    <s v="FRANCO CARVAJAL GERARDO ANTONIO"/>
    <x v="0"/>
    <x v="0"/>
    <n v="205"/>
    <n v="22.7777777777778"/>
    <n v="189.50943396226401"/>
    <s v="13 Descuentos (Transbordo) "/>
    <n v="105598.0189"/>
    <x v="0"/>
    <n v="11263.4146"/>
    <x v="1573"/>
    <x v="0"/>
    <m/>
  </r>
  <r>
    <d v="2025-11-25T01:08:03"/>
    <x v="9"/>
    <x v="38"/>
    <s v="OSORIO URREGO SANTIAGO"/>
    <x v="9"/>
    <x v="0"/>
    <n v="273"/>
    <n v="22.75"/>
    <n v="252.67924528301899"/>
    <s v="1 Descuento (Transbordo) "/>
    <n v="140797.3585"/>
    <x v="1"/>
    <n v="11263.4146"/>
    <x v="1573"/>
    <x v="0"/>
    <m/>
  </r>
  <r>
    <d v="2025-11-25T01:08:03"/>
    <x v="1"/>
    <x v="22"/>
    <s v="CIRO MARIN RODRIGO ALBERTO"/>
    <x v="0"/>
    <x v="0"/>
    <n v="155"/>
    <n v="17.2222222222222"/>
    <n v="189.50943396226401"/>
    <s v="8 Descuentos (Transbordo) "/>
    <n v="105598.0189"/>
    <x v="0"/>
    <n v="11263.4146"/>
    <x v="1573"/>
    <x v="0"/>
    <m/>
  </r>
  <r>
    <d v="2025-11-25T01:08:03"/>
    <x v="9"/>
    <x v="23"/>
    <s v="FLORES RINCON JORGE ALBERTO"/>
    <x v="3"/>
    <x v="0"/>
    <n v="220"/>
    <n v="22"/>
    <n v="210.56603773584899"/>
    <s v="1 Descuento (Despachador) "/>
    <n v="117331.1321"/>
    <x v="1"/>
    <n v="11263.4146"/>
    <x v="1573"/>
    <x v="0"/>
    <m/>
  </r>
  <r>
    <d v="2025-11-25T01:08:04"/>
    <x v="1"/>
    <x v="24"/>
    <s v="MARIN ALZATE KEVIN ANDRES"/>
    <x v="0"/>
    <x v="0"/>
    <n v="168"/>
    <n v="18.6666666666667"/>
    <n v="189.50943396226401"/>
    <m/>
    <n v="105598.0189"/>
    <x v="0"/>
    <n v="11263.4146"/>
    <x v="1573"/>
    <x v="0"/>
    <m/>
  </r>
  <r>
    <d v="2025-11-25T01:08:04"/>
    <x v="9"/>
    <x v="25"/>
    <s v="LEON PEREZ RAUL ENRIQUE"/>
    <x v="3"/>
    <x v="0"/>
    <n v="222"/>
    <n v="22.2"/>
    <n v="210.56603773584899"/>
    <s v="1 Descuento (Transbordo) "/>
    <n v="117331.1321"/>
    <x v="0"/>
    <n v="11263.4146"/>
    <x v="1573"/>
    <x v="0"/>
    <m/>
  </r>
  <r>
    <d v="2025-11-25T01:08:04"/>
    <x v="1"/>
    <x v="26"/>
    <s v="AGUDELO GARCIA LLORDIN ELIAS"/>
    <x v="2"/>
    <x v="0"/>
    <n v="112"/>
    <n v="20.363636363636399"/>
    <n v="115.811320754717"/>
    <m/>
    <n v="64532.122600000002"/>
    <x v="1"/>
    <n v="11263.4146"/>
    <x v="1573"/>
    <x v="0"/>
    <m/>
  </r>
  <r>
    <d v="2025-11-25T01:08:04"/>
    <x v="9"/>
    <x v="39"/>
    <s v="IBARGUEN GARRIDO JUAN ESTEBAN"/>
    <x v="3"/>
    <x v="0"/>
    <n v="180"/>
    <n v="18"/>
    <n v="210.56603773584899"/>
    <s v="Se descuenta 0.5 viaje de 3 05 pm ya que NO  ingresa a la minorista. 13 Descuentos (transbordo, usuario desubicado y despachador) "/>
    <n v="111464.4596"/>
    <x v="0"/>
    <n v="11263.4146"/>
    <x v="1573"/>
    <x v="2"/>
    <n v="10.528499999999999"/>
  </r>
  <r>
    <d v="2025-11-25T01:08:05"/>
    <x v="1"/>
    <x v="27"/>
    <s v="LAYOS JIMENEZ JOHAN CAMILO"/>
    <x v="0"/>
    <x v="0"/>
    <n v="153"/>
    <n v="17"/>
    <n v="189.50943396226401"/>
    <s v="5 Descuentos (transbordo) "/>
    <n v="105598.0189"/>
    <x v="0"/>
    <n v="11263.4146"/>
    <x v="1573"/>
    <x v="0"/>
    <m/>
  </r>
  <r>
    <d v="2025-11-25T01:08:05"/>
    <x v="9"/>
    <x v="28"/>
    <s v="MARULANDA JARAMILLO DAWER ANDRES"/>
    <x v="1"/>
    <x v="0"/>
    <n v="218"/>
    <n v="19.818181818181799"/>
    <n v="231.622641509434"/>
    <s v="8 Descuentos (Transbordo) "/>
    <n v="129064.2453"/>
    <x v="0"/>
    <n v="11263.4146"/>
    <x v="1573"/>
    <x v="0"/>
    <m/>
  </r>
  <r>
    <d v="2025-11-25T01:08:05"/>
    <x v="1"/>
    <x v="29"/>
    <s v="MONTOYA OSPINA GILBERTO ANTONIO"/>
    <x v="10"/>
    <x v="0"/>
    <n v="83"/>
    <n v="20.75"/>
    <n v="84.2264150943396"/>
    <m/>
    <n v="46932.452799999999"/>
    <x v="0"/>
    <n v="11263.4146"/>
    <x v="1573"/>
    <x v="0"/>
    <m/>
  </r>
  <r>
    <d v="2025-11-25T01:08:05"/>
    <x v="9"/>
    <x v="30"/>
    <s v="ARAQUE ARROYAVE JOSE ALBEIRO"/>
    <x v="0"/>
    <x v="0"/>
    <n v="189"/>
    <n v="21"/>
    <n v="189.50943396226401"/>
    <m/>
    <n v="105598.0189"/>
    <x v="1"/>
    <n v="11263.4146"/>
    <x v="1573"/>
    <x v="0"/>
    <m/>
  </r>
  <r>
    <d v="2025-11-25T01:08:06"/>
    <x v="1"/>
    <x v="31"/>
    <s v="MARTINEZ CHAVERRA LUIS NORBERTO"/>
    <x v="3"/>
    <x v="0"/>
    <n v="251"/>
    <n v="25.1"/>
    <n v="210.56603773584899"/>
    <s v="15 Descuentos (Transbordo) "/>
    <n v="117331.1321"/>
    <x v="0"/>
    <n v="11263.4146"/>
    <x v="1573"/>
    <x v="0"/>
    <m/>
  </r>
  <r>
    <d v="2025-11-25T01:08:06"/>
    <x v="9"/>
    <x v="32"/>
    <s v="TABORDA ROJAS DIEGO ALEJANDRO"/>
    <x v="9"/>
    <x v="0"/>
    <n v="212"/>
    <n v="17.6666666666667"/>
    <n v="252.67924528301899"/>
    <m/>
    <n v="140797.3585"/>
    <x v="1"/>
    <n v="11263.4146"/>
    <x v="1573"/>
    <x v="0"/>
    <m/>
  </r>
  <r>
    <d v="2025-11-25T01:08:06"/>
    <x v="1"/>
    <x v="33"/>
    <s v="GONZALEZ IPUANA RENE"/>
    <x v="3"/>
    <x v="0"/>
    <n v="239"/>
    <n v="23.9"/>
    <n v="210.56603773584899"/>
    <s v="16 Descuentos (Transbordo) "/>
    <n v="117331.1321"/>
    <x v="0"/>
    <n v="11263.4146"/>
    <x v="1573"/>
    <x v="0"/>
    <m/>
  </r>
  <r>
    <d v="2025-11-25T01:08:06"/>
    <x v="9"/>
    <x v="34"/>
    <s v="MACEA ARBELAEZ MATEO"/>
    <x v="9"/>
    <x v="0"/>
    <n v="210"/>
    <n v="17.5"/>
    <n v="252.67924528301899"/>
    <m/>
    <n v="140797.3585"/>
    <x v="0"/>
    <n v="11263.4146"/>
    <x v="1573"/>
    <x v="0"/>
    <m/>
  </r>
  <r>
    <d v="2025-11-25T01:08:07"/>
    <x v="1"/>
    <x v="35"/>
    <s v="OCAMPO OCAMPO ANTONIO JOSE"/>
    <x v="1"/>
    <x v="0"/>
    <n v="232"/>
    <n v="21.090909090909101"/>
    <n v="231.622641509434"/>
    <s v="10 Descuentos (Transbordo) "/>
    <n v="129064.2453"/>
    <x v="0"/>
    <n v="11263.4146"/>
    <x v="1573"/>
    <x v="0"/>
    <m/>
  </r>
  <r>
    <d v="2025-11-25T01:08:07"/>
    <x v="9"/>
    <x v="41"/>
    <s v="GARCIA DAVID WILSON ALBERTO"/>
    <x v="3"/>
    <x v="0"/>
    <n v="172"/>
    <n v="17.2"/>
    <n v="210.56603773584899"/>
    <s v="1 Descuento (Conduct) "/>
    <n v="117331.1321"/>
    <x v="1"/>
    <n v="11263.4146"/>
    <x v="1573"/>
    <x v="0"/>
    <m/>
  </r>
  <r>
    <d v="2025-11-25T01:08:07"/>
    <x v="1"/>
    <x v="40"/>
    <s v="AGUDELO GARCIA DENIN ANGELO"/>
    <x v="3"/>
    <x v="0"/>
    <n v="224"/>
    <n v="22.4"/>
    <n v="210.56603773584899"/>
    <m/>
    <n v="117331.1321"/>
    <x v="1"/>
    <n v="11263.4146"/>
    <x v="1573"/>
    <x v="0"/>
    <m/>
  </r>
  <r>
    <d v="2025-11-25T01:08:07"/>
    <x v="9"/>
    <x v="42"/>
    <s v="CALLE BOTERO ANDRES CAMILO"/>
    <x v="6"/>
    <x v="0"/>
    <n v="165"/>
    <n v="20.625"/>
    <n v="168.452830188679"/>
    <m/>
    <n v="93864.905700000003"/>
    <x v="1"/>
    <n v="11263.4146"/>
    <x v="1573"/>
    <x v="0"/>
    <m/>
  </r>
  <r>
    <d v="2025-11-26T01:30:43"/>
    <x v="9"/>
    <x v="0"/>
    <s v="SUAREZ ESCUDERO JONATAN"/>
    <x v="3"/>
    <x v="0"/>
    <n v="209"/>
    <n v="20.9"/>
    <n v="210.88435374149699"/>
    <s v="9 Descuentos (Transbordo) "/>
    <n v="117517.3469"/>
    <x v="0"/>
    <n v="11342.5"/>
    <x v="1574"/>
    <x v="0"/>
    <m/>
  </r>
  <r>
    <d v="2025-11-26T01:30:43"/>
    <x v="1"/>
    <x v="36"/>
    <s v="PARIAS MURIEL JHON FREDY"/>
    <x v="0"/>
    <x v="3"/>
    <n v="180"/>
    <n v="20"/>
    <n v="189.79591836734701"/>
    <s v="2 Descuentos (Usuarios desubicados) "/>
    <n v="105765.6122"/>
    <x v="1"/>
    <n v="11342.5"/>
    <x v="1574"/>
    <x v="0"/>
    <m/>
  </r>
  <r>
    <d v="2025-11-26T01:30:44"/>
    <x v="9"/>
    <x v="1"/>
    <s v="ESPINOZA CHAVARRIA GUILLERMO LEON"/>
    <x v="0"/>
    <x v="0"/>
    <n v="210"/>
    <n v="23.3333333333333"/>
    <n v="189.79591836734701"/>
    <s v="4 Descuentos (Transbordo) "/>
    <n v="105765.6122"/>
    <x v="0"/>
    <n v="11342.5"/>
    <x v="1574"/>
    <x v="0"/>
    <m/>
  </r>
  <r>
    <d v="2025-11-26T01:30:44"/>
    <x v="1"/>
    <x v="37"/>
    <s v="SANCHEZ BETANCOURT FRANSCISCO"/>
    <x v="4"/>
    <x v="0"/>
    <n v="168"/>
    <n v="24"/>
    <n v="147.61904761904799"/>
    <s v="1 Descuento (transbordo) "/>
    <n v="82262.142900000006"/>
    <x v="0"/>
    <n v="11342.5"/>
    <x v="1574"/>
    <x v="0"/>
    <m/>
  </r>
  <r>
    <d v="2025-11-26T01:30:44"/>
    <x v="9"/>
    <x v="2"/>
    <s v="LONDOO LOPERA DUVAN ANDRES"/>
    <x v="3"/>
    <x v="0"/>
    <n v="233"/>
    <n v="24.526315789473699"/>
    <n v="200.340136054422"/>
    <s v="3 Descuentos (Transbordo) "/>
    <n v="111641.47960000001"/>
    <x v="1"/>
    <n v="11342.5"/>
    <x v="1574"/>
    <x v="0"/>
    <m/>
  </r>
  <r>
    <d v="2025-11-26T01:30:45"/>
    <x v="1"/>
    <x v="3"/>
    <s v="MARIN ALZATE KEVIN ANDRES"/>
    <x v="1"/>
    <x v="0"/>
    <n v="233"/>
    <n v="21.181818181818201"/>
    <n v="231.97278911564601"/>
    <m/>
    <n v="129269.0816"/>
    <x v="0"/>
    <n v="11342.5"/>
    <x v="1574"/>
    <x v="0"/>
    <m/>
  </r>
  <r>
    <d v="2025-11-26T01:30:46"/>
    <x v="9"/>
    <x v="5"/>
    <s v="JARAMILLO JARAMILLO FRANCISCO WBEIMAR"/>
    <x v="3"/>
    <x v="0"/>
    <n v="170"/>
    <n v="17"/>
    <n v="210.88435374149699"/>
    <m/>
    <n v="117517.3469"/>
    <x v="1"/>
    <n v="11342.5"/>
    <x v="1574"/>
    <x v="0"/>
    <m/>
  </r>
  <r>
    <d v="2025-11-26T01:30:46"/>
    <x v="1"/>
    <x v="6"/>
    <s v="CARTAGENA RAMIREZ FREDY ALONSO"/>
    <x v="6"/>
    <x v="0"/>
    <n v="222"/>
    <n v="27.75"/>
    <n v="168.707482993197"/>
    <m/>
    <n v="94013.877600000007"/>
    <x v="0"/>
    <n v="11342.5"/>
    <x v="1574"/>
    <x v="0"/>
    <m/>
  </r>
  <r>
    <d v="2025-11-26T01:30:46"/>
    <x v="9"/>
    <x v="8"/>
    <s v="YEPES TORRES JHON ALEXANDER"/>
    <x v="0"/>
    <x v="0"/>
    <n v="173"/>
    <n v="19.2222222222222"/>
    <n v="189.79591836734701"/>
    <m/>
    <n v="105765.6122"/>
    <x v="0"/>
    <n v="11342.5"/>
    <x v="1574"/>
    <x v="0"/>
    <m/>
  </r>
  <r>
    <d v="2025-11-26T01:30:46"/>
    <x v="1"/>
    <x v="9"/>
    <s v="DAVID  HENRY GIOVANNY"/>
    <x v="10"/>
    <x v="0"/>
    <n v="60"/>
    <n v="15"/>
    <n v="84.353741496598602"/>
    <s v="11 Descuentos (Transbordo) "/>
    <n v="47006.938800000004"/>
    <x v="1"/>
    <n v="11342.5"/>
    <x v="1574"/>
    <x v="0"/>
    <m/>
  </r>
  <r>
    <d v="2025-11-26T01:30:47"/>
    <x v="9"/>
    <x v="10"/>
    <s v="MIRANDA MACHADO ALVARO"/>
    <x v="6"/>
    <x v="0"/>
    <n v="240"/>
    <n v="30"/>
    <n v="168.707482993197"/>
    <s v="7 Descuentos (Transbordo) "/>
    <n v="94013.877600000007"/>
    <x v="0"/>
    <n v="11342.5"/>
    <x v="1574"/>
    <x v="0"/>
    <m/>
  </r>
  <r>
    <d v="2025-11-26T01:30:47"/>
    <x v="1"/>
    <x v="11"/>
    <s v="VERENZUELA MARTINEZ ALEXANDER"/>
    <x v="3"/>
    <x v="0"/>
    <n v="194"/>
    <n v="19.399999999999999"/>
    <n v="210.88435374149699"/>
    <m/>
    <n v="117517.3469"/>
    <x v="1"/>
    <n v="11342.5"/>
    <x v="1574"/>
    <x v="0"/>
    <m/>
  </r>
  <r>
    <d v="2025-11-26T01:30:47"/>
    <x v="9"/>
    <x v="12"/>
    <s v="HERNANDEZ MACIAS GILBERTO "/>
    <x v="3"/>
    <x v="0"/>
    <n v="220"/>
    <n v="22"/>
    <n v="210.88435374149699"/>
    <s v="1 Descuento (Despachador) "/>
    <n v="117517.3469"/>
    <x v="1"/>
    <n v="11342.5"/>
    <x v="1574"/>
    <x v="0"/>
    <m/>
  </r>
  <r>
    <d v="2025-11-26T01:30:48"/>
    <x v="1"/>
    <x v="13"/>
    <s v="PEREZ GARCIA JUAN ESTEBAN"/>
    <x v="0"/>
    <x v="0"/>
    <n v="172"/>
    <n v="19.1111111111111"/>
    <n v="189.79591836734701"/>
    <s v="1 Descuento (Conduct) "/>
    <n v="105765.6122"/>
    <x v="0"/>
    <n v="11342.5"/>
    <x v="1574"/>
    <x v="0"/>
    <m/>
  </r>
  <r>
    <d v="2025-11-26T01:30:48"/>
    <x v="9"/>
    <x v="14"/>
    <s v="PARRA VILLA YUBER ALONSO"/>
    <x v="0"/>
    <x v="0"/>
    <n v="185"/>
    <n v="20.5555555555556"/>
    <n v="189.79591836734701"/>
    <s v="7 Descuentos (transbordo y asociado) "/>
    <n v="105765.6122"/>
    <x v="0"/>
    <n v="11342.5"/>
    <x v="1574"/>
    <x v="0"/>
    <m/>
  </r>
  <r>
    <d v="2025-11-26T01:30:48"/>
    <x v="1"/>
    <x v="15"/>
    <s v="ALBERTO ARISTIZABAL RAFAEL"/>
    <x v="0"/>
    <x v="3"/>
    <n v="160"/>
    <n v="17.7777777777778"/>
    <n v="189.79591836734701"/>
    <s v="19 Descuentos (Transbordo) "/>
    <n v="105765.6122"/>
    <x v="0"/>
    <n v="11342.5"/>
    <x v="1574"/>
    <x v="0"/>
    <m/>
  </r>
  <r>
    <d v="2025-11-26T01:30:49"/>
    <x v="9"/>
    <x v="16"/>
    <s v="MACEA ARBELAEZ MATEO"/>
    <x v="1"/>
    <x v="0"/>
    <n v="205"/>
    <n v="18.636363636363601"/>
    <n v="231.97278911564601"/>
    <s v="7 Descuentos (Transbordo) "/>
    <n v="129269.0816"/>
    <x v="0"/>
    <n v="11342.5"/>
    <x v="1574"/>
    <x v="0"/>
    <m/>
  </r>
  <r>
    <d v="2025-11-26T01:30:49"/>
    <x v="1"/>
    <x v="17"/>
    <s v="MURILLO  YORMAN ANDRES"/>
    <x v="9"/>
    <x v="0"/>
    <n v="251"/>
    <n v="20.9166666666667"/>
    <n v="253.06122448979599"/>
    <s v="1 Descuento (Despachador) "/>
    <n v="141020.81630000001"/>
    <x v="0"/>
    <n v="11342.5"/>
    <x v="1574"/>
    <x v="0"/>
    <m/>
  </r>
  <r>
    <d v="2025-11-26T01:30:49"/>
    <x v="9"/>
    <x v="18"/>
    <s v="DURANGO DAVID JOSE"/>
    <x v="4"/>
    <x v="0"/>
    <n v="123"/>
    <n v="17.571428571428601"/>
    <n v="147.61904761904799"/>
    <s v="5 Descuentos (Transbordo) "/>
    <n v="82262.142900000006"/>
    <x v="0"/>
    <n v="11342.5"/>
    <x v="1574"/>
    <x v="0"/>
    <m/>
  </r>
  <r>
    <d v="2025-11-26T01:30:50"/>
    <x v="1"/>
    <x v="19"/>
    <s v="QUIRAMA CASTAEDA JHON JADER"/>
    <x v="3"/>
    <x v="0"/>
    <n v="305"/>
    <n v="30.5"/>
    <n v="210.88435374149699"/>
    <m/>
    <n v="117517.3469"/>
    <x v="1"/>
    <n v="11342.5"/>
    <x v="1574"/>
    <x v="0"/>
    <m/>
  </r>
  <r>
    <d v="2025-11-26T01:30:50"/>
    <x v="9"/>
    <x v="20"/>
    <s v="SALDARRIAGA PARRA LUIS ALBERTO"/>
    <x v="3"/>
    <x v="0"/>
    <n v="135"/>
    <n v="13.5"/>
    <n v="210.88435374149699"/>
    <s v="18 Descuentos (Transbordo) "/>
    <n v="117517.3469"/>
    <x v="2"/>
    <n v="11342.5"/>
    <x v="1574"/>
    <x v="0"/>
    <m/>
  </r>
  <r>
    <d v="2025-11-26T01:30:50"/>
    <x v="1"/>
    <x v="21"/>
    <s v="JIMENEZ HERNANDEZ ESTEBAN CAMILO"/>
    <x v="0"/>
    <x v="0"/>
    <n v="172"/>
    <n v="19.1111111111111"/>
    <n v="189.79591836734701"/>
    <s v="13 Descuentos (Transbordo) "/>
    <n v="105765.6122"/>
    <x v="0"/>
    <n v="11342.5"/>
    <x v="1574"/>
    <x v="0"/>
    <m/>
  </r>
  <r>
    <d v="2025-11-26T01:30:51"/>
    <x v="9"/>
    <x v="38"/>
    <s v="JIMENEZ HURTADO CARLOS ESTIVEN"/>
    <x v="3"/>
    <x v="0"/>
    <n v="238"/>
    <n v="23.8"/>
    <n v="210.88435374149699"/>
    <s v="2 Descuentos (Conducts)"/>
    <n v="117517.3469"/>
    <x v="1"/>
    <n v="11342.5"/>
    <x v="1574"/>
    <x v="0"/>
    <m/>
  </r>
  <r>
    <d v="2025-11-26T01:30:51"/>
    <x v="1"/>
    <x v="22"/>
    <s v="MACIAS HERNANDEZ JULIAN DAVID"/>
    <x v="9"/>
    <x v="3"/>
    <n v="191"/>
    <n v="15.9166666666667"/>
    <n v="253.06122448979599"/>
    <s v="4 Descuentos (transbordo y despachador) "/>
    <n v="141020.81630000001"/>
    <x v="0"/>
    <n v="11342.5"/>
    <x v="1574"/>
    <x v="0"/>
    <m/>
  </r>
  <r>
    <d v="2025-11-26T01:30:51"/>
    <x v="9"/>
    <x v="23"/>
    <s v="FLORES RINCON JORGE ALBERTO"/>
    <x v="0"/>
    <x v="0"/>
    <n v="200"/>
    <n v="22.2222222222222"/>
    <n v="189.79591836734701"/>
    <m/>
    <n v="105765.6122"/>
    <x v="1"/>
    <n v="11342.5"/>
    <x v="1574"/>
    <x v="0"/>
    <m/>
  </r>
  <r>
    <d v="2025-11-26T01:30:51"/>
    <x v="1"/>
    <x v="24"/>
    <s v="OSORIO URREGO SANTIAGO"/>
    <x v="2"/>
    <x v="0"/>
    <n v="124"/>
    <n v="20.6666666666667"/>
    <n v="126.53061224489799"/>
    <s v="2 Descuentos (Transbordo) "/>
    <n v="70510.408200000005"/>
    <x v="0"/>
    <n v="11342.5"/>
    <x v="1574"/>
    <x v="0"/>
    <m/>
  </r>
  <r>
    <d v="2025-11-26T01:30:52"/>
    <x v="9"/>
    <x v="25"/>
    <s v="LEON PEREZ RAUL ENRIQUE"/>
    <x v="0"/>
    <x v="0"/>
    <n v="190"/>
    <n v="21.1111111111111"/>
    <n v="189.79591836734701"/>
    <s v="7 Descuentos (Transbordo) "/>
    <n v="105765.6122"/>
    <x v="0"/>
    <n v="11342.5"/>
    <x v="1574"/>
    <x v="0"/>
    <m/>
  </r>
  <r>
    <d v="2025-11-26T01:30:52"/>
    <x v="1"/>
    <x v="26"/>
    <s v="AGUDELO GARCIA LLORDIN ELIAS"/>
    <x v="1"/>
    <x v="0"/>
    <n v="233"/>
    <n v="21.181818181818201"/>
    <n v="231.97278911564601"/>
    <m/>
    <n v="129269.0816"/>
    <x v="1"/>
    <n v="11342.5"/>
    <x v="1574"/>
    <x v="0"/>
    <m/>
  </r>
  <r>
    <d v="2025-11-26T01:30:52"/>
    <x v="9"/>
    <x v="39"/>
    <s v="FRANCO CARVAJAL GERARDO ANTONIO"/>
    <x v="3"/>
    <x v="0"/>
    <n v="239"/>
    <n v="23.9"/>
    <n v="210.88435374149699"/>
    <s v="10 Descuentos (transbordo y despachador) "/>
    <n v="117517.3469"/>
    <x v="0"/>
    <n v="11342.5"/>
    <x v="1574"/>
    <x v="0"/>
    <m/>
  </r>
  <r>
    <d v="2025-11-26T01:30:53"/>
    <x v="1"/>
    <x v="27"/>
    <s v="LAYOS JIMENEZ JOHAN CAMILO"/>
    <x v="0"/>
    <x v="0"/>
    <n v="128"/>
    <n v="14.2222222222222"/>
    <n v="189.79591836734701"/>
    <m/>
    <n v="105765.6122"/>
    <x v="0"/>
    <n v="11342.5"/>
    <x v="1574"/>
    <x v="0"/>
    <m/>
  </r>
  <r>
    <d v="2025-11-26T01:30:53"/>
    <x v="9"/>
    <x v="28"/>
    <s v="MARULANDA JARAMILLO DAWER ANDRES"/>
    <x v="2"/>
    <x v="0"/>
    <n v="131"/>
    <n v="21.8333333333333"/>
    <n v="126.53061224489799"/>
    <s v="3 descuentos (despachador, conduct y transbordo) "/>
    <n v="70510.408200000005"/>
    <x v="0"/>
    <n v="11342.5"/>
    <x v="1574"/>
    <x v="0"/>
    <m/>
  </r>
  <r>
    <d v="2025-11-26T01:30:53"/>
    <x v="1"/>
    <x v="30"/>
    <s v="ARAQUE ARROYAVE JOSE ALBEIRO"/>
    <x v="1"/>
    <x v="0"/>
    <n v="283"/>
    <n v="25.727272727272702"/>
    <n v="231.97278911564601"/>
    <s v="7 Descuentos (Transbordo) "/>
    <n v="129269.0816"/>
    <x v="1"/>
    <n v="11342.5"/>
    <x v="1574"/>
    <x v="0"/>
    <m/>
  </r>
  <r>
    <d v="2025-11-26T01:30:54"/>
    <x v="9"/>
    <x v="31"/>
    <s v="MARTINEZ CHAVERRA LUIS NORBERTO"/>
    <x v="3"/>
    <x v="0"/>
    <n v="214"/>
    <n v="21.4"/>
    <n v="210.88435374149699"/>
    <s v="5 Descuentos (Transbordo) "/>
    <n v="117517.3469"/>
    <x v="0"/>
    <n v="11342.5"/>
    <x v="1574"/>
    <x v="0"/>
    <m/>
  </r>
  <r>
    <d v="2025-11-26T01:30:54"/>
    <x v="1"/>
    <x v="32"/>
    <s v="TABORDA ROJAS DIEGO ALEJANDRO"/>
    <x v="1"/>
    <x v="0"/>
    <n v="273"/>
    <n v="24.818181818181799"/>
    <n v="231.97278911564601"/>
    <s v="1 Descuento (transbordo) "/>
    <n v="129269.0816"/>
    <x v="1"/>
    <n v="11342.5"/>
    <x v="1574"/>
    <x v="0"/>
    <m/>
  </r>
  <r>
    <d v="2025-11-26T01:30:54"/>
    <x v="9"/>
    <x v="33"/>
    <s v="GONZALEZ IPUANA RENE"/>
    <x v="0"/>
    <x v="0"/>
    <n v="170"/>
    <n v="18.8888888888889"/>
    <n v="189.79591836734701"/>
    <s v="4 Descuentos (Transbordo) "/>
    <n v="105765.6122"/>
    <x v="0"/>
    <n v="11342.5"/>
    <x v="1574"/>
    <x v="0"/>
    <m/>
  </r>
  <r>
    <d v="2025-11-26T01:30:54"/>
    <x v="1"/>
    <x v="34"/>
    <s v="HINCAPIE VILLA JUAN ESTIVEN"/>
    <x v="1"/>
    <x v="0"/>
    <n v="201"/>
    <n v="18.272727272727298"/>
    <n v="231.97278911564601"/>
    <s v="14 Descuentos (transbordo, despachador, conduct y usuario movilidad reducida)"/>
    <n v="129269.0816"/>
    <x v="0"/>
    <n v="11342.5"/>
    <x v="1574"/>
    <x v="0"/>
    <m/>
  </r>
  <r>
    <d v="2025-11-26T01:30:55"/>
    <x v="9"/>
    <x v="35"/>
    <s v="OCAMPO OCAMPO ANTONIO JOSE"/>
    <x v="6"/>
    <x v="0"/>
    <n v="226"/>
    <n v="26.588235294117599"/>
    <n v="179.25170068027199"/>
    <m/>
    <n v="99889.744900000005"/>
    <x v="0"/>
    <n v="11342.5"/>
    <x v="1574"/>
    <x v="0"/>
    <m/>
  </r>
  <r>
    <d v="2025-11-26T01:30:55"/>
    <x v="1"/>
    <x v="41"/>
    <s v="GARCIA DAVID WILSON ALBERTO"/>
    <x v="3"/>
    <x v="0"/>
    <n v="188"/>
    <n v="18.8"/>
    <n v="210.88435374149699"/>
    <s v="2 Descuentos (Conducts)"/>
    <n v="117517.3469"/>
    <x v="1"/>
    <n v="11342.5"/>
    <x v="1574"/>
    <x v="0"/>
    <m/>
  </r>
  <r>
    <d v="2025-11-26T01:30:55"/>
    <x v="9"/>
    <x v="40"/>
    <s v="LOPERA ALVAREZ ESTIVEN"/>
    <x v="1"/>
    <x v="0"/>
    <n v="237"/>
    <n v="21.545454545454501"/>
    <n v="231.97278911564601"/>
    <s v="6 Descuentos (transbordo) "/>
    <n v="129269.0816"/>
    <x v="1"/>
    <n v="11342.5"/>
    <x v="1574"/>
    <x v="0"/>
    <m/>
  </r>
  <r>
    <d v="2025-11-26T01:30:56"/>
    <x v="1"/>
    <x v="42"/>
    <s v="CALLE BOTERO ANDRES CAMILO"/>
    <x v="10"/>
    <x v="0"/>
    <n v="64"/>
    <n v="18.285714285714299"/>
    <n v="73.809523809523796"/>
    <m/>
    <n v="41131.071400000001"/>
    <x v="1"/>
    <n v="11342.5"/>
    <x v="1574"/>
    <x v="0"/>
    <m/>
  </r>
  <r>
    <d v="2025-11-27T01:33:17"/>
    <x v="1"/>
    <x v="0"/>
    <s v="SUAREZ ESCUDERO JONATAN"/>
    <x v="2"/>
    <x v="0"/>
    <n v="88"/>
    <n v="14.6666666666667"/>
    <n v="124.459459459459"/>
    <s v="20 Descuentos (transbordo) "/>
    <n v="69298.783800000005"/>
    <x v="0"/>
    <n v="10750"/>
    <x v="1575"/>
    <x v="0"/>
    <m/>
  </r>
  <r>
    <d v="2025-11-27T01:33:17"/>
    <x v="9"/>
    <x v="36"/>
    <s v="PARIAS MURIEL JHON FREDY"/>
    <x v="0"/>
    <x v="0"/>
    <n v="190"/>
    <n v="21.1111111111111"/>
    <n v="186.68918918918899"/>
    <s v="2 Descuentos (despachador y conduct) "/>
    <n v="103948.17570000001"/>
    <x v="1"/>
    <n v="10750"/>
    <x v="1575"/>
    <x v="0"/>
    <m/>
  </r>
  <r>
    <d v="2025-11-27T01:33:18"/>
    <x v="1"/>
    <x v="1"/>
    <s v="ESPINOZA CHAVARRIA GUILLERMO LEON"/>
    <x v="0"/>
    <x v="0"/>
    <n v="184"/>
    <n v="20.4444444444444"/>
    <n v="186.68918918918899"/>
    <m/>
    <n v="103948.17570000001"/>
    <x v="0"/>
    <n v="10750"/>
    <x v="1575"/>
    <x v="0"/>
    <m/>
  </r>
  <r>
    <d v="2025-11-27T01:33:18"/>
    <x v="9"/>
    <x v="37"/>
    <s v="SANCHEZ BETANCOURT FRANSCISCO"/>
    <x v="0"/>
    <x v="0"/>
    <n v="158"/>
    <n v="17.5555555555556"/>
    <n v="186.68918918918899"/>
    <m/>
    <n v="103948.17570000001"/>
    <x v="0"/>
    <n v="10750"/>
    <x v="1575"/>
    <x v="0"/>
    <m/>
  </r>
  <r>
    <d v="2025-11-27T01:33:18"/>
    <x v="1"/>
    <x v="2"/>
    <s v="LONDOO LOPERA DUVAN ANDRES"/>
    <x v="0"/>
    <x v="0"/>
    <n v="194"/>
    <n v="21.5555555555556"/>
    <n v="186.68918918918899"/>
    <m/>
    <n v="103948.17570000001"/>
    <x v="1"/>
    <n v="10750"/>
    <x v="1575"/>
    <x v="0"/>
    <m/>
  </r>
  <r>
    <d v="2025-11-27T01:33:18"/>
    <x v="9"/>
    <x v="3"/>
    <s v="LOPEZ PINEDA DANIEL ESTIVEN"/>
    <x v="6"/>
    <x v="0"/>
    <n v="150"/>
    <n v="18.75"/>
    <n v="165.94594594594599"/>
    <m/>
    <n v="92398.378400000001"/>
    <x v="0"/>
    <n v="10750"/>
    <x v="1575"/>
    <x v="0"/>
    <m/>
  </r>
  <r>
    <d v="2025-11-27T01:33:19"/>
    <x v="1"/>
    <x v="4"/>
    <s v="TUBERQUIA URREGO HAROL"/>
    <x v="6"/>
    <x v="0"/>
    <n v="214"/>
    <n v="26.75"/>
    <n v="165.94594594594599"/>
    <m/>
    <n v="92398.378400000001"/>
    <x v="1"/>
    <n v="10750"/>
    <x v="1575"/>
    <x v="0"/>
    <m/>
  </r>
  <r>
    <d v="2025-11-27T01:33:19"/>
    <x v="9"/>
    <x v="5"/>
    <s v="GONZALEZ PEREZ RAFAEL JOSE"/>
    <x v="3"/>
    <x v="0"/>
    <n v="157"/>
    <n v="15.7"/>
    <n v="207.43243243243199"/>
    <s v="4 Descuentos (transbordo y despachador) "/>
    <n v="115497.973"/>
    <x v="1"/>
    <n v="10750"/>
    <x v="1575"/>
    <x v="0"/>
    <m/>
  </r>
  <r>
    <d v="2025-11-27T01:33:19"/>
    <x v="1"/>
    <x v="6"/>
    <s v="CARTAGENA RAMIREZ FREDY ALONSO"/>
    <x v="6"/>
    <x v="0"/>
    <n v="175"/>
    <n v="21.875"/>
    <n v="165.94594594594599"/>
    <m/>
    <n v="92398.378400000001"/>
    <x v="0"/>
    <n v="10750"/>
    <x v="1575"/>
    <x v="0"/>
    <m/>
  </r>
  <r>
    <d v="2025-11-27T01:33:20"/>
    <x v="9"/>
    <x v="8"/>
    <s v="YEPES TORRES JHON ALEXANDER"/>
    <x v="0"/>
    <x v="0"/>
    <n v="191"/>
    <n v="21.2222222222222"/>
    <n v="186.68918918918899"/>
    <m/>
    <n v="103948.17570000001"/>
    <x v="0"/>
    <n v="10750"/>
    <x v="1575"/>
    <x v="0"/>
    <m/>
  </r>
  <r>
    <d v="2025-11-27T01:33:20"/>
    <x v="1"/>
    <x v="9"/>
    <s v="DAVID  HENRY GIOVANNY"/>
    <x v="4"/>
    <x v="0"/>
    <n v="161"/>
    <n v="23"/>
    <n v="145.20270270270299"/>
    <m/>
    <n v="80848.581099999996"/>
    <x v="1"/>
    <n v="10750"/>
    <x v="1575"/>
    <x v="0"/>
    <m/>
  </r>
  <r>
    <d v="2025-11-27T01:33:20"/>
    <x v="9"/>
    <x v="10"/>
    <s v="MIRANDA MACHADO ALVARO"/>
    <x v="3"/>
    <x v="0"/>
    <n v="234"/>
    <n v="23.4"/>
    <n v="207.43243243243199"/>
    <m/>
    <n v="115497.973"/>
    <x v="0"/>
    <n v="10750"/>
    <x v="1575"/>
    <x v="0"/>
    <m/>
  </r>
  <r>
    <d v="2025-11-27T01:33:21"/>
    <x v="1"/>
    <x v="11"/>
    <s v="DURANGO PAEZ GILDARDO"/>
    <x v="3"/>
    <x v="0"/>
    <n v="217"/>
    <n v="21.7"/>
    <n v="207.43243243243199"/>
    <m/>
    <n v="115497.973"/>
    <x v="1"/>
    <n v="10750"/>
    <x v="1575"/>
    <x v="0"/>
    <m/>
  </r>
  <r>
    <d v="2025-11-27T01:33:21"/>
    <x v="1"/>
    <x v="12"/>
    <s v="HERNANDEZ MACIAS GILBERTO "/>
    <x v="4"/>
    <x v="0"/>
    <n v="165"/>
    <n v="23.571428571428601"/>
    <n v="145.20270270270299"/>
    <m/>
    <n v="80848.581099999996"/>
    <x v="1"/>
    <n v="10750"/>
    <x v="1575"/>
    <x v="0"/>
    <m/>
  </r>
  <r>
    <d v="2025-11-27T01:33:21"/>
    <x v="9"/>
    <x v="13"/>
    <s v="PEREZ GARCIA JUAN ESTEBAN"/>
    <x v="0"/>
    <x v="0"/>
    <n v="177"/>
    <n v="19.6666666666667"/>
    <n v="186.68918918918899"/>
    <m/>
    <n v="103948.17570000001"/>
    <x v="0"/>
    <n v="10750"/>
    <x v="1575"/>
    <x v="0"/>
    <m/>
  </r>
  <r>
    <d v="2025-11-27T01:33:22"/>
    <x v="1"/>
    <x v="14"/>
    <s v="PARRA VILLA YUBER ALONSO"/>
    <x v="0"/>
    <x v="0"/>
    <n v="153"/>
    <n v="17"/>
    <n v="186.68918918918899"/>
    <m/>
    <n v="103948.17570000001"/>
    <x v="0"/>
    <n v="10750"/>
    <x v="1575"/>
    <x v="0"/>
    <m/>
  </r>
  <r>
    <d v="2025-11-27T01:33:22"/>
    <x v="9"/>
    <x v="15"/>
    <s v="ALBERTO ARISTIZABAL RAFAEL"/>
    <x v="0"/>
    <x v="0"/>
    <n v="194"/>
    <n v="21.5555555555556"/>
    <n v="186.68918918918899"/>
    <m/>
    <n v="103948.17570000001"/>
    <x v="0"/>
    <n v="10750"/>
    <x v="1575"/>
    <x v="0"/>
    <m/>
  </r>
  <r>
    <d v="2025-11-27T01:33:22"/>
    <x v="1"/>
    <x v="16"/>
    <s v="MACEA ARBELAEZ MATEO"/>
    <x v="6"/>
    <x v="0"/>
    <n v="159"/>
    <n v="19.875"/>
    <n v="165.94594594594599"/>
    <m/>
    <n v="92398.378400000001"/>
    <x v="0"/>
    <n v="10750"/>
    <x v="1575"/>
    <x v="0"/>
    <m/>
  </r>
  <r>
    <d v="2025-11-27T01:33:22"/>
    <x v="9"/>
    <x v="17"/>
    <s v="MURILLO  YORMAN ANDRES"/>
    <x v="3"/>
    <x v="0"/>
    <n v="193"/>
    <n v="19.3"/>
    <n v="207.43243243243199"/>
    <m/>
    <n v="115497.973"/>
    <x v="0"/>
    <n v="10750"/>
    <x v="1575"/>
    <x v="0"/>
    <m/>
  </r>
  <r>
    <d v="2025-11-27T01:33:23"/>
    <x v="1"/>
    <x v="18"/>
    <s v="DURANGO DAVID JOSE"/>
    <x v="4"/>
    <x v="0"/>
    <n v="136"/>
    <n v="19.428571428571399"/>
    <n v="145.20270270270299"/>
    <s v="JULIAN MACIAS Realiz 4 viajes donde moviliz 58 Usuarios "/>
    <n v="80848.581099999996"/>
    <x v="0"/>
    <n v="10750"/>
    <x v="1575"/>
    <x v="0"/>
    <m/>
  </r>
  <r>
    <d v="2025-11-27T01:33:23"/>
    <x v="9"/>
    <x v="19"/>
    <s v="QUIRAMA CASTAEDA JHON JADER"/>
    <x v="6"/>
    <x v="0"/>
    <n v="194"/>
    <n v="24.25"/>
    <n v="165.94594594594599"/>
    <m/>
    <n v="92398.378400000001"/>
    <x v="1"/>
    <n v="10750"/>
    <x v="1575"/>
    <x v="0"/>
    <m/>
  </r>
  <r>
    <d v="2025-11-27T01:33:23"/>
    <x v="1"/>
    <x v="20"/>
    <s v="SALDARRIAGA PARRA LUIS ALBERTO"/>
    <x v="4"/>
    <x v="0"/>
    <n v="163"/>
    <n v="23.285714285714299"/>
    <n v="145.20270270270299"/>
    <m/>
    <n v="80848.581099999996"/>
    <x v="2"/>
    <n v="10750"/>
    <x v="1575"/>
    <x v="0"/>
    <m/>
  </r>
  <r>
    <d v="2025-11-27T01:33:23"/>
    <x v="9"/>
    <x v="21"/>
    <s v="JIMENEZ HERNANDEZ ESTEBAN CAMILO"/>
    <x v="3"/>
    <x v="0"/>
    <n v="195"/>
    <n v="19.5"/>
    <n v="207.43243243243199"/>
    <m/>
    <n v="115497.973"/>
    <x v="0"/>
    <n v="10750"/>
    <x v="1575"/>
    <x v="0"/>
    <m/>
  </r>
  <r>
    <d v="2025-11-27T01:33:24"/>
    <x v="1"/>
    <x v="38"/>
    <s v="JIMENEZ HURTADO CARLOS ESTIVEN"/>
    <x v="4"/>
    <x v="0"/>
    <n v="170"/>
    <n v="24.285714285714299"/>
    <n v="145.20270270270299"/>
    <m/>
    <n v="80848.581099999996"/>
    <x v="1"/>
    <n v="10750"/>
    <x v="1575"/>
    <x v="0"/>
    <m/>
  </r>
  <r>
    <d v="2025-11-27T01:33:24"/>
    <x v="9"/>
    <x v="22"/>
    <s v="CIRO MARIN RODRIGO ALBERTO"/>
    <x v="3"/>
    <x v="0"/>
    <n v="167"/>
    <n v="16.7"/>
    <n v="207.43243243243199"/>
    <s v="1 Desucuento (Conduct) "/>
    <n v="115497.973"/>
    <x v="0"/>
    <n v="10750"/>
    <x v="1575"/>
    <x v="0"/>
    <m/>
  </r>
  <r>
    <d v="2025-11-27T01:33:25"/>
    <x v="1"/>
    <x v="24"/>
    <s v="OSORIO URREGO SANTIAGO"/>
    <x v="6"/>
    <x v="0"/>
    <n v="190"/>
    <n v="23.75"/>
    <n v="165.94594594594599"/>
    <s v="2 Descuentos (Usuarios desubicados) "/>
    <n v="92398.378400000001"/>
    <x v="0"/>
    <n v="10750"/>
    <x v="1575"/>
    <x v="0"/>
    <m/>
  </r>
  <r>
    <d v="2025-11-27T01:33:24"/>
    <x v="1"/>
    <x v="23"/>
    <s v="VERENZUELA MARTINEZ ALEXANDER"/>
    <x v="12"/>
    <x v="0"/>
    <n v="256"/>
    <n v="19.692307692307701"/>
    <n v="269.66216216216202"/>
    <s v="4 Descuentos (transbordo) "/>
    <n v="150147.36489999999"/>
    <x v="1"/>
    <n v="10750"/>
    <x v="1575"/>
    <x v="0"/>
    <m/>
  </r>
  <r>
    <d v="2025-11-27T01:33:25"/>
    <x v="9"/>
    <x v="25"/>
    <s v="LEON PEREZ RAUL ENRIQUE"/>
    <x v="3"/>
    <x v="0"/>
    <n v="190"/>
    <n v="19"/>
    <n v="207.43243243243199"/>
    <m/>
    <n v="115497.973"/>
    <x v="0"/>
    <n v="10750"/>
    <x v="1575"/>
    <x v="0"/>
    <m/>
  </r>
  <r>
    <d v="2025-11-27T01:33:25"/>
    <x v="1"/>
    <x v="26"/>
    <s v="LOPERA ALVAREZ ESTIVEN"/>
    <x v="3"/>
    <x v="0"/>
    <n v="234"/>
    <n v="23.4"/>
    <n v="207.43243243243199"/>
    <m/>
    <n v="115497.973"/>
    <x v="1"/>
    <n v="10750"/>
    <x v="1575"/>
    <x v="0"/>
    <m/>
  </r>
  <r>
    <d v="2025-11-27T01:33:25"/>
    <x v="9"/>
    <x v="39"/>
    <s v="IBARGUEN GARRIDO JUAN ESTEBAN"/>
    <x v="3"/>
    <x v="0"/>
    <n v="176"/>
    <n v="17.600000000000001"/>
    <n v="207.43243243243199"/>
    <m/>
    <n v="115497.973"/>
    <x v="0"/>
    <n v="10750"/>
    <x v="1575"/>
    <x v="0"/>
    <m/>
  </r>
  <r>
    <d v="2025-11-27T01:33:26"/>
    <x v="1"/>
    <x v="27"/>
    <s v="MARIN ALZATE KEVIN ANDRES"/>
    <x v="3"/>
    <x v="0"/>
    <n v="197"/>
    <n v="19.7"/>
    <n v="207.43243243243199"/>
    <s v="1 Descuento (Despachador) "/>
    <n v="115497.973"/>
    <x v="0"/>
    <n v="10750"/>
    <x v="1575"/>
    <x v="0"/>
    <m/>
  </r>
  <r>
    <d v="2025-11-27T01:33:26"/>
    <x v="9"/>
    <x v="28"/>
    <s v="MARULANDA JARAMILLO DAWER ANDRES"/>
    <x v="6"/>
    <x v="0"/>
    <n v="170"/>
    <n v="21.25"/>
    <n v="165.94594594594599"/>
    <m/>
    <n v="92398.378400000001"/>
    <x v="0"/>
    <n v="10750"/>
    <x v="1575"/>
    <x v="0"/>
    <m/>
  </r>
  <r>
    <d v="2025-11-27T01:33:26"/>
    <x v="1"/>
    <x v="29"/>
    <s v="MONTOYA OSPINA GILBERTO ANTONIO"/>
    <x v="3"/>
    <x v="0"/>
    <n v="271"/>
    <n v="27.1"/>
    <n v="207.43243243243199"/>
    <s v="4 Descuentos (conducts y asociado)"/>
    <n v="115497.973"/>
    <x v="0"/>
    <n v="10750"/>
    <x v="1575"/>
    <x v="0"/>
    <m/>
  </r>
  <r>
    <d v="2025-11-27T01:33:26"/>
    <x v="9"/>
    <x v="30"/>
    <s v="PALMAR PANA EDIXON JOSUE"/>
    <x v="3"/>
    <x v="0"/>
    <n v="247"/>
    <n v="24.7"/>
    <n v="207.43243243243199"/>
    <s v="2 Descuentos (oficina y despachador) "/>
    <n v="115497.973"/>
    <x v="1"/>
    <n v="10750"/>
    <x v="1575"/>
    <x v="0"/>
    <m/>
  </r>
  <r>
    <d v="2025-11-27T01:33:27"/>
    <x v="1"/>
    <x v="31"/>
    <s v="MARTINEZ CHAVERRA LUIS NORBERTO"/>
    <x v="3"/>
    <x v="0"/>
    <n v="244"/>
    <n v="24.4"/>
    <n v="207.43243243243199"/>
    <m/>
    <n v="115497.973"/>
    <x v="0"/>
    <n v="10750"/>
    <x v="1575"/>
    <x v="0"/>
    <m/>
  </r>
  <r>
    <d v="2025-11-27T01:33:27"/>
    <x v="9"/>
    <x v="32"/>
    <s v="GUTIERREZ ARICAPA DANIEL HUMBERTO"/>
    <x v="4"/>
    <x v="0"/>
    <n v="158"/>
    <n v="22.571428571428601"/>
    <n v="145.20270270270299"/>
    <m/>
    <n v="80848.581099999996"/>
    <x v="1"/>
    <n v="10750"/>
    <x v="1575"/>
    <x v="0"/>
    <m/>
  </r>
  <r>
    <d v="2025-11-27T01:33:27"/>
    <x v="9"/>
    <x v="34"/>
    <s v="HINCAPIE VILLA JUAN ESTIVEN"/>
    <x v="3"/>
    <x v="0"/>
    <n v="163"/>
    <n v="16.3"/>
    <n v="207.43243243243199"/>
    <s v="1 Descuento (Despachador) "/>
    <n v="115497.973"/>
    <x v="0"/>
    <n v="10750"/>
    <x v="1575"/>
    <x v="0"/>
    <m/>
  </r>
  <r>
    <d v="2025-11-27T01:33:28"/>
    <x v="1"/>
    <x v="35"/>
    <s v="OCAMPO OCAMPO ANTONIO JOSE"/>
    <x v="3"/>
    <x v="0"/>
    <n v="178"/>
    <n v="17.8"/>
    <n v="207.43243243243199"/>
    <m/>
    <n v="115497.973"/>
    <x v="0"/>
    <n v="10750"/>
    <x v="1575"/>
    <x v="0"/>
    <m/>
  </r>
  <r>
    <d v="2025-11-27T01:33:27"/>
    <x v="1"/>
    <x v="33"/>
    <s v="GONZALEZ IPUANA RENE"/>
    <x v="0"/>
    <x v="0"/>
    <n v="182"/>
    <n v="20.2222222222222"/>
    <n v="186.68918918918899"/>
    <m/>
    <n v="103948.17570000001"/>
    <x v="0"/>
    <n v="10750"/>
    <x v="1575"/>
    <x v="0"/>
    <m/>
  </r>
  <r>
    <d v="2025-11-27T01:33:28"/>
    <x v="1"/>
    <x v="41"/>
    <s v="JARAMILLO JARAMILLO FRANCISCO WBEIMAR"/>
    <x v="0"/>
    <x v="0"/>
    <n v="130"/>
    <n v="14.4444444444444"/>
    <n v="186.68918918918899"/>
    <m/>
    <n v="103948.17570000001"/>
    <x v="1"/>
    <n v="10750"/>
    <x v="1575"/>
    <x v="0"/>
    <m/>
  </r>
  <r>
    <d v="2025-11-27T01:33:28"/>
    <x v="9"/>
    <x v="40"/>
    <s v="AGUDELO GARCIA DENIN ANGELO"/>
    <x v="0"/>
    <x v="0"/>
    <n v="212"/>
    <n v="23.5555555555556"/>
    <n v="186.68918918918899"/>
    <s v="1 Descuento (Usuario desubicado) "/>
    <n v="103948.17570000001"/>
    <x v="1"/>
    <n v="10750"/>
    <x v="1575"/>
    <x v="0"/>
    <m/>
  </r>
  <r>
    <d v="2025-11-27T01:33:28"/>
    <x v="1"/>
    <x v="42"/>
    <s v="CALLE BOTERO ANDRES CAMILO"/>
    <x v="10"/>
    <x v="0"/>
    <n v="98"/>
    <n v="24.5"/>
    <n v="82.972972972972997"/>
    <m/>
    <n v="46199.189200000001"/>
    <x v="1"/>
    <n v="10750"/>
    <x v="1575"/>
    <x v="0"/>
    <m/>
  </r>
  <r>
    <d v="2025-11-28T01:00:30"/>
    <x v="9"/>
    <x v="0"/>
    <s v="HINCAPIE VILLA JUAN ESTIVEN"/>
    <x v="6"/>
    <x v="0"/>
    <n v="149"/>
    <n v="18.625"/>
    <n v="158.503293807642"/>
    <s v="1 Descuento (Despachador) "/>
    <n v="88044.426900000006"/>
    <x v="0"/>
    <n v="10409.523800000001"/>
    <x v="1576"/>
    <x v="0"/>
    <m/>
  </r>
  <r>
    <d v="2025-11-28T01:00:30"/>
    <x v="1"/>
    <x v="36"/>
    <s v="PARIAS MURIEL JHON FREDY"/>
    <x v="0"/>
    <x v="0"/>
    <n v="195"/>
    <n v="21.6666666666667"/>
    <n v="178.31620553359701"/>
    <m/>
    <n v="99049.980200000005"/>
    <x v="1"/>
    <n v="10409.523800000001"/>
    <x v="1576"/>
    <x v="0"/>
    <m/>
  </r>
  <r>
    <d v="2025-11-28T01:00:31"/>
    <x v="9"/>
    <x v="1"/>
    <s v="ESPINOZA CHAVARRIA GUILLERMO LEON"/>
    <x v="0"/>
    <x v="0"/>
    <n v="177"/>
    <n v="19.6666666666667"/>
    <n v="178.31620553359701"/>
    <m/>
    <n v="99049.980200000005"/>
    <x v="0"/>
    <n v="10409.523800000001"/>
    <x v="1576"/>
    <x v="0"/>
    <m/>
  </r>
  <r>
    <d v="2025-11-28T01:00:31"/>
    <x v="1"/>
    <x v="37"/>
    <s v="SANCHEZ BETANCOURT FRANSCISCO"/>
    <x v="6"/>
    <x v="0"/>
    <n v="195"/>
    <n v="24.375"/>
    <n v="158.503293807642"/>
    <m/>
    <n v="88044.426900000006"/>
    <x v="0"/>
    <n v="10409.523800000001"/>
    <x v="1576"/>
    <x v="0"/>
    <m/>
  </r>
  <r>
    <d v="2025-11-28T01:00:32"/>
    <x v="9"/>
    <x v="2"/>
    <s v="LONDOO LOPERA DUVAN ANDRES"/>
    <x v="3"/>
    <x v="0"/>
    <n v="210"/>
    <n v="21"/>
    <n v="198.129117259552"/>
    <m/>
    <n v="110055.5336"/>
    <x v="1"/>
    <n v="10409.523800000001"/>
    <x v="1576"/>
    <x v="0"/>
    <m/>
  </r>
  <r>
    <d v="2025-11-28T01:00:32"/>
    <x v="1"/>
    <x v="3"/>
    <s v="LOPEZ PINEDA DANIEL ESTIVEN"/>
    <x v="6"/>
    <x v="0"/>
    <n v="150"/>
    <n v="18.75"/>
    <n v="158.503293807642"/>
    <s v="1 Descuento (Despachador) "/>
    <n v="88044.426900000006"/>
    <x v="0"/>
    <n v="10409.523800000001"/>
    <x v="1576"/>
    <x v="0"/>
    <m/>
  </r>
  <r>
    <d v="2025-11-28T01:00:32"/>
    <x v="9"/>
    <x v="4"/>
    <s v="TUBERQUIA URREGO HAROL"/>
    <x v="0"/>
    <x v="0"/>
    <n v="190"/>
    <n v="21.1111111111111"/>
    <n v="178.31620553359701"/>
    <m/>
    <n v="99049.980200000005"/>
    <x v="1"/>
    <n v="10409.523800000001"/>
    <x v="1576"/>
    <x v="0"/>
    <m/>
  </r>
  <r>
    <d v="2025-11-28T01:00:33"/>
    <x v="1"/>
    <x v="5"/>
    <s v="GONZALEZ PEREZ RAFAEL JOSE"/>
    <x v="3"/>
    <x v="0"/>
    <n v="177"/>
    <n v="17.7"/>
    <n v="198.129117259552"/>
    <s v="3 Descuentos (Usuarios desubicados y despachador) "/>
    <n v="110055.5336"/>
    <x v="1"/>
    <n v="10409.523800000001"/>
    <x v="1576"/>
    <x v="0"/>
    <m/>
  </r>
  <r>
    <d v="2025-11-28T01:00:33"/>
    <x v="9"/>
    <x v="6"/>
    <s v="CARTAGENA RAMIREZ FREDY ALONSO"/>
    <x v="4"/>
    <x v="0"/>
    <n v="133"/>
    <n v="19"/>
    <n v="138.69038208168601"/>
    <s v="1 Descuento (Despachador) "/>
    <n v="77038.873500000002"/>
    <x v="0"/>
    <n v="10409.523800000001"/>
    <x v="1576"/>
    <x v="0"/>
    <m/>
  </r>
  <r>
    <d v="2025-11-28T01:00:33"/>
    <x v="1"/>
    <x v="8"/>
    <s v="YEPES TORRES JHON ALEXANDER"/>
    <x v="0"/>
    <x v="0"/>
    <n v="144"/>
    <n v="16"/>
    <n v="178.31620553359701"/>
    <m/>
    <n v="99049.980200000005"/>
    <x v="0"/>
    <n v="10409.523800000001"/>
    <x v="1576"/>
    <x v="0"/>
    <m/>
  </r>
  <r>
    <d v="2025-11-28T01:00:34"/>
    <x v="9"/>
    <x v="9"/>
    <s v="DURANGO DAVID JOSE"/>
    <x v="0"/>
    <x v="0"/>
    <n v="194"/>
    <n v="21.5555555555556"/>
    <n v="178.31620553359701"/>
    <m/>
    <n v="99049.980200000005"/>
    <x v="1"/>
    <n v="10409.523800000001"/>
    <x v="1576"/>
    <x v="0"/>
    <m/>
  </r>
  <r>
    <d v="2025-11-28T01:00:34"/>
    <x v="1"/>
    <x v="10"/>
    <s v="FRANCO CARVAJAL GERARDO ANTONIO"/>
    <x v="0"/>
    <x v="0"/>
    <n v="186"/>
    <n v="20.6666666666667"/>
    <n v="178.31620553359701"/>
    <m/>
    <n v="99049.980200000005"/>
    <x v="0"/>
    <n v="10409.523800000001"/>
    <x v="1576"/>
    <x v="0"/>
    <m/>
  </r>
  <r>
    <d v="2025-11-28T01:00:35"/>
    <x v="9"/>
    <x v="11"/>
    <s v="DURANGO PAEZ GILDARDO"/>
    <x v="0"/>
    <x v="0"/>
    <n v="173"/>
    <n v="19.2222222222222"/>
    <n v="178.31620553359701"/>
    <m/>
    <n v="99049.980200000005"/>
    <x v="1"/>
    <n v="10409.523800000001"/>
    <x v="1576"/>
    <x v="0"/>
    <m/>
  </r>
  <r>
    <d v="2025-11-28T01:00:35"/>
    <x v="1"/>
    <x v="12"/>
    <s v="HERNANDEZ MACIAS GILBERTO "/>
    <x v="0"/>
    <x v="0"/>
    <n v="204"/>
    <n v="22.6666666666667"/>
    <n v="178.31620553359701"/>
    <m/>
    <n v="99049.980200000005"/>
    <x v="1"/>
    <n v="10409.523800000001"/>
    <x v="1576"/>
    <x v="0"/>
    <m/>
  </r>
  <r>
    <d v="2025-11-28T01:00:35"/>
    <x v="9"/>
    <x v="13"/>
    <s v="PEREZ GARCIA JUAN ESTEBAN"/>
    <x v="0"/>
    <x v="0"/>
    <n v="163"/>
    <n v="18.1111111111111"/>
    <n v="178.31620553359701"/>
    <m/>
    <n v="99049.980200000005"/>
    <x v="0"/>
    <n v="10409.523800000001"/>
    <x v="1576"/>
    <x v="0"/>
    <m/>
  </r>
  <r>
    <d v="2025-11-28T01:00:36"/>
    <x v="1"/>
    <x v="14"/>
    <s v="PARRA VILLA YUBER ALONSO"/>
    <x v="1"/>
    <x v="0"/>
    <n v="207"/>
    <n v="18.818181818181799"/>
    <n v="217.94202898550699"/>
    <m/>
    <n v="121061.087"/>
    <x v="0"/>
    <n v="10409.523800000001"/>
    <x v="1576"/>
    <x v="0"/>
    <m/>
  </r>
  <r>
    <d v="2025-11-28T01:00:36"/>
    <x v="9"/>
    <x v="15"/>
    <s v="ALBERTO ARISTIZABAL RAFAEL"/>
    <x v="3"/>
    <x v="0"/>
    <n v="172"/>
    <n v="17.2"/>
    <n v="198.129117259552"/>
    <m/>
    <n v="110055.5336"/>
    <x v="0"/>
    <n v="10409.523800000001"/>
    <x v="1576"/>
    <x v="0"/>
    <m/>
  </r>
  <r>
    <d v="2025-11-28T01:00:36"/>
    <x v="1"/>
    <x v="16"/>
    <s v="GUTIERREZ ARICAPA DANIEL HUMBERTO"/>
    <x v="2"/>
    <x v="0"/>
    <n v="133"/>
    <n v="22.1666666666667"/>
    <n v="118.87747035573101"/>
    <s v="2 Descuentos (Despachador y conduct) "/>
    <n v="66033.320200000002"/>
    <x v="0"/>
    <n v="10409.523800000001"/>
    <x v="1576"/>
    <x v="0"/>
    <m/>
  </r>
  <r>
    <d v="2025-11-28T01:00:37"/>
    <x v="9"/>
    <x v="17"/>
    <s v="MURILLO  YORMAN ANDRES"/>
    <x v="12"/>
    <x v="0"/>
    <n v="260"/>
    <n v="20"/>
    <n v="257.56785243741803"/>
    <m/>
    <n v="143072.1937"/>
    <x v="0"/>
    <n v="10409.523800000001"/>
    <x v="1576"/>
    <x v="0"/>
    <m/>
  </r>
  <r>
    <d v="2025-11-28T01:00:37"/>
    <x v="1"/>
    <x v="18"/>
    <s v="MACIAS HERNANDEZ JULIAN DAVID"/>
    <x v="3"/>
    <x v="0"/>
    <n v="192"/>
    <n v="19.2"/>
    <n v="198.129117259552"/>
    <s v="1 Descuento (Conduct) "/>
    <n v="110055.5336"/>
    <x v="0"/>
    <n v="10409.523800000001"/>
    <x v="1576"/>
    <x v="0"/>
    <m/>
  </r>
  <r>
    <d v="2025-11-28T01:00:37"/>
    <x v="9"/>
    <x v="19"/>
    <s v="QUIRAMA CASTAEDA JHON JADER"/>
    <x v="0"/>
    <x v="0"/>
    <n v="256"/>
    <n v="28.4444444444444"/>
    <n v="178.31620553359701"/>
    <m/>
    <n v="99049.980200000005"/>
    <x v="1"/>
    <n v="10409.523800000001"/>
    <x v="1576"/>
    <x v="0"/>
    <m/>
  </r>
  <r>
    <d v="2025-11-28T01:00:38"/>
    <x v="1"/>
    <x v="20"/>
    <s v="LOPERA ALVAREZ ESTIVEN "/>
    <x v="3"/>
    <x v="0"/>
    <n v="223"/>
    <n v="22.3"/>
    <n v="198.129117259552"/>
    <s v="LUIS SALDARRIAGA Realiz 2 viajes donde moviliz 34 Usuarios"/>
    <n v="110055.5336"/>
    <x v="2"/>
    <n v="10409.523800000001"/>
    <x v="1576"/>
    <x v="0"/>
    <m/>
  </r>
  <r>
    <d v="2025-11-28T01:00:38"/>
    <x v="9"/>
    <x v="21"/>
    <s v="JIMENEZ HERNANDEZ ESTEBAN CAMILO"/>
    <x v="0"/>
    <x v="0"/>
    <n v="219"/>
    <n v="24.3333333333333"/>
    <n v="178.31620553359701"/>
    <s v="2 Descuentos (Usuarios desubicados) "/>
    <n v="99049.980200000005"/>
    <x v="0"/>
    <n v="10409.523800000001"/>
    <x v="1576"/>
    <x v="0"/>
    <m/>
  </r>
  <r>
    <d v="2025-11-28T01:00:38"/>
    <x v="1"/>
    <x v="38"/>
    <s v="JIMENEZ HURTADO CARLOS ESTIVEN"/>
    <x v="0"/>
    <x v="0"/>
    <n v="213"/>
    <n v="23.6666666666667"/>
    <n v="178.31620553359701"/>
    <m/>
    <n v="99049.980200000005"/>
    <x v="1"/>
    <n v="10409.523800000001"/>
    <x v="1576"/>
    <x v="0"/>
    <m/>
  </r>
  <r>
    <d v="2025-11-28T01:00:39"/>
    <x v="9"/>
    <x v="22"/>
    <s v="CIRO MARIN RODRIGO ALBERTO"/>
    <x v="8"/>
    <x v="0"/>
    <n v="114"/>
    <n v="22.8"/>
    <n v="99.064558629776002"/>
    <m/>
    <n v="55027.766799999998"/>
    <x v="0"/>
    <n v="10409.523800000001"/>
    <x v="1576"/>
    <x v="0"/>
    <m/>
  </r>
  <r>
    <d v="2025-11-28T01:00:39"/>
    <x v="1"/>
    <x v="23"/>
    <s v="VERENZUELA MARTINEZ ALEXANDER"/>
    <x v="3"/>
    <x v="0"/>
    <n v="178"/>
    <n v="17.8"/>
    <n v="198.129117259552"/>
    <s v="1 Descuento (Despachador) "/>
    <n v="110055.5336"/>
    <x v="1"/>
    <n v="10409.523800000001"/>
    <x v="1576"/>
    <x v="0"/>
    <m/>
  </r>
  <r>
    <d v="2025-11-28T01:00:40"/>
    <x v="9"/>
    <x v="24"/>
    <s v="OSORIO URREGO SANTIAGO"/>
    <x v="3"/>
    <x v="0"/>
    <n v="197"/>
    <n v="19.7"/>
    <n v="198.129117259552"/>
    <s v="2 Descuentos (conduct y despachador) "/>
    <n v="110055.5336"/>
    <x v="0"/>
    <n v="10409.523800000001"/>
    <x v="1576"/>
    <x v="0"/>
    <m/>
  </r>
  <r>
    <d v="2025-11-28T01:00:40"/>
    <x v="1"/>
    <x v="25"/>
    <s v="LEON PEREZ RAUL ENRIQUE"/>
    <x v="6"/>
    <x v="0"/>
    <n v="174"/>
    <n v="21.75"/>
    <n v="158.503293807642"/>
    <m/>
    <n v="88044.426900000006"/>
    <x v="0"/>
    <n v="10409.523800000001"/>
    <x v="1576"/>
    <x v="0"/>
    <m/>
  </r>
  <r>
    <d v="2025-11-28T01:00:40"/>
    <x v="9"/>
    <x v="26"/>
    <s v="AGUDELO GARCIA LLORDIN ELIAS"/>
    <x v="6"/>
    <x v="0"/>
    <n v="154"/>
    <n v="18.117647058823501"/>
    <n v="168.40974967061899"/>
    <m/>
    <n v="93547.203599999993"/>
    <x v="1"/>
    <n v="10409.523800000001"/>
    <x v="1576"/>
    <x v="0"/>
    <m/>
  </r>
  <r>
    <d v="2025-11-28T01:00:41"/>
    <x v="1"/>
    <x v="39"/>
    <s v="IBARGUEN GARRIDO JUAN ESTEBAN"/>
    <x v="0"/>
    <x v="0"/>
    <n v="164"/>
    <n v="18.2222222222222"/>
    <n v="178.31620553359701"/>
    <s v="1 Descuento (Despachador) "/>
    <n v="99049.980200000005"/>
    <x v="0"/>
    <n v="10409.523800000001"/>
    <x v="1576"/>
    <x v="0"/>
    <m/>
  </r>
  <r>
    <d v="2025-11-28T01:00:41"/>
    <x v="9"/>
    <x v="27"/>
    <s v="MARIN ALZATE KEVIN ANDRES"/>
    <x v="1"/>
    <x v="0"/>
    <n v="204"/>
    <n v="18.545454545454501"/>
    <n v="217.94202898550699"/>
    <m/>
    <n v="121061.087"/>
    <x v="0"/>
    <n v="10409.523800000001"/>
    <x v="1576"/>
    <x v="0"/>
    <m/>
  </r>
  <r>
    <d v="2025-11-28T01:00:41"/>
    <x v="1"/>
    <x v="28"/>
    <s v="MARULANDA JARAMILLO DAWER ANDRES"/>
    <x v="6"/>
    <x v="0"/>
    <n v="128"/>
    <n v="16"/>
    <n v="158.503293807642"/>
    <m/>
    <n v="88044.426900000006"/>
    <x v="0"/>
    <n v="10409.523800000001"/>
    <x v="1576"/>
    <x v="0"/>
    <m/>
  </r>
  <r>
    <d v="2025-11-28T01:00:42"/>
    <x v="9"/>
    <x v="29"/>
    <s v="MONTOYA OSPINA GILBERTO ANTONIO"/>
    <x v="3"/>
    <x v="0"/>
    <n v="239"/>
    <n v="23.9"/>
    <n v="198.129117259552"/>
    <m/>
    <n v="110055.5336"/>
    <x v="0"/>
    <n v="10409.523800000001"/>
    <x v="1576"/>
    <x v="0"/>
    <m/>
  </r>
  <r>
    <d v="2025-11-28T01:00:42"/>
    <x v="1"/>
    <x v="30"/>
    <s v="ARAQUE ARROYAVE JOSE ALBEIRO"/>
    <x v="0"/>
    <x v="0"/>
    <n v="160"/>
    <n v="17.7777777777778"/>
    <n v="178.31620553359701"/>
    <m/>
    <n v="99049.980200000005"/>
    <x v="1"/>
    <n v="10409.523800000001"/>
    <x v="1576"/>
    <x v="0"/>
    <m/>
  </r>
  <r>
    <d v="2025-11-28T01:00:43"/>
    <x v="9"/>
    <x v="31"/>
    <s v="JARAMILLO JARAMILLO FRANCISCO WBEIMAR"/>
    <x v="0"/>
    <x v="0"/>
    <n v="131"/>
    <n v="14.5555555555556"/>
    <n v="178.31620553359701"/>
    <s v="1 Descuento (Despachador) "/>
    <n v="99049.980200000005"/>
    <x v="0"/>
    <n v="10409.523800000001"/>
    <x v="1576"/>
    <x v="0"/>
    <m/>
  </r>
  <r>
    <d v="2025-11-28T01:00:43"/>
    <x v="1"/>
    <x v="32"/>
    <s v="TABORDA ROJAS DIEGO ALEJANDRO"/>
    <x v="4"/>
    <x v="0"/>
    <n v="140"/>
    <n v="20"/>
    <n v="138.69038208168601"/>
    <m/>
    <n v="77038.873500000002"/>
    <x v="1"/>
    <n v="10409.523800000001"/>
    <x v="1576"/>
    <x v="0"/>
    <m/>
  </r>
  <r>
    <d v="2025-11-28T01:00:43"/>
    <x v="9"/>
    <x v="33"/>
    <s v="GONZALEZ IPUANA RENE"/>
    <x v="0"/>
    <x v="0"/>
    <n v="120"/>
    <n v="13.3333333333333"/>
    <n v="178.31620553359701"/>
    <m/>
    <n v="99049.980200000005"/>
    <x v="0"/>
    <n v="10409.523800000001"/>
    <x v="1576"/>
    <x v="0"/>
    <m/>
  </r>
  <r>
    <d v="2025-11-28T01:00:44"/>
    <x v="1"/>
    <x v="34"/>
    <s v="PALMAR PANA EDIXON JOSUE"/>
    <x v="1"/>
    <x v="0"/>
    <n v="203"/>
    <n v="18.454545454545499"/>
    <n v="217.94202898550699"/>
    <m/>
    <n v="121061.087"/>
    <x v="0"/>
    <n v="10409.523800000001"/>
    <x v="1576"/>
    <x v="0"/>
    <m/>
  </r>
  <r>
    <d v="2025-11-28T01:00:44"/>
    <x v="9"/>
    <x v="35"/>
    <s v="OCAMPO OCAMPO ANTONIO JOSE"/>
    <x v="1"/>
    <x v="0"/>
    <n v="218"/>
    <n v="19.818181818181799"/>
    <n v="217.94202898550699"/>
    <m/>
    <n v="121061.087"/>
    <x v="0"/>
    <n v="10409.523800000001"/>
    <x v="1576"/>
    <x v="0"/>
    <m/>
  </r>
  <r>
    <d v="2025-11-28T01:00:44"/>
    <x v="1"/>
    <x v="41"/>
    <s v="GARCIA DAVID WILSON ALBERTO"/>
    <x v="4"/>
    <x v="0"/>
    <n v="132"/>
    <n v="18.8571428571429"/>
    <n v="138.69038208168601"/>
    <m/>
    <n v="77038.873500000002"/>
    <x v="1"/>
    <n v="10409.523800000001"/>
    <x v="1576"/>
    <x v="0"/>
    <m/>
  </r>
  <r>
    <d v="2025-11-28T01:00:45"/>
    <x v="9"/>
    <x v="40"/>
    <s v="AGUDELO GARCIA DENIN ANGELO"/>
    <x v="0"/>
    <x v="0"/>
    <n v="194"/>
    <n v="21.5555555555556"/>
    <n v="178.31620553359701"/>
    <m/>
    <n v="99049.980200000005"/>
    <x v="1"/>
    <n v="10409.523800000001"/>
    <x v="1576"/>
    <x v="0"/>
    <m/>
  </r>
  <r>
    <d v="2025-11-28T01:00:45"/>
    <x v="1"/>
    <x v="42"/>
    <s v="CALLE BOTERO ANDRES CAMILO"/>
    <x v="0"/>
    <x v="0"/>
    <n v="154"/>
    <n v="17.1111111111111"/>
    <n v="178.31620553359701"/>
    <m/>
    <n v="99049.980200000005"/>
    <x v="1"/>
    <n v="10409.523800000001"/>
    <x v="1576"/>
    <x v="0"/>
    <m/>
  </r>
  <r>
    <d v="2025-11-29T02:52:18"/>
    <x v="1"/>
    <x v="0"/>
    <s v="HINCAPIE VILLA JUAN ESTIVEN"/>
    <x v="0"/>
    <x v="0"/>
    <n v="184"/>
    <n v="20.4444444444444"/>
    <n v="198"/>
    <m/>
    <n v="110565"/>
    <x v="0"/>
    <n v="12468.2927"/>
    <x v="1577"/>
    <x v="0"/>
    <m/>
  </r>
  <r>
    <d v="2025-11-29T02:52:18"/>
    <x v="9"/>
    <x v="36"/>
    <s v="PARIAS MURIEL JHON FREDY"/>
    <x v="0"/>
    <x v="0"/>
    <n v="231"/>
    <n v="25.6666666666667"/>
    <n v="198"/>
    <m/>
    <n v="110565"/>
    <x v="1"/>
    <n v="12468.2927"/>
    <x v="1577"/>
    <x v="0"/>
    <m/>
  </r>
  <r>
    <d v="2025-11-29T02:52:19"/>
    <x v="1"/>
    <x v="1"/>
    <s v="SUAREZ ESCUDERO JONATAN"/>
    <x v="3"/>
    <x v="0"/>
    <n v="156"/>
    <n v="15.6"/>
    <n v="220"/>
    <m/>
    <n v="122850"/>
    <x v="0"/>
    <n v="12468.2927"/>
    <x v="1577"/>
    <x v="0"/>
    <m/>
  </r>
  <r>
    <d v="2025-11-29T02:52:19"/>
    <x v="9"/>
    <x v="37"/>
    <s v="LOPERA ALVAREZ ESTIVEN"/>
    <x v="1"/>
    <x v="0"/>
    <n v="257"/>
    <n v="23.363636363636399"/>
    <n v="242"/>
    <m/>
    <n v="135135"/>
    <x v="0"/>
    <n v="12468.2927"/>
    <x v="1577"/>
    <x v="0"/>
    <m/>
  </r>
  <r>
    <d v="2025-11-29T02:52:19"/>
    <x v="1"/>
    <x v="2"/>
    <s v="VERENZUELA MARTINEZ ALEXANDER"/>
    <x v="3"/>
    <x v="0"/>
    <n v="205"/>
    <n v="20.5"/>
    <n v="220"/>
    <m/>
    <n v="122850"/>
    <x v="1"/>
    <n v="12468.2927"/>
    <x v="1577"/>
    <x v="0"/>
    <m/>
  </r>
  <r>
    <d v="2025-11-29T02:52:19"/>
    <x v="9"/>
    <x v="3"/>
    <s v="LOPEZ PINEDA DANIEL ESTIVEN"/>
    <x v="4"/>
    <x v="0"/>
    <n v="141"/>
    <n v="20.1428571428571"/>
    <n v="154"/>
    <m/>
    <n v="85995"/>
    <x v="0"/>
    <n v="12468.2927"/>
    <x v="1577"/>
    <x v="0"/>
    <m/>
  </r>
  <r>
    <d v="2025-11-29T02:52:20"/>
    <x v="1"/>
    <x v="4"/>
    <s v="TUBERQUIA URREGO HAROL"/>
    <x v="1"/>
    <x v="0"/>
    <n v="288"/>
    <n v="26.181818181818201"/>
    <n v="242"/>
    <s v="1 Descuento (Despachador) "/>
    <n v="135135"/>
    <x v="1"/>
    <n v="12468.2927"/>
    <x v="1577"/>
    <x v="0"/>
    <m/>
  </r>
  <r>
    <d v="2025-11-29T02:52:20"/>
    <x v="9"/>
    <x v="5"/>
    <s v="GONZALEZ PEREZ RAFAEL JOSE"/>
    <x v="3"/>
    <x v="0"/>
    <n v="230"/>
    <n v="23"/>
    <n v="220"/>
    <s v="3 Descuentos (Despachadora) "/>
    <n v="122850"/>
    <x v="1"/>
    <n v="12468.2927"/>
    <x v="1577"/>
    <x v="0"/>
    <m/>
  </r>
  <r>
    <d v="2025-11-29T02:52:20"/>
    <x v="1"/>
    <x v="6"/>
    <s v="CARTAGENA RAMIREZ FREDY ALONSO"/>
    <x v="3"/>
    <x v="0"/>
    <n v="266"/>
    <n v="26.6"/>
    <n v="220"/>
    <s v="2 Descuentos (Despachador) "/>
    <n v="122850"/>
    <x v="0"/>
    <n v="12468.2927"/>
    <x v="1577"/>
    <x v="0"/>
    <m/>
  </r>
  <r>
    <d v="2025-11-29T02:52:20"/>
    <x v="9"/>
    <x v="8"/>
    <s v="YEPES TORRES JHON ALEXANDER"/>
    <x v="3"/>
    <x v="0"/>
    <n v="211"/>
    <n v="21.1"/>
    <n v="220"/>
    <m/>
    <n v="122850"/>
    <x v="0"/>
    <n v="12468.2927"/>
    <x v="1577"/>
    <x v="0"/>
    <m/>
  </r>
  <r>
    <d v="2025-11-29T02:52:21"/>
    <x v="1"/>
    <x v="9"/>
    <s v="DAVID  HENRY GIOVANNY"/>
    <x v="0"/>
    <x v="0"/>
    <n v="188"/>
    <n v="20.8888888888889"/>
    <n v="198"/>
    <m/>
    <n v="110565"/>
    <x v="1"/>
    <n v="12468.2927"/>
    <x v="1577"/>
    <x v="0"/>
    <m/>
  </r>
  <r>
    <d v="2025-11-29T02:52:21"/>
    <x v="9"/>
    <x v="10"/>
    <s v="MIRANDA MACHADO ALVARO"/>
    <x v="3"/>
    <x v="0"/>
    <n v="237"/>
    <n v="23.7"/>
    <n v="220"/>
    <s v="1 Descuento (Jefe de ruta) "/>
    <n v="122850"/>
    <x v="0"/>
    <n v="12468.2927"/>
    <x v="1577"/>
    <x v="0"/>
    <m/>
  </r>
  <r>
    <d v="2025-11-29T02:52:22"/>
    <x v="1"/>
    <x v="11"/>
    <s v="DURANGO PAEZ GILDARDO"/>
    <x v="0"/>
    <x v="0"/>
    <n v="181"/>
    <n v="20.1111111111111"/>
    <n v="198"/>
    <m/>
    <n v="110565"/>
    <x v="1"/>
    <n v="12468.2927"/>
    <x v="1577"/>
    <x v="0"/>
    <m/>
  </r>
  <r>
    <d v="2025-11-29T02:52:22"/>
    <x v="9"/>
    <x v="12"/>
    <s v="HERNANDEZ MACIAS GILBERTO "/>
    <x v="4"/>
    <x v="0"/>
    <n v="167"/>
    <n v="23.8571428571429"/>
    <n v="154"/>
    <m/>
    <n v="85995"/>
    <x v="1"/>
    <n v="12468.2927"/>
    <x v="1577"/>
    <x v="0"/>
    <m/>
  </r>
  <r>
    <d v="2025-11-29T02:52:22"/>
    <x v="1"/>
    <x v="13"/>
    <s v="PEREZ GARCIA JUAN ESTEBAN"/>
    <x v="0"/>
    <x v="0"/>
    <n v="186"/>
    <n v="20.6666666666667"/>
    <n v="198"/>
    <m/>
    <n v="110565"/>
    <x v="0"/>
    <n v="12468.2927"/>
    <x v="1577"/>
    <x v="0"/>
    <m/>
  </r>
  <r>
    <d v="2025-11-29T02:52:23"/>
    <x v="9"/>
    <x v="14"/>
    <s v="PARRA VILLA YUBER ALONSO"/>
    <x v="3"/>
    <x v="0"/>
    <n v="166"/>
    <n v="16.600000000000001"/>
    <n v="220"/>
    <m/>
    <n v="122850"/>
    <x v="0"/>
    <n v="12468.2927"/>
    <x v="1577"/>
    <x v="0"/>
    <m/>
  </r>
  <r>
    <d v="2025-11-29T02:52:23"/>
    <x v="1"/>
    <x v="15"/>
    <s v="ALBERTO ARISTIZABAL RAFAEL"/>
    <x v="0"/>
    <x v="0"/>
    <n v="187"/>
    <n v="20.7777777777778"/>
    <n v="198"/>
    <s v="3 Descuentos (Transbordo) "/>
    <n v="110565"/>
    <x v="0"/>
    <n v="12468.2927"/>
    <x v="1577"/>
    <x v="0"/>
    <m/>
  </r>
  <r>
    <d v="2025-11-29T02:52:23"/>
    <x v="9"/>
    <x v="16"/>
    <s v="MACEA ARBELAEZ MATEO"/>
    <x v="9"/>
    <x v="0"/>
    <n v="209"/>
    <n v="17.4166666666667"/>
    <n v="264"/>
    <s v="1 Descuento (Usuario desubicado) "/>
    <n v="147420"/>
    <x v="0"/>
    <n v="12468.2927"/>
    <x v="1577"/>
    <x v="0"/>
    <m/>
  </r>
  <r>
    <d v="2025-11-29T02:52:24"/>
    <x v="1"/>
    <x v="17"/>
    <s v="GUTIERREZ ARICAPA DANIEL HUMBERTO"/>
    <x v="6"/>
    <x v="0"/>
    <n v="208"/>
    <n v="26"/>
    <n v="176"/>
    <m/>
    <n v="98280"/>
    <x v="0"/>
    <n v="12468.2927"/>
    <x v="1577"/>
    <x v="0"/>
    <m/>
  </r>
  <r>
    <d v="2025-11-29T02:52:24"/>
    <x v="9"/>
    <x v="18"/>
    <s v="MACIAS HERNANDEZ JULIAN DAVID"/>
    <x v="1"/>
    <x v="0"/>
    <n v="261"/>
    <n v="23.727272727272702"/>
    <n v="242"/>
    <s v="2 Descuentos (conduct y usuario desubicado) "/>
    <n v="135135"/>
    <x v="0"/>
    <n v="12468.2927"/>
    <x v="1577"/>
    <x v="0"/>
    <m/>
  </r>
  <r>
    <d v="2025-11-29T02:52:24"/>
    <x v="1"/>
    <x v="20"/>
    <s v="SALDARRIAGA PARRA LUIS ALBERTO"/>
    <x v="0"/>
    <x v="0"/>
    <n v="174"/>
    <n v="19.3333333333333"/>
    <n v="198"/>
    <s v="1 Descuento (Jefe de ruta) "/>
    <n v="110565"/>
    <x v="2"/>
    <n v="12468.2927"/>
    <x v="1577"/>
    <x v="0"/>
    <m/>
  </r>
  <r>
    <d v="2025-11-29T02:52:25"/>
    <x v="9"/>
    <x v="21"/>
    <s v="JIMENEZ HERNANDEZ ESTEBAN CAMILO"/>
    <x v="0"/>
    <x v="0"/>
    <n v="217"/>
    <n v="24.1111111111111"/>
    <n v="198"/>
    <m/>
    <n v="110565"/>
    <x v="0"/>
    <n v="12468.2927"/>
    <x v="1577"/>
    <x v="0"/>
    <m/>
  </r>
  <r>
    <d v="2025-11-29T02:52:26"/>
    <x v="1"/>
    <x v="38"/>
    <s v="JIMENEZ HURTADO CARLOS ESTIVEN"/>
    <x v="6"/>
    <x v="0"/>
    <n v="207"/>
    <n v="25.875"/>
    <n v="176"/>
    <m/>
    <n v="98280"/>
    <x v="1"/>
    <n v="12468.2927"/>
    <x v="1577"/>
    <x v="0"/>
    <m/>
  </r>
  <r>
    <d v="2025-11-29T02:52:26"/>
    <x v="9"/>
    <x v="22"/>
    <s v="CIRO MARIN RODRIGO ALBERTO"/>
    <x v="3"/>
    <x v="0"/>
    <n v="205"/>
    <n v="20.5"/>
    <n v="220"/>
    <s v="1 Descuento (Usuario desubicado) "/>
    <n v="122850"/>
    <x v="0"/>
    <n v="12468.2927"/>
    <x v="1577"/>
    <x v="0"/>
    <m/>
  </r>
  <r>
    <d v="2025-11-29T02:52:26"/>
    <x v="1"/>
    <x v="23"/>
    <s v="FLORES RINCON JORGE ALBERTO"/>
    <x v="8"/>
    <x v="0"/>
    <n v="136"/>
    <n v="27.2"/>
    <n v="110"/>
    <m/>
    <n v="61425"/>
    <x v="1"/>
    <n v="12468.2927"/>
    <x v="1577"/>
    <x v="0"/>
    <m/>
  </r>
  <r>
    <d v="2025-11-29T02:52:27"/>
    <x v="9"/>
    <x v="24"/>
    <s v="OSORIO URREGO SANTIAGO"/>
    <x v="3"/>
    <x v="0"/>
    <n v="200"/>
    <n v="20"/>
    <n v="220"/>
    <s v="2 Descuentos (tecnico radios y jefe de ruta) "/>
    <n v="122850"/>
    <x v="0"/>
    <n v="12468.2927"/>
    <x v="1577"/>
    <x v="0"/>
    <m/>
  </r>
  <r>
    <d v="2025-11-29T02:52:27"/>
    <x v="1"/>
    <x v="25"/>
    <s v="LEON PEREZ RAUL ENRIQUE"/>
    <x v="3"/>
    <x v="0"/>
    <n v="176"/>
    <n v="17.600000000000001"/>
    <n v="220"/>
    <s v="2 Descuentos (Despachador) "/>
    <n v="122850"/>
    <x v="0"/>
    <n v="12468.2927"/>
    <x v="1577"/>
    <x v="0"/>
    <m/>
  </r>
  <r>
    <d v="2025-11-29T02:52:27"/>
    <x v="9"/>
    <x v="26"/>
    <s v="AGUDELO GARCIA LLORDIN ELIAS"/>
    <x v="3"/>
    <x v="0"/>
    <n v="230"/>
    <n v="23"/>
    <n v="220"/>
    <s v="1 Descuento (Usuario desubicado) "/>
    <n v="122850"/>
    <x v="1"/>
    <n v="12468.2927"/>
    <x v="1577"/>
    <x v="0"/>
    <m/>
  </r>
  <r>
    <d v="2025-11-29T02:52:28"/>
    <x v="1"/>
    <x v="39"/>
    <s v="IBARGUEN GARRIDO JUAN ESTEBAN"/>
    <x v="6"/>
    <x v="0"/>
    <n v="165"/>
    <n v="20.625"/>
    <n v="176"/>
    <m/>
    <n v="98280"/>
    <x v="0"/>
    <n v="12468.2927"/>
    <x v="1577"/>
    <x v="0"/>
    <m/>
  </r>
  <r>
    <d v="2025-11-29T02:52:28"/>
    <x v="9"/>
    <x v="27"/>
    <s v="LAYOS JIMENEZ JOHAN CAMILO"/>
    <x v="0"/>
    <x v="0"/>
    <n v="185"/>
    <n v="20.5555555555556"/>
    <n v="198"/>
    <s v="1 Descuento (Jefe de ruta) "/>
    <n v="110565"/>
    <x v="0"/>
    <n v="12468.2927"/>
    <x v="1577"/>
    <x v="0"/>
    <m/>
  </r>
  <r>
    <d v="2025-11-29T02:52:28"/>
    <x v="1"/>
    <x v="28"/>
    <s v="FRANCO CARVAJAL GERARDO ANTONIO"/>
    <x v="0"/>
    <x v="0"/>
    <n v="230"/>
    <n v="25.5555555555556"/>
    <n v="198"/>
    <s v="1 Descuento (Despachador) "/>
    <n v="110565"/>
    <x v="0"/>
    <n v="12468.2927"/>
    <x v="1577"/>
    <x v="0"/>
    <m/>
  </r>
  <r>
    <d v="2025-11-29T02:52:29"/>
    <x v="9"/>
    <x v="29"/>
    <s v="MONTOYA OSPINA GILBERTO ANTONIO"/>
    <x v="0"/>
    <x v="0"/>
    <n v="230"/>
    <n v="25.5555555555556"/>
    <n v="198"/>
    <m/>
    <n v="110565"/>
    <x v="0"/>
    <n v="12468.2927"/>
    <x v="1577"/>
    <x v="0"/>
    <m/>
  </r>
  <r>
    <d v="2025-11-29T02:52:29"/>
    <x v="1"/>
    <x v="30"/>
    <s v="ARAQUE ARROYAVE JOSE ALBEIRO"/>
    <x v="0"/>
    <x v="0"/>
    <n v="179"/>
    <n v="19.8888888888889"/>
    <n v="198"/>
    <m/>
    <n v="110565"/>
    <x v="1"/>
    <n v="12468.2927"/>
    <x v="1577"/>
    <x v="0"/>
    <m/>
  </r>
  <r>
    <d v="2025-11-29T02:52:29"/>
    <x v="9"/>
    <x v="31"/>
    <s v="MARTINEZ CHAVERRA LUIS NORBERTO"/>
    <x v="0"/>
    <x v="0"/>
    <n v="218"/>
    <n v="24.2222222222222"/>
    <n v="198"/>
    <m/>
    <n v="110565"/>
    <x v="0"/>
    <n v="12468.2927"/>
    <x v="1577"/>
    <x v="0"/>
    <m/>
  </r>
  <r>
    <d v="2025-11-29T02:52:30"/>
    <x v="1"/>
    <x v="32"/>
    <s v="TABORDA ROJAS DIEGO ALEJANDRO"/>
    <x v="8"/>
    <x v="0"/>
    <n v="124"/>
    <n v="24.8"/>
    <n v="110"/>
    <m/>
    <n v="61425"/>
    <x v="1"/>
    <n v="12468.2927"/>
    <x v="1577"/>
    <x v="0"/>
    <m/>
  </r>
  <r>
    <d v="2025-11-29T02:52:30"/>
    <x v="9"/>
    <x v="33"/>
    <s v="GONZALEZ IPUANA RENE"/>
    <x v="0"/>
    <x v="0"/>
    <n v="187"/>
    <n v="20.7777777777778"/>
    <n v="198"/>
    <m/>
    <n v="110565"/>
    <x v="0"/>
    <n v="12468.2927"/>
    <x v="1577"/>
    <x v="0"/>
    <m/>
  </r>
  <r>
    <d v="2025-11-29T02:52:30"/>
    <x v="1"/>
    <x v="34"/>
    <s v="PALMAR PANA EDIXON JOSUE"/>
    <x v="3"/>
    <x v="0"/>
    <n v="211"/>
    <n v="21.1"/>
    <n v="220"/>
    <s v="1 Descuento (Despachador) "/>
    <n v="122850"/>
    <x v="0"/>
    <n v="12468.2927"/>
    <x v="1577"/>
    <x v="0"/>
    <m/>
  </r>
  <r>
    <d v="2025-11-29T02:52:31"/>
    <x v="9"/>
    <x v="35"/>
    <s v="JARAMILLO JARAMILLO FRANCISCO WBEIMAR"/>
    <x v="3"/>
    <x v="0"/>
    <n v="219"/>
    <n v="21.9"/>
    <n v="220"/>
    <s v="1 Descuento (Usuario desubicado) "/>
    <n v="122850"/>
    <x v="0"/>
    <n v="12468.2927"/>
    <x v="1577"/>
    <x v="0"/>
    <m/>
  </r>
  <r>
    <d v="2025-11-29T02:52:31"/>
    <x v="1"/>
    <x v="41"/>
    <s v="GARCIA DAVID WILSON ALBERTO"/>
    <x v="4"/>
    <x v="0"/>
    <n v="138"/>
    <n v="19.714285714285701"/>
    <n v="154"/>
    <m/>
    <n v="85995"/>
    <x v="1"/>
    <n v="12468.2927"/>
    <x v="1577"/>
    <x v="0"/>
    <m/>
  </r>
  <r>
    <d v="2025-11-29T02:52:31"/>
    <x v="9"/>
    <x v="40"/>
    <s v="AGUDELO GARCIA DENIN ANGELO"/>
    <x v="0"/>
    <x v="0"/>
    <n v="236"/>
    <n v="26.2222222222222"/>
    <n v="198"/>
    <m/>
    <n v="110565"/>
    <x v="1"/>
    <n v="12468.2927"/>
    <x v="1577"/>
    <x v="0"/>
    <m/>
  </r>
  <r>
    <d v="2025-11-29T02:52:32"/>
    <x v="1"/>
    <x v="42"/>
    <s v="CALLE BOTERO ANDRES CAMILO"/>
    <x v="7"/>
    <x v="0"/>
    <n v="70"/>
    <n v="23.3333333333333"/>
    <n v="66"/>
    <m/>
    <n v="36855"/>
    <x v="1"/>
    <n v="12468.2927"/>
    <x v="1577"/>
    <x v="0"/>
    <m/>
  </r>
  <r>
    <d v="2025-11-30T02:37:50"/>
    <x v="9"/>
    <x v="0"/>
    <s v="HINCAPIE VILLA JUAN ESTIVEN"/>
    <x v="0"/>
    <x v="0"/>
    <n v="202"/>
    <n v="22.4444444444444"/>
    <n v="198.686440677966"/>
    <s v="1 Descuento (Conduct) "/>
    <n v="110966.5678"/>
    <x v="0"/>
    <n v="11307.3171"/>
    <x v="1578"/>
    <x v="0"/>
    <m/>
  </r>
  <r>
    <d v="2025-11-30T02:37:50"/>
    <x v="1"/>
    <x v="36"/>
    <s v="PARIAS MURIEL JHON FREDY"/>
    <x v="6"/>
    <x v="0"/>
    <n v="187"/>
    <n v="23.375"/>
    <n v="176.610169491525"/>
    <s v="Se descuenta 0.5 viaje de 4 35 am ya que sube por el 13 sin autorizacin 1 Descuento (Usuario desubicado) "/>
    <n v="92472.219200000007"/>
    <x v="1"/>
    <n v="11307.3171"/>
    <x v="1578"/>
    <x v="2"/>
    <n v="11.038"/>
  </r>
  <r>
    <d v="2025-11-30T02:37:50"/>
    <x v="9"/>
    <x v="1"/>
    <s v="SUAREZ ESCUDERO JONATAN"/>
    <x v="0"/>
    <x v="0"/>
    <n v="170"/>
    <n v="18.8888888888889"/>
    <n v="198.686440677966"/>
    <s v="Se descuenta 0.5 viaje de 2 pm ya que NO ingresa a la minorista.  "/>
    <n v="104801.83779999999"/>
    <x v="0"/>
    <n v="11307.3171"/>
    <x v="1578"/>
    <x v="2"/>
    <n v="11.038"/>
  </r>
  <r>
    <d v="2025-11-30T02:37:51"/>
    <x v="1"/>
    <x v="37"/>
    <s v="SANCHEZ BETANCOURT FRANSCISCO"/>
    <x v="0"/>
    <x v="0"/>
    <n v="185"/>
    <n v="20.5555555555556"/>
    <n v="198.686440677966"/>
    <m/>
    <n v="110966.5678"/>
    <x v="0"/>
    <n v="11307.3171"/>
    <x v="1578"/>
    <x v="0"/>
    <m/>
  </r>
  <r>
    <d v="2025-11-30T02:37:51"/>
    <x v="9"/>
    <x v="2"/>
    <s v="VERENZUELA MARTINEZ ALEXANDER"/>
    <x v="2"/>
    <x v="0"/>
    <n v="159"/>
    <n v="26.5"/>
    <n v="132.45762711864401"/>
    <s v="3 Descuentos (Transbordo) "/>
    <n v="73977.711899999995"/>
    <x v="1"/>
    <n v="11307.3171"/>
    <x v="1578"/>
    <x v="0"/>
    <m/>
  </r>
  <r>
    <d v="2025-11-30T02:37:51"/>
    <x v="1"/>
    <x v="3"/>
    <s v="LOPEZ PINEDA DANIEL ESTIVEN"/>
    <x v="0"/>
    <x v="0"/>
    <n v="182"/>
    <n v="20.2222222222222"/>
    <n v="198.686440677966"/>
    <s v="3 Descuentos (Transbordo y despachador) "/>
    <n v="110966.5678"/>
    <x v="0"/>
    <n v="11307.3171"/>
    <x v="1578"/>
    <x v="0"/>
    <m/>
  </r>
  <r>
    <d v="2025-11-30T02:37:52"/>
    <x v="9"/>
    <x v="4"/>
    <s v="TUBERQUIA URREGO HAROL"/>
    <x v="3"/>
    <x v="0"/>
    <n v="232"/>
    <n v="23.2"/>
    <n v="220.76271186440701"/>
    <m/>
    <n v="123296.18640000001"/>
    <x v="1"/>
    <n v="11307.3171"/>
    <x v="1578"/>
    <x v="0"/>
    <m/>
  </r>
  <r>
    <d v="2025-11-30T02:37:52"/>
    <x v="1"/>
    <x v="5"/>
    <s v="GONZALEZ PEREZ RAFAEL JOSE"/>
    <x v="4"/>
    <x v="0"/>
    <n v="153"/>
    <n v="21.8571428571429"/>
    <n v="154.53389830508499"/>
    <s v="1 Descuento (Despachador) "/>
    <n v="86307.330499999996"/>
    <x v="1"/>
    <n v="11307.3171"/>
    <x v="1578"/>
    <x v="0"/>
    <m/>
  </r>
  <r>
    <d v="2025-11-30T02:37:52"/>
    <x v="9"/>
    <x v="6"/>
    <s v="CARTAGENA RAMIREZ FREDY ALONSO"/>
    <x v="9"/>
    <x v="0"/>
    <n v="258"/>
    <n v="21.5"/>
    <n v="264.91525423728802"/>
    <s v="1 Descuento (Despachador) "/>
    <n v="147955.42370000001"/>
    <x v="0"/>
    <n v="11307.3171"/>
    <x v="1578"/>
    <x v="0"/>
    <m/>
  </r>
  <r>
    <d v="2025-11-30T02:37:53"/>
    <x v="1"/>
    <x v="8"/>
    <s v="YEPES TORRES JHON ALEXANDER"/>
    <x v="0"/>
    <x v="0"/>
    <n v="195"/>
    <n v="21.6666666666667"/>
    <n v="198.686440677966"/>
    <m/>
    <n v="110966.5678"/>
    <x v="0"/>
    <n v="11307.3171"/>
    <x v="1578"/>
    <x v="0"/>
    <m/>
  </r>
  <r>
    <d v="2025-11-30T02:37:53"/>
    <x v="9"/>
    <x v="9"/>
    <s v="DAVID  HENRY GIOVANNY"/>
    <x v="10"/>
    <x v="0"/>
    <n v="114"/>
    <n v="28.5"/>
    <n v="88.305084745762699"/>
    <s v="2 Descuentos (Conduct) "/>
    <n v="49318.474600000001"/>
    <x v="1"/>
    <n v="11307.3171"/>
    <x v="1578"/>
    <x v="0"/>
    <m/>
  </r>
  <r>
    <d v="2025-11-30T02:37:53"/>
    <x v="1"/>
    <x v="10"/>
    <s v="MIRANDA MACHADO ALVARO"/>
    <x v="10"/>
    <x v="0"/>
    <n v="78"/>
    <n v="19.5"/>
    <n v="88.305084745762699"/>
    <s v="1 Descuento (Usuario desubicado) "/>
    <n v="49318.474600000001"/>
    <x v="0"/>
    <n v="11307.3171"/>
    <x v="1578"/>
    <x v="0"/>
    <m/>
  </r>
  <r>
    <d v="2025-11-30T02:37:54"/>
    <x v="9"/>
    <x v="11"/>
    <s v="DURANGO PAEZ GILDARDO"/>
    <x v="0"/>
    <x v="0"/>
    <n v="225"/>
    <n v="25"/>
    <n v="198.686440677966"/>
    <s v="2 Descuentos (Usuarios desubicados) "/>
    <n v="110966.5678"/>
    <x v="1"/>
    <n v="11307.3171"/>
    <x v="1578"/>
    <x v="0"/>
    <m/>
  </r>
  <r>
    <d v="2025-11-30T02:37:54"/>
    <x v="1"/>
    <x v="12"/>
    <s v="HERNANDEZ MACIAS GILBERTO "/>
    <x v="3"/>
    <x v="0"/>
    <n v="225"/>
    <n v="23.684210526315798"/>
    <n v="209.72457627118601"/>
    <m/>
    <n v="117131.3771"/>
    <x v="1"/>
    <n v="11307.3171"/>
    <x v="1578"/>
    <x v="0"/>
    <m/>
  </r>
  <r>
    <d v="2025-11-30T02:37:54"/>
    <x v="9"/>
    <x v="13"/>
    <s v="PEREZ GARCIA JUAN ESTEBAN"/>
    <x v="0"/>
    <x v="0"/>
    <n v="194"/>
    <n v="21.5555555555556"/>
    <n v="198.686440677966"/>
    <m/>
    <n v="110966.5678"/>
    <x v="0"/>
    <n v="11307.3171"/>
    <x v="1578"/>
    <x v="0"/>
    <m/>
  </r>
  <r>
    <d v="2025-11-30T02:37:55"/>
    <x v="1"/>
    <x v="14"/>
    <s v="PARRA VILLA YUBER ALONSO"/>
    <x v="0"/>
    <x v="0"/>
    <n v="137"/>
    <n v="15.2222222222222"/>
    <n v="198.686440677966"/>
    <m/>
    <n v="110966.5678"/>
    <x v="0"/>
    <n v="11307.3171"/>
    <x v="1578"/>
    <x v="0"/>
    <m/>
  </r>
  <r>
    <d v="2025-11-30T02:37:55"/>
    <x v="9"/>
    <x v="15"/>
    <s v="ALBERTO ARISTIZABAL RAFAEL"/>
    <x v="0"/>
    <x v="0"/>
    <n v="211"/>
    <n v="23.4444444444444"/>
    <n v="198.686440677966"/>
    <s v="2 Descuentos (Usuarios desubicados) "/>
    <n v="110966.5678"/>
    <x v="0"/>
    <n v="11307.3171"/>
    <x v="1578"/>
    <x v="0"/>
    <m/>
  </r>
  <r>
    <d v="2025-11-30T02:37:55"/>
    <x v="1"/>
    <x v="16"/>
    <s v="MACEA ARBELAEZ MATEO"/>
    <x v="10"/>
    <x v="0"/>
    <n v="114"/>
    <n v="25.3333333333333"/>
    <n v="99.343220338983102"/>
    <m/>
    <n v="55483.283900000002"/>
    <x v="0"/>
    <n v="11307.3171"/>
    <x v="1578"/>
    <x v="0"/>
    <m/>
  </r>
  <r>
    <d v="2025-11-30T02:37:56"/>
    <x v="9"/>
    <x v="17"/>
    <s v="MURILLO  YORMAN ANDRES"/>
    <x v="2"/>
    <x v="0"/>
    <n v="101"/>
    <n v="16.8333333333333"/>
    <n v="132.45762711864401"/>
    <m/>
    <n v="73977.711899999995"/>
    <x v="0"/>
    <n v="11307.3171"/>
    <x v="1578"/>
    <x v="0"/>
    <m/>
  </r>
  <r>
    <d v="2025-11-30T02:37:56"/>
    <x v="1"/>
    <x v="18"/>
    <s v="DURANGO DAVID JOSE"/>
    <x v="2"/>
    <x v="0"/>
    <n v="125"/>
    <n v="20.8333333333333"/>
    <n v="132.45762711864401"/>
    <m/>
    <n v="73977.711899999995"/>
    <x v="0"/>
    <n v="11307.3171"/>
    <x v="1578"/>
    <x v="0"/>
    <m/>
  </r>
  <r>
    <d v="2025-11-30T02:37:56"/>
    <x v="9"/>
    <x v="19"/>
    <s v="QUIRAMA CASTAEDA JHON JADER"/>
    <x v="0"/>
    <x v="0"/>
    <n v="208"/>
    <n v="23.1111111111111"/>
    <n v="198.686440677966"/>
    <s v="1 Descuento (Despachador) "/>
    <n v="110966.5678"/>
    <x v="1"/>
    <n v="11307.3171"/>
    <x v="1578"/>
    <x v="0"/>
    <m/>
  </r>
  <r>
    <d v="2025-11-30T02:37:57"/>
    <x v="1"/>
    <x v="20"/>
    <s v="FRANCO CARVAJAL GERARDO ANTONIO "/>
    <x v="0"/>
    <x v="0"/>
    <n v="180"/>
    <n v="20"/>
    <n v="198.686440677966"/>
    <s v="LUIS SALDARRIAGA Realiz 3 viajes donde moviliz 47 Usuarios "/>
    <n v="110966.5678"/>
    <x v="2"/>
    <n v="11307.3171"/>
    <x v="1578"/>
    <x v="0"/>
    <m/>
  </r>
  <r>
    <d v="2025-11-30T02:37:57"/>
    <x v="9"/>
    <x v="21"/>
    <s v="JIMENEZ HERNANDEZ ESTEBAN CAMILO"/>
    <x v="0"/>
    <x v="0"/>
    <n v="176"/>
    <n v="19.5555555555556"/>
    <n v="198.686440677966"/>
    <m/>
    <n v="110966.5678"/>
    <x v="0"/>
    <n v="11307.3171"/>
    <x v="1578"/>
    <x v="0"/>
    <m/>
  </r>
  <r>
    <d v="2025-11-30T02:37:57"/>
    <x v="1"/>
    <x v="38"/>
    <s v="OSORIO URREGO SANTIAGO"/>
    <x v="3"/>
    <x v="0"/>
    <n v="246"/>
    <n v="24.6"/>
    <n v="220.76271186440701"/>
    <m/>
    <n v="123296.18640000001"/>
    <x v="1"/>
    <n v="11307.3171"/>
    <x v="1578"/>
    <x v="0"/>
    <m/>
  </r>
  <r>
    <d v="2025-11-30T02:37:58"/>
    <x v="9"/>
    <x v="22"/>
    <s v="CIRO MARIN RODRIGO ALBERTO"/>
    <x v="0"/>
    <x v="3"/>
    <n v="189"/>
    <n v="21"/>
    <n v="198.686440677966"/>
    <s v="3 Descuentos (Despachador y conducts) "/>
    <n v="110966.5678"/>
    <x v="0"/>
    <n v="11307.3171"/>
    <x v="1578"/>
    <x v="0"/>
    <m/>
  </r>
  <r>
    <d v="2025-11-30T02:37:58"/>
    <x v="1"/>
    <x v="23"/>
    <s v="FLORES RINCON JORGE ALBERTO"/>
    <x v="3"/>
    <x v="0"/>
    <n v="232"/>
    <n v="23.2"/>
    <n v="220.76271186440701"/>
    <m/>
    <n v="123296.18640000001"/>
    <x v="1"/>
    <n v="11307.3171"/>
    <x v="1578"/>
    <x v="0"/>
    <m/>
  </r>
  <r>
    <d v="2025-11-30T02:37:58"/>
    <x v="9"/>
    <x v="24"/>
    <s v="MARIN ALZATE KEVIN ANDRES"/>
    <x v="3"/>
    <x v="0"/>
    <n v="232"/>
    <n v="23.2"/>
    <n v="220.76271186440701"/>
    <m/>
    <n v="123296.18640000001"/>
    <x v="0"/>
    <n v="11307.3171"/>
    <x v="1578"/>
    <x v="0"/>
    <m/>
  </r>
  <r>
    <d v="2025-11-30T02:37:59"/>
    <x v="1"/>
    <x v="25"/>
    <s v="JARAMILLO JARAMILLO FRANCISCO WBEIMAR"/>
    <x v="0"/>
    <x v="0"/>
    <n v="177"/>
    <n v="19.6666666666667"/>
    <n v="198.686440677966"/>
    <s v="1 Descuento (Despachador) "/>
    <n v="110966.5678"/>
    <x v="0"/>
    <n v="11307.3171"/>
    <x v="1578"/>
    <x v="0"/>
    <m/>
  </r>
  <r>
    <d v="2025-11-30T02:37:59"/>
    <x v="9"/>
    <x v="39"/>
    <s v="IBARGUEN GARRIDO JUAN ESTEBAN"/>
    <x v="3"/>
    <x v="0"/>
    <n v="249"/>
    <n v="24.9"/>
    <n v="220.76271186440701"/>
    <m/>
    <n v="123296.18640000001"/>
    <x v="0"/>
    <n v="11307.3171"/>
    <x v="1578"/>
    <x v="0"/>
    <m/>
  </r>
  <r>
    <d v="2025-11-30T02:37:59"/>
    <x v="1"/>
    <x v="27"/>
    <s v="LAYOS JIMENEZ JOHAN CAMILO"/>
    <x v="0"/>
    <x v="0"/>
    <n v="166"/>
    <n v="18.4444444444444"/>
    <n v="198.686440677966"/>
    <s v="5 Descuentos (Usuarios desubicados, despachador y conducts) "/>
    <n v="110966.5678"/>
    <x v="0"/>
    <n v="11307.3171"/>
    <x v="1578"/>
    <x v="0"/>
    <m/>
  </r>
  <r>
    <d v="2025-11-30T02:38:00"/>
    <x v="9"/>
    <x v="28"/>
    <s v="MARULANDA JARAMILLO DAWER ANDRES"/>
    <x v="0"/>
    <x v="0"/>
    <n v="195"/>
    <n v="21.6666666666667"/>
    <n v="198.686440677966"/>
    <s v="1 Descuento (Despachador) "/>
    <n v="110966.5678"/>
    <x v="0"/>
    <n v="11307.3171"/>
    <x v="1578"/>
    <x v="0"/>
    <m/>
  </r>
  <r>
    <d v="2025-11-30T02:38:00"/>
    <x v="1"/>
    <x v="29"/>
    <s v="MONTOYA OSPINA GILBERTO ANTONIO"/>
    <x v="3"/>
    <x v="0"/>
    <n v="252"/>
    <n v="25.2"/>
    <n v="220.76271186440701"/>
    <m/>
    <n v="123296.18640000001"/>
    <x v="0"/>
    <n v="11307.3171"/>
    <x v="1578"/>
    <x v="0"/>
    <m/>
  </r>
  <r>
    <d v="2025-11-30T02:38:00"/>
    <x v="9"/>
    <x v="30"/>
    <s v="ARAQUE ARROYAVE JOSE ALBEIRO"/>
    <x v="6"/>
    <x v="0"/>
    <n v="170"/>
    <n v="21.25"/>
    <n v="176.610169491525"/>
    <s v="1 Descuento (Usuario desubicado) "/>
    <n v="98636.949200000003"/>
    <x v="1"/>
    <n v="11307.3171"/>
    <x v="1578"/>
    <x v="0"/>
    <m/>
  </r>
  <r>
    <d v="2025-11-30T02:38:01"/>
    <x v="1"/>
    <x v="31"/>
    <s v="MARTINEZ CHAVERRA LUIS NORBERTO"/>
    <x v="0"/>
    <x v="0"/>
    <n v="215"/>
    <n v="23.8888888888889"/>
    <n v="198.686440677966"/>
    <m/>
    <n v="110966.5678"/>
    <x v="0"/>
    <n v="11307.3171"/>
    <x v="1578"/>
    <x v="0"/>
    <m/>
  </r>
  <r>
    <d v="2025-11-30T02:38:01"/>
    <x v="9"/>
    <x v="32"/>
    <s v="TABORDA ROJAS DIEGO ALEJANDRO"/>
    <x v="12"/>
    <x v="0"/>
    <n v="235"/>
    <n v="18.076923076923102"/>
    <n v="286.991525423729"/>
    <s v="DANIEL GUTIERREZ Realiz 7 viajes donde moviliz 158 usuarios. 2 Descuentos (Despachadora) "/>
    <n v="160285.04240000001"/>
    <x v="1"/>
    <n v="11307.3171"/>
    <x v="1578"/>
    <x v="0"/>
    <m/>
  </r>
  <r>
    <d v="2025-11-30T02:38:01"/>
    <x v="1"/>
    <x v="33"/>
    <s v="GONZALEZ IPUANA RENE"/>
    <x v="0"/>
    <x v="0"/>
    <n v="182"/>
    <n v="20.2222222222222"/>
    <n v="198.686440677966"/>
    <m/>
    <n v="110966.5678"/>
    <x v="0"/>
    <n v="11307.3171"/>
    <x v="1578"/>
    <x v="0"/>
    <m/>
  </r>
  <r>
    <d v="2025-11-30T02:38:02"/>
    <x v="9"/>
    <x v="34"/>
    <s v="PALMAR PANA EDIXON JOSUE"/>
    <x v="0"/>
    <x v="0"/>
    <n v="196"/>
    <n v="21.7777777777778"/>
    <n v="198.686440677966"/>
    <m/>
    <n v="110966.5678"/>
    <x v="0"/>
    <n v="11307.3171"/>
    <x v="1578"/>
    <x v="0"/>
    <m/>
  </r>
  <r>
    <d v="2025-11-30T02:38:02"/>
    <x v="1"/>
    <x v="35"/>
    <s v="OCAMPO OCAMPO ANTONIO JOSE"/>
    <x v="3"/>
    <x v="0"/>
    <n v="255"/>
    <n v="25.5"/>
    <n v="220.76271186440701"/>
    <s v="1 Descuento (Despachador) "/>
    <n v="123296.18640000001"/>
    <x v="0"/>
    <n v="11307.3171"/>
    <x v="1578"/>
    <x v="0"/>
    <m/>
  </r>
  <r>
    <d v="2025-11-30T02:38:02"/>
    <x v="9"/>
    <x v="41"/>
    <s v="GARCIA DAVID WILSON ALBERTO"/>
    <x v="6"/>
    <x v="0"/>
    <n v="179"/>
    <n v="22.375"/>
    <n v="176.610169491525"/>
    <m/>
    <n v="98636.949200000003"/>
    <x v="1"/>
    <n v="11307.3171"/>
    <x v="1578"/>
    <x v="0"/>
    <m/>
  </r>
  <r>
    <d v="2025-11-30T02:38:02"/>
    <x v="1"/>
    <x v="40"/>
    <s v="AGUDELO GARCIA DENIN ANGELO"/>
    <x v="6"/>
    <x v="0"/>
    <n v="242"/>
    <n v="30.25"/>
    <n v="176.610169491525"/>
    <m/>
    <n v="98636.949200000003"/>
    <x v="1"/>
    <n v="11307.3171"/>
    <x v="1578"/>
    <x v="0"/>
    <m/>
  </r>
  <r>
    <d v="2025-11-30T02:38:03"/>
    <x v="9"/>
    <x v="42"/>
    <s v="CALLE BOTERO ANDRES CAMILO"/>
    <x v="0"/>
    <x v="0"/>
    <n v="192"/>
    <n v="21.3333333333333"/>
    <n v="198.686440677966"/>
    <m/>
    <n v="110966.5678"/>
    <x v="1"/>
    <n v="11307.3171"/>
    <x v="1578"/>
    <x v="0"/>
    <m/>
  </r>
  <r>
    <d v="2025-12-01T00:46:44"/>
    <x v="12"/>
    <x v="0"/>
    <s v="HINCAPIE VILLA JUAN ESTIVEN"/>
    <x v="9"/>
    <x v="0"/>
    <n v="289"/>
    <n v="24.0833333333333"/>
    <n v="308.69662921348299"/>
    <m/>
    <n v="173567.5281"/>
    <x v="0"/>
    <n v="12040"/>
    <x v="1579"/>
    <x v="0"/>
    <m/>
  </r>
  <r>
    <d v="2025-12-01T00:46:44"/>
    <x v="12"/>
    <x v="1"/>
    <s v="ESPINOZA CHAVARRIA GUILLERMO LEON"/>
    <x v="3"/>
    <x v="0"/>
    <n v="251"/>
    <n v="25.1"/>
    <n v="257.247191011236"/>
    <m/>
    <n v="144639.6067"/>
    <x v="0"/>
    <n v="12040"/>
    <x v="1579"/>
    <x v="0"/>
    <m/>
  </r>
  <r>
    <d v="2025-12-01T00:46:45"/>
    <x v="12"/>
    <x v="2"/>
    <s v="LONDOO LOPERA DUVAN ANDRES"/>
    <x v="3"/>
    <x v="0"/>
    <n v="273"/>
    <n v="27.3"/>
    <n v="257.247191011236"/>
    <s v="2 Descuentos (Usuarios desubicados) "/>
    <n v="144639.6067"/>
    <x v="1"/>
    <n v="12040"/>
    <x v="1579"/>
    <x v="0"/>
    <m/>
  </r>
  <r>
    <d v="2025-12-01T00:46:45"/>
    <x v="12"/>
    <x v="4"/>
    <s v="TUBERQUIA URREGO HAROL"/>
    <x v="3"/>
    <x v="0"/>
    <n v="250"/>
    <n v="25"/>
    <n v="257.247191011236"/>
    <s v="1 Descuento (Usuario desubicado) "/>
    <n v="144639.6067"/>
    <x v="1"/>
    <n v="12040"/>
    <x v="1579"/>
    <x v="0"/>
    <m/>
  </r>
  <r>
    <d v="2025-12-01T00:46:45"/>
    <x v="12"/>
    <x v="6"/>
    <s v="CARTAGENA RAMIREZ FREDY ALONSO"/>
    <x v="1"/>
    <x v="0"/>
    <n v="322"/>
    <n v="29.272727272727298"/>
    <n v="282.97191011235998"/>
    <s v="1 Descuento (Despachador) "/>
    <n v="159103.5674"/>
    <x v="0"/>
    <n v="12040"/>
    <x v="1579"/>
    <x v="0"/>
    <m/>
  </r>
  <r>
    <d v="2025-12-01T00:46:46"/>
    <x v="12"/>
    <x v="8"/>
    <s v="YEPES TORRES JHON ALEXANDER"/>
    <x v="3"/>
    <x v="0"/>
    <n v="252"/>
    <n v="25.2"/>
    <n v="257.247191011236"/>
    <m/>
    <n v="144639.6067"/>
    <x v="0"/>
    <n v="12040"/>
    <x v="1579"/>
    <x v="0"/>
    <m/>
  </r>
  <r>
    <d v="2025-12-01T00:46:46"/>
    <x v="12"/>
    <x v="9"/>
    <s v="DAVID  HENRY GIOVANNY"/>
    <x v="3"/>
    <x v="0"/>
    <n v="259"/>
    <n v="25.9"/>
    <n v="257.247191011236"/>
    <m/>
    <n v="144639.6067"/>
    <x v="1"/>
    <n v="12040"/>
    <x v="1579"/>
    <x v="0"/>
    <m/>
  </r>
  <r>
    <d v="2025-12-01T00:46:46"/>
    <x v="12"/>
    <x v="10"/>
    <s v="MIRANDA MACHADO ALVARO"/>
    <x v="10"/>
    <x v="0"/>
    <n v="127"/>
    <n v="31.75"/>
    <n v="102.898876404494"/>
    <s v="1 Descuento (Despachador) "/>
    <n v="57855.842700000001"/>
    <x v="0"/>
    <n v="12040"/>
    <x v="1579"/>
    <x v="0"/>
    <m/>
  </r>
  <r>
    <d v="2025-12-01T00:46:47"/>
    <x v="12"/>
    <x v="11"/>
    <s v="DURANGO PAEZ GILDARDO"/>
    <x v="3"/>
    <x v="0"/>
    <n v="240"/>
    <n v="24"/>
    <n v="257.247191011236"/>
    <m/>
    <n v="144639.6067"/>
    <x v="1"/>
    <n v="12040"/>
    <x v="1579"/>
    <x v="0"/>
    <m/>
  </r>
  <r>
    <d v="2025-12-01T00:46:47"/>
    <x v="12"/>
    <x v="12"/>
    <s v="HERNANDEZ MACIAS GILBERTO"/>
    <x v="0"/>
    <x v="0"/>
    <n v="175"/>
    <n v="19.4444444444444"/>
    <n v="231.52247191011199"/>
    <s v="4 Descuentos (transbordo, despachador y conduct) "/>
    <n v="130175.6461"/>
    <x v="1"/>
    <n v="12040"/>
    <x v="1579"/>
    <x v="0"/>
    <m/>
  </r>
  <r>
    <d v="2025-12-01T00:46:47"/>
    <x v="12"/>
    <x v="14"/>
    <s v="PARRA VILLA YUBER ALONSO"/>
    <x v="0"/>
    <x v="0"/>
    <n v="206"/>
    <n v="22.8888888888889"/>
    <n v="231.52247191011199"/>
    <m/>
    <n v="130175.6461"/>
    <x v="0"/>
    <n v="12040"/>
    <x v="1579"/>
    <x v="0"/>
    <m/>
  </r>
  <r>
    <d v="2025-12-01T00:46:48"/>
    <x v="12"/>
    <x v="16"/>
    <s v="MACEA ARBELAEZ MATEO"/>
    <x v="6"/>
    <x v="0"/>
    <n v="203"/>
    <n v="25.375"/>
    <n v="205.797752808989"/>
    <m/>
    <n v="115711.6854"/>
    <x v="0"/>
    <n v="12040"/>
    <x v="1579"/>
    <x v="0"/>
    <m/>
  </r>
  <r>
    <d v="2025-12-01T00:46:48"/>
    <x v="12"/>
    <x v="20"/>
    <s v="SALDARRIAGA PARRA LUIS ALBERTO"/>
    <x v="3"/>
    <x v="0"/>
    <n v="261"/>
    <n v="26.1"/>
    <n v="257.247191011236"/>
    <s v="3 Descuentos (Usuarios desubicados y conduct) "/>
    <n v="144639.6067"/>
    <x v="2"/>
    <n v="12040"/>
    <x v="1579"/>
    <x v="0"/>
    <m/>
  </r>
  <r>
    <d v="2025-12-01T00:46:48"/>
    <x v="12"/>
    <x v="25"/>
    <s v="LEON PEREZ RAUL ENRIQUE "/>
    <x v="0"/>
    <x v="0"/>
    <n v="246"/>
    <n v="27.3333333333333"/>
    <n v="231.52247191011199"/>
    <m/>
    <n v="130175.6461"/>
    <x v="0"/>
    <n v="12040"/>
    <x v="1579"/>
    <x v="0"/>
    <m/>
  </r>
  <r>
    <d v="2025-12-01T00:46:48"/>
    <x v="12"/>
    <x v="28"/>
    <s v="MARULANDA JARAMILLO DAWER ANDRES"/>
    <x v="0"/>
    <x v="0"/>
    <n v="212"/>
    <n v="23.5555555555556"/>
    <n v="231.52247191011199"/>
    <s v="Se descuenta 0.5 viaje de 8 am ya que NO va a la minorista luego del recaudo. "/>
    <n v="122943.5836"/>
    <x v="0"/>
    <n v="12040"/>
    <x v="1579"/>
    <x v="2"/>
    <n v="12.862500000000001"/>
  </r>
  <r>
    <d v="2025-12-01T00:46:49"/>
    <x v="12"/>
    <x v="29"/>
    <s v="LOPERA ALVAREZ ESTIVEN"/>
    <x v="5"/>
    <x v="3"/>
    <n v="15"/>
    <n v="15"/>
    <n v="25.7247191011236"/>
    <m/>
    <n v="14463.9607"/>
    <x v="0"/>
    <n v="12040"/>
    <x v="1579"/>
    <x v="0"/>
    <m/>
  </r>
  <r>
    <d v="2025-12-01T00:46:49"/>
    <x v="12"/>
    <x v="30"/>
    <s v="ARAQUE ARROYAVE JOSE ALBEIRO"/>
    <x v="0"/>
    <x v="0"/>
    <n v="250"/>
    <n v="27.7777777777778"/>
    <n v="231.52247191011199"/>
    <s v="Se descuenta 0.5 viaje de 5 30 am ya que abandona ruta y sube por el 13 sin autorizacin. 1 Descuento (Usuario desubicado) "/>
    <n v="122943.5836"/>
    <x v="1"/>
    <n v="12040"/>
    <x v="1579"/>
    <x v="2"/>
    <n v="12.862500000000001"/>
  </r>
  <r>
    <d v="2025-12-01T00:46:49"/>
    <x v="12"/>
    <x v="32"/>
    <s v="GUTIERREZ ARICAPA DANIEL HUMBERTO"/>
    <x v="0"/>
    <x v="0"/>
    <n v="270"/>
    <n v="30"/>
    <n v="231.52247191011199"/>
    <s v="1 Descuento (Usuario desubicado) "/>
    <n v="130175.6461"/>
    <x v="1"/>
    <n v="12040"/>
    <x v="1579"/>
    <x v="0"/>
    <m/>
  </r>
  <r>
    <d v="2025-12-01T00:46:50"/>
    <x v="12"/>
    <x v="33"/>
    <s v="FRANCO CARVAJAL GERARDO ANTONIO"/>
    <x v="3"/>
    <x v="0"/>
    <n v="285"/>
    <n v="28.5"/>
    <n v="257.247191011236"/>
    <m/>
    <n v="144639.6067"/>
    <x v="0"/>
    <n v="12040"/>
    <x v="1579"/>
    <x v="0"/>
    <m/>
  </r>
  <r>
    <d v="2025-12-01T00:46:50"/>
    <x v="12"/>
    <x v="40"/>
    <s v="LOPERA ALVAREZ ESTIVEN"/>
    <x v="6"/>
    <x v="0"/>
    <n v="193"/>
    <n v="24.125"/>
    <n v="205.797752808989"/>
    <m/>
    <n v="115711.6854"/>
    <x v="1"/>
    <n v="12040"/>
    <x v="1579"/>
    <x v="0"/>
    <m/>
  </r>
  <r>
    <d v="2025-12-02T01:04:17"/>
    <x v="9"/>
    <x v="0"/>
    <s v="SUAREZ ESCUDERO JONATAN"/>
    <x v="14"/>
    <x v="0"/>
    <n v="27"/>
    <n v="54"/>
    <n v="11.480905233380501"/>
    <m/>
    <n v="6423.8296"/>
    <x v="0"/>
    <n v="11237.5"/>
    <x v="1580"/>
    <x v="0"/>
    <m/>
  </r>
  <r>
    <d v="2025-12-02T01:04:17"/>
    <x v="1"/>
    <x v="36"/>
    <s v="PARIAS MURIEL JHON FREDY"/>
    <x v="3"/>
    <x v="0"/>
    <n v="242"/>
    <n v="24.2"/>
    <n v="229.61810466761"/>
    <m/>
    <n v="128476.5912"/>
    <x v="1"/>
    <n v="11237.5"/>
    <x v="1580"/>
    <x v="0"/>
    <m/>
  </r>
  <r>
    <d v="2025-12-02T01:04:17"/>
    <x v="9"/>
    <x v="1"/>
    <s v="ESPINOZA CHAVARRIA GUILLERMO LEON"/>
    <x v="4"/>
    <x v="0"/>
    <n v="159"/>
    <n v="22.714285714285701"/>
    <n v="160.73267326732699"/>
    <s v="3 Descuentos (conducts y asociado) "/>
    <n v="89933.613899999997"/>
    <x v="0"/>
    <n v="11237.5"/>
    <x v="1580"/>
    <x v="0"/>
    <m/>
  </r>
  <r>
    <d v="2025-12-02T01:04:17"/>
    <x v="1"/>
    <x v="37"/>
    <s v="SANCHEZ BETANCOURT FRANSCISCO"/>
    <x v="3"/>
    <x v="0"/>
    <n v="245"/>
    <n v="24.5"/>
    <n v="229.61810466761"/>
    <s v="1 Descuento (Despachador) "/>
    <n v="128476.5912"/>
    <x v="0"/>
    <n v="11237.5"/>
    <x v="1580"/>
    <x v="0"/>
    <m/>
  </r>
  <r>
    <d v="2025-12-02T01:04:18"/>
    <x v="9"/>
    <x v="2"/>
    <s v="LONDOO LOPERA DUVAN ANDRES"/>
    <x v="3"/>
    <x v="0"/>
    <n v="260"/>
    <n v="26"/>
    <n v="229.61810466761"/>
    <m/>
    <n v="128476.5912"/>
    <x v="1"/>
    <n v="11237.5"/>
    <x v="1580"/>
    <x v="0"/>
    <m/>
  </r>
  <r>
    <d v="2025-12-02T01:04:18"/>
    <x v="1"/>
    <x v="3"/>
    <s v="LOPEZ PINEDA DANIEL ESTIVEN"/>
    <x v="1"/>
    <x v="0"/>
    <n v="220"/>
    <n v="20"/>
    <n v="252.57991513437099"/>
    <m/>
    <n v="141324.25039999999"/>
    <x v="0"/>
    <n v="11237.5"/>
    <x v="1580"/>
    <x v="0"/>
    <m/>
  </r>
  <r>
    <d v="2025-12-02T01:04:18"/>
    <x v="9"/>
    <x v="4"/>
    <s v="TUBERQUIA URREGO HAROL"/>
    <x v="1"/>
    <x v="0"/>
    <n v="273"/>
    <n v="24.818181818181799"/>
    <n v="252.57991513437099"/>
    <s v="1 Descuento (Despachador) "/>
    <n v="141324.25039999999"/>
    <x v="1"/>
    <n v="11237.5"/>
    <x v="1580"/>
    <x v="0"/>
    <m/>
  </r>
  <r>
    <d v="2025-12-02T01:04:19"/>
    <x v="1"/>
    <x v="5"/>
    <s v="JARAMILLO JARAMILLO FRANCISCO WBEIMAR"/>
    <x v="0"/>
    <x v="0"/>
    <n v="138"/>
    <n v="15.3333333333333"/>
    <n v="206.656294200849"/>
    <s v="Se descuenta 0.5 viaje de 11 55 am ya que NO ingresa al 13. "/>
    <n v="109205.0471"/>
    <x v="1"/>
    <n v="11237.5"/>
    <x v="1580"/>
    <x v="2"/>
    <n v="11.481"/>
  </r>
  <r>
    <d v="2025-12-02T01:04:19"/>
    <x v="9"/>
    <x v="6"/>
    <s v="CARTAGENA RAMIREZ FREDY ALONSO"/>
    <x v="0"/>
    <x v="0"/>
    <n v="207"/>
    <n v="23"/>
    <n v="206.656294200849"/>
    <s v="1 Descuento (Controlador) "/>
    <n v="115628.93210000001"/>
    <x v="0"/>
    <n v="11237.5"/>
    <x v="1580"/>
    <x v="0"/>
    <m/>
  </r>
  <r>
    <d v="2025-12-02T01:04:19"/>
    <x v="1"/>
    <x v="8"/>
    <s v="YEPES TORRES JHON ALEXANDER"/>
    <x v="3"/>
    <x v="0"/>
    <n v="223"/>
    <n v="22.3"/>
    <n v="229.61810466761"/>
    <m/>
    <n v="128476.5912"/>
    <x v="0"/>
    <n v="11237.5"/>
    <x v="1580"/>
    <x v="0"/>
    <m/>
  </r>
  <r>
    <d v="2025-12-02T01:04:19"/>
    <x v="9"/>
    <x v="9"/>
    <s v="DAVID  HENRY GIOVANNY"/>
    <x v="3"/>
    <x v="0"/>
    <n v="265"/>
    <n v="26.5"/>
    <n v="229.61810466761"/>
    <s v="1 Descuento (Despachador) "/>
    <n v="128476.5912"/>
    <x v="1"/>
    <n v="11237.5"/>
    <x v="1580"/>
    <x v="0"/>
    <m/>
  </r>
  <r>
    <d v="2025-12-02T01:04:20"/>
    <x v="1"/>
    <x v="10"/>
    <s v="FRANCO CARVAJAL GERARDO ANTONIO"/>
    <x v="2"/>
    <x v="0"/>
    <n v="132"/>
    <n v="22"/>
    <n v="137.77086280056599"/>
    <m/>
    <n v="77085.954700000002"/>
    <x v="0"/>
    <n v="11237.5"/>
    <x v="1580"/>
    <x v="0"/>
    <m/>
  </r>
  <r>
    <d v="2025-12-02T01:04:20"/>
    <x v="9"/>
    <x v="11"/>
    <s v="VERENZUELA MARTINEZ ALEXANDER"/>
    <x v="0"/>
    <x v="0"/>
    <n v="263"/>
    <n v="29.2222222222222"/>
    <n v="206.656294200849"/>
    <s v="1 Descuento (Conduct) "/>
    <n v="115628.93210000001"/>
    <x v="1"/>
    <n v="11237.5"/>
    <x v="1580"/>
    <x v="0"/>
    <m/>
  </r>
  <r>
    <d v="2025-12-02T01:04:20"/>
    <x v="1"/>
    <x v="12"/>
    <s v="LOPERA ALVAREZ ESTIVEN"/>
    <x v="9"/>
    <x v="0"/>
    <n v="314"/>
    <n v="26.1666666666667"/>
    <n v="275.54172560113199"/>
    <m/>
    <n v="154171.90950000001"/>
    <x v="1"/>
    <n v="11237.5"/>
    <x v="1580"/>
    <x v="0"/>
    <m/>
  </r>
  <r>
    <d v="2025-12-02T01:04:21"/>
    <x v="9"/>
    <x v="13"/>
    <s v="GUTIERREZ ARICAPA DANIEL HUMBERTO"/>
    <x v="0"/>
    <x v="0"/>
    <n v="192"/>
    <n v="21.3333333333333"/>
    <n v="206.656294200849"/>
    <s v="1 Descuento (Conduct) "/>
    <n v="115628.93210000001"/>
    <x v="0"/>
    <n v="11237.5"/>
    <x v="1580"/>
    <x v="0"/>
    <m/>
  </r>
  <r>
    <d v="2025-12-02T01:04:21"/>
    <x v="1"/>
    <x v="15"/>
    <s v="ALBERTO ARISTIZABAL RAFAEL"/>
    <x v="0"/>
    <x v="0"/>
    <n v="159"/>
    <n v="17.6666666666667"/>
    <n v="206.656294200849"/>
    <m/>
    <n v="115628.93210000001"/>
    <x v="0"/>
    <n v="11237.5"/>
    <x v="1580"/>
    <x v="0"/>
    <m/>
  </r>
  <r>
    <d v="2025-12-02T01:04:21"/>
    <x v="9"/>
    <x v="16"/>
    <s v="MACEA ARBELAEZ MATEO"/>
    <x v="7"/>
    <x v="0"/>
    <n v="37"/>
    <n v="12.3333333333333"/>
    <n v="68.885431400282897"/>
    <m/>
    <n v="38542.977400000003"/>
    <x v="0"/>
    <n v="11237.5"/>
    <x v="1580"/>
    <x v="0"/>
    <m/>
  </r>
  <r>
    <d v="2025-12-02T01:04:22"/>
    <x v="9"/>
    <x v="18"/>
    <s v="DURANGO DAVID JOSE"/>
    <x v="0"/>
    <x v="0"/>
    <n v="212"/>
    <n v="23.5555555555556"/>
    <n v="206.656294200849"/>
    <s v="2 Descuentos (Conducts) "/>
    <n v="115628.93210000001"/>
    <x v="0"/>
    <n v="11237.5"/>
    <x v="1580"/>
    <x v="0"/>
    <m/>
  </r>
  <r>
    <d v="2025-12-02T01:04:22"/>
    <x v="1"/>
    <x v="19"/>
    <s v="QUIRAMA CASTAEDA JHON JADER"/>
    <x v="0"/>
    <x v="0"/>
    <n v="226"/>
    <n v="25.1111111111111"/>
    <n v="206.656294200849"/>
    <m/>
    <n v="115628.93210000001"/>
    <x v="1"/>
    <n v="11237.5"/>
    <x v="1580"/>
    <x v="0"/>
    <m/>
  </r>
  <r>
    <d v="2025-12-02T01:04:22"/>
    <x v="9"/>
    <x v="20"/>
    <s v="SALDARRIAGA PARRA LUIS ALBERTO"/>
    <x v="0"/>
    <x v="0"/>
    <n v="137"/>
    <n v="15.2222222222222"/>
    <n v="206.656294200849"/>
    <s v="1 Descuento (Despachador) "/>
    <n v="115628.93210000001"/>
    <x v="2"/>
    <n v="11237.5"/>
    <x v="1580"/>
    <x v="0"/>
    <m/>
  </r>
  <r>
    <d v="2025-12-02T01:04:22"/>
    <x v="1"/>
    <x v="21"/>
    <s v="JIMENEZ HERNANDEZ ESTEBAN CAMILO"/>
    <x v="2"/>
    <x v="0"/>
    <n v="183"/>
    <n v="30.5"/>
    <n v="137.77086280056599"/>
    <m/>
    <n v="77085.954700000002"/>
    <x v="0"/>
    <n v="11237.5"/>
    <x v="1580"/>
    <x v="0"/>
    <m/>
  </r>
  <r>
    <d v="2025-12-02T01:04:23"/>
    <x v="9"/>
    <x v="38"/>
    <s v="OSORIO URREGO SANTIAGO "/>
    <x v="0"/>
    <x v="0"/>
    <n v="160"/>
    <n v="17.7777777777778"/>
    <n v="206.656294200849"/>
    <m/>
    <n v="115628.93210000001"/>
    <x v="1"/>
    <n v="11237.5"/>
    <x v="1580"/>
    <x v="0"/>
    <m/>
  </r>
  <r>
    <d v="2025-12-02T01:04:21"/>
    <x v="1"/>
    <x v="17"/>
    <s v="MURILLO  YORMAN ANDRES"/>
    <x v="3"/>
    <x v="0"/>
    <n v="236"/>
    <n v="23.6"/>
    <n v="229.61810466761"/>
    <m/>
    <n v="128476.5912"/>
    <x v="0"/>
    <n v="11237.5"/>
    <x v="1580"/>
    <x v="0"/>
    <m/>
  </r>
  <r>
    <d v="2025-12-02T01:04:23"/>
    <x v="1"/>
    <x v="22"/>
    <s v="CIRO MARIN RODRIGO ALBERTO"/>
    <x v="3"/>
    <x v="0"/>
    <n v="209"/>
    <n v="20.9"/>
    <n v="229.61810466761"/>
    <s v="2 Descuentos (Despachador y conduct) "/>
    <n v="128476.5912"/>
    <x v="0"/>
    <n v="11237.5"/>
    <x v="1580"/>
    <x v="0"/>
    <m/>
  </r>
  <r>
    <d v="2025-12-02T01:04:23"/>
    <x v="9"/>
    <x v="23"/>
    <s v="FLORES RINCON JORGE ALBERTO"/>
    <x v="12"/>
    <x v="0"/>
    <n v="341"/>
    <n v="26.230769230769202"/>
    <n v="298.50353606789298"/>
    <s v="Se adicionan 65 Usuarios (viaje especial 30/11)"/>
    <n v="167019.5686"/>
    <x v="1"/>
    <n v="11237.5"/>
    <x v="1580"/>
    <x v="0"/>
    <m/>
  </r>
  <r>
    <d v="2025-12-02T01:04:23"/>
    <x v="1"/>
    <x v="24"/>
    <s v="MARIN ALZATE KEVIN ANDRES"/>
    <x v="0"/>
    <x v="0"/>
    <n v="184"/>
    <n v="20.4444444444444"/>
    <n v="206.656294200849"/>
    <m/>
    <n v="115628.93210000001"/>
    <x v="0"/>
    <n v="11237.5"/>
    <x v="1580"/>
    <x v="0"/>
    <m/>
  </r>
  <r>
    <d v="2025-12-02T01:04:24"/>
    <x v="9"/>
    <x v="25"/>
    <s v="LEON PEREZ RAUL ENRIQUE"/>
    <x v="0"/>
    <x v="0"/>
    <n v="230"/>
    <n v="25.5555555555556"/>
    <n v="206.656294200849"/>
    <m/>
    <n v="115628.93210000001"/>
    <x v="0"/>
    <n v="11237.5"/>
    <x v="1580"/>
    <x v="0"/>
    <m/>
  </r>
  <r>
    <d v="2025-12-02T01:04:24"/>
    <x v="1"/>
    <x v="26"/>
    <s v="AGUDELO GARCIA LLORDIN ELIAS"/>
    <x v="4"/>
    <x v="0"/>
    <n v="169"/>
    <n v="24.1428571428571"/>
    <n v="160.73267326732699"/>
    <m/>
    <n v="89933.613899999997"/>
    <x v="1"/>
    <n v="11237.5"/>
    <x v="1580"/>
    <x v="0"/>
    <m/>
  </r>
  <r>
    <d v="2025-12-02T01:04:24"/>
    <x v="9"/>
    <x v="39"/>
    <s v="IBARGUEN GARRIDO JUAN ESTEBAN"/>
    <x v="0"/>
    <x v="0"/>
    <n v="223"/>
    <n v="24.7777777777778"/>
    <n v="206.656294200849"/>
    <m/>
    <n v="115628.93210000001"/>
    <x v="0"/>
    <n v="11237.5"/>
    <x v="1580"/>
    <x v="0"/>
    <m/>
  </r>
  <r>
    <d v="2025-12-02T01:04:25"/>
    <x v="1"/>
    <x v="27"/>
    <s v="LAYOS JIMENEZ JOHAN CAMILO"/>
    <x v="6"/>
    <x v="0"/>
    <n v="176"/>
    <n v="22"/>
    <n v="183.69448373408801"/>
    <s v="1 Descuento (Despachador) "/>
    <n v="102781.273"/>
    <x v="0"/>
    <n v="11237.5"/>
    <x v="1580"/>
    <x v="0"/>
    <m/>
  </r>
  <r>
    <d v="2025-12-02T01:04:25"/>
    <x v="1"/>
    <x v="29"/>
    <s v="MONTOYA OSPINA GILBERTO ANTONIO"/>
    <x v="12"/>
    <x v="0"/>
    <n v="303"/>
    <n v="23.307692307692299"/>
    <n v="298.50353606789298"/>
    <m/>
    <n v="167019.5686"/>
    <x v="0"/>
    <n v="11237.5"/>
    <x v="1580"/>
    <x v="0"/>
    <m/>
  </r>
  <r>
    <d v="2025-12-02T01:04:26"/>
    <x v="9"/>
    <x v="30"/>
    <s v="ARAQUE ARROYAVE JOSE ALBEIRO"/>
    <x v="3"/>
    <x v="0"/>
    <n v="227"/>
    <n v="22.7"/>
    <n v="229.61810466761"/>
    <m/>
    <n v="128476.5912"/>
    <x v="1"/>
    <n v="11237.5"/>
    <x v="1580"/>
    <x v="0"/>
    <m/>
  </r>
  <r>
    <d v="2025-12-02T01:04:26"/>
    <x v="1"/>
    <x v="31"/>
    <s v="MARTINEZ CHAVERRA LUIS NORBERTO"/>
    <x v="3"/>
    <x v="0"/>
    <n v="256"/>
    <n v="25.6"/>
    <n v="229.61810466761"/>
    <m/>
    <n v="128476.5912"/>
    <x v="0"/>
    <n v="11237.5"/>
    <x v="1580"/>
    <x v="0"/>
    <m/>
  </r>
  <r>
    <d v="2025-12-02T01:04:25"/>
    <x v="9"/>
    <x v="28"/>
    <s v="MARULANDA JARAMILLO DAWER ANDRES"/>
    <x v="3"/>
    <x v="0"/>
    <n v="216"/>
    <n v="21.6"/>
    <n v="229.61810466761"/>
    <m/>
    <n v="128476.5912"/>
    <x v="0"/>
    <n v="11237.5"/>
    <x v="1580"/>
    <x v="0"/>
    <m/>
  </r>
  <r>
    <d v="2025-12-02T01:04:26"/>
    <x v="9"/>
    <x v="32"/>
    <s v="TABORDA ROJAS DIEGO ALEJANDRO"/>
    <x v="6"/>
    <x v="0"/>
    <n v="195"/>
    <n v="24.375"/>
    <n v="183.69448373408801"/>
    <m/>
    <n v="102781.273"/>
    <x v="1"/>
    <n v="11237.5"/>
    <x v="1580"/>
    <x v="0"/>
    <m/>
  </r>
  <r>
    <d v="2025-12-02T01:04:26"/>
    <x v="1"/>
    <x v="33"/>
    <s v="GONZALEZ IPUANA RENE"/>
    <x v="0"/>
    <x v="0"/>
    <n v="204"/>
    <n v="22.6666666666667"/>
    <n v="206.656294200849"/>
    <m/>
    <n v="115628.93210000001"/>
    <x v="0"/>
    <n v="11237.5"/>
    <x v="1580"/>
    <x v="0"/>
    <m/>
  </r>
  <r>
    <d v="2025-12-02T01:04:27"/>
    <x v="9"/>
    <x v="34"/>
    <s v="PALMAR PANA EDIXON JOSUE"/>
    <x v="7"/>
    <x v="0"/>
    <n v="50"/>
    <n v="16.6666666666667"/>
    <n v="68.885431400282897"/>
    <m/>
    <n v="38542.977400000003"/>
    <x v="0"/>
    <n v="11237.5"/>
    <x v="1580"/>
    <x v="0"/>
    <m/>
  </r>
  <r>
    <d v="2025-12-02T01:04:27"/>
    <x v="1"/>
    <x v="35"/>
    <s v="OCAMPO OCAMPO ANTONIO JOSE"/>
    <x v="3"/>
    <x v="0"/>
    <n v="212"/>
    <n v="21.2"/>
    <n v="229.61810466761"/>
    <m/>
    <n v="128476.5912"/>
    <x v="0"/>
    <n v="11237.5"/>
    <x v="1580"/>
    <x v="0"/>
    <m/>
  </r>
  <r>
    <d v="2025-12-02T01:04:27"/>
    <x v="9"/>
    <x v="41"/>
    <s v="GARCIA DAVID WILSON ALBERTO"/>
    <x v="0"/>
    <x v="0"/>
    <n v="207"/>
    <n v="23"/>
    <n v="206.656294200849"/>
    <s v="1 Descuento (Conduct) "/>
    <n v="115628.93210000001"/>
    <x v="1"/>
    <n v="11237.5"/>
    <x v="1580"/>
    <x v="0"/>
    <m/>
  </r>
  <r>
    <d v="2025-12-02T01:04:27"/>
    <x v="1"/>
    <x v="40"/>
    <s v="AGUDELO GARCIA DENIN ANGELO"/>
    <x v="0"/>
    <x v="3"/>
    <n v="205"/>
    <n v="22.7777777777778"/>
    <n v="206.656294200849"/>
    <m/>
    <n v="115628.93210000001"/>
    <x v="1"/>
    <n v="11237.5"/>
    <x v="1580"/>
    <x v="0"/>
    <m/>
  </r>
  <r>
    <d v="2025-12-03T01:01:19"/>
    <x v="9"/>
    <x v="36"/>
    <s v="PARIAS MURIEL JHON FREDY"/>
    <x v="3"/>
    <x v="0"/>
    <n v="230"/>
    <n v="23"/>
    <n v="227.06827309236999"/>
    <s v="5 Descuentos (Transbordo) "/>
    <n v="126984.93979999999"/>
    <x v="1"/>
    <n v="13323.6842"/>
    <x v="1581"/>
    <x v="0"/>
    <m/>
  </r>
  <r>
    <d v="2025-12-03T01:01:20"/>
    <x v="1"/>
    <x v="1"/>
    <s v="ESPINOZA CHAVARRIA GUILLERMO LEON"/>
    <x v="0"/>
    <x v="0"/>
    <n v="249"/>
    <n v="27.6666666666667"/>
    <n v="204.36144578313301"/>
    <m/>
    <n v="114286.4458"/>
    <x v="0"/>
    <n v="13323.6842"/>
    <x v="1581"/>
    <x v="0"/>
    <m/>
  </r>
  <r>
    <d v="2025-12-03T01:01:20"/>
    <x v="9"/>
    <x v="37"/>
    <s v="SANCHEZ BETANCOURT FRANSCISCO"/>
    <x v="3"/>
    <x v="0"/>
    <n v="213"/>
    <n v="21.3"/>
    <n v="227.06827309236999"/>
    <s v="2 Descuentos (conduct y jefe de ruta) "/>
    <n v="126984.93979999999"/>
    <x v="0"/>
    <n v="13323.6842"/>
    <x v="1581"/>
    <x v="0"/>
    <m/>
  </r>
  <r>
    <d v="2025-12-03T01:01:20"/>
    <x v="1"/>
    <x v="2"/>
    <s v="LONDOO LOPERA DUVAN ANDRES"/>
    <x v="0"/>
    <x v="0"/>
    <n v="227"/>
    <n v="25.2222222222222"/>
    <n v="204.36144578313301"/>
    <m/>
    <n v="114286.4458"/>
    <x v="1"/>
    <n v="13323.6842"/>
    <x v="1581"/>
    <x v="0"/>
    <m/>
  </r>
  <r>
    <d v="2025-12-03T01:01:20"/>
    <x v="9"/>
    <x v="3"/>
    <s v="MARIN ALZATE KEVIN ANDRES"/>
    <x v="12"/>
    <x v="0"/>
    <n v="284"/>
    <n v="21.846153846153801"/>
    <n v="295.18875502008001"/>
    <s v="2 Descuentos (Conducts) "/>
    <n v="165080.42170000001"/>
    <x v="0"/>
    <n v="13323.6842"/>
    <x v="1581"/>
    <x v="0"/>
    <m/>
  </r>
  <r>
    <d v="2025-12-03T01:01:21"/>
    <x v="1"/>
    <x v="4"/>
    <s v="TUBERQUIA URREGO HAROL"/>
    <x v="3"/>
    <x v="0"/>
    <n v="275"/>
    <n v="27.5"/>
    <n v="227.06827309236999"/>
    <m/>
    <n v="126984.93979999999"/>
    <x v="1"/>
    <n v="13323.6842"/>
    <x v="1581"/>
    <x v="0"/>
    <m/>
  </r>
  <r>
    <d v="2025-12-03T01:01:21"/>
    <x v="9"/>
    <x v="5"/>
    <s v="GONZALEZ PEREZ RAFAEL JOSE"/>
    <x v="12"/>
    <x v="0"/>
    <n v="270"/>
    <n v="20.769230769230798"/>
    <n v="295.18875502008001"/>
    <m/>
    <n v="165080.42170000001"/>
    <x v="1"/>
    <n v="13323.6842"/>
    <x v="1581"/>
    <x v="0"/>
    <m/>
  </r>
  <r>
    <d v="2025-12-03T01:01:21"/>
    <x v="1"/>
    <x v="6"/>
    <s v="CARTAGENA RAMIREZ FREDY ALONSO"/>
    <x v="3"/>
    <x v="0"/>
    <n v="228"/>
    <n v="22.8"/>
    <n v="227.06827309236999"/>
    <m/>
    <n v="126984.93979999999"/>
    <x v="0"/>
    <n v="13323.6842"/>
    <x v="1581"/>
    <x v="0"/>
    <m/>
  </r>
  <r>
    <d v="2025-12-03T01:01:22"/>
    <x v="9"/>
    <x v="8"/>
    <s v="HINCAPIE VILLA JUAN ESTIVEN"/>
    <x v="6"/>
    <x v="0"/>
    <n v="145"/>
    <n v="18.125"/>
    <n v="181.65461847389599"/>
    <m/>
    <n v="101587.9518"/>
    <x v="0"/>
    <n v="13323.6842"/>
    <x v="1581"/>
    <x v="0"/>
    <m/>
  </r>
  <r>
    <d v="2025-12-03T01:01:22"/>
    <x v="1"/>
    <x v="9"/>
    <s v="DAVID  HENRY GIOVANNY"/>
    <x v="3"/>
    <x v="0"/>
    <n v="231"/>
    <n v="23.1"/>
    <n v="227.06827309236999"/>
    <s v="4 Descuentos (Despachador y conducts) "/>
    <n v="126984.93979999999"/>
    <x v="1"/>
    <n v="13323.6842"/>
    <x v="1581"/>
    <x v="0"/>
    <m/>
  </r>
  <r>
    <d v="2025-12-03T01:01:22"/>
    <x v="9"/>
    <x v="10"/>
    <s v="MIRANDA MACHADO ALVARO"/>
    <x v="0"/>
    <x v="0"/>
    <n v="241"/>
    <n v="26.7777777777778"/>
    <n v="204.36144578313301"/>
    <m/>
    <n v="114286.4458"/>
    <x v="0"/>
    <n v="13323.6842"/>
    <x v="1581"/>
    <x v="0"/>
    <m/>
  </r>
  <r>
    <d v="2025-12-03T01:01:23"/>
    <x v="1"/>
    <x v="11"/>
    <s v="VERENZUELA MARTINEZ ALEXANDER "/>
    <x v="3"/>
    <x v="0"/>
    <n v="227"/>
    <n v="22.7"/>
    <n v="227.06827309236999"/>
    <m/>
    <n v="126984.93979999999"/>
    <x v="1"/>
    <n v="13323.6842"/>
    <x v="1581"/>
    <x v="0"/>
    <m/>
  </r>
  <r>
    <d v="2025-12-03T01:01:23"/>
    <x v="9"/>
    <x v="12"/>
    <s v="HERNANDEZ MACIAS GILBERTO "/>
    <x v="0"/>
    <x v="0"/>
    <n v="200"/>
    <n v="22.2222222222222"/>
    <n v="204.36144578313301"/>
    <s v="4 Descuentos (conducts y usuario desubicado) "/>
    <n v="114286.4458"/>
    <x v="1"/>
    <n v="13323.6842"/>
    <x v="1581"/>
    <x v="0"/>
    <m/>
  </r>
  <r>
    <d v="2025-12-03T01:01:23"/>
    <x v="1"/>
    <x v="13"/>
    <s v="LOPERA ALVAREZ ESTIVEN"/>
    <x v="3"/>
    <x v="0"/>
    <n v="222"/>
    <n v="22.2"/>
    <n v="227.06827309236999"/>
    <m/>
    <n v="126984.93979999999"/>
    <x v="0"/>
    <n v="13323.6842"/>
    <x v="1581"/>
    <x v="0"/>
    <m/>
  </r>
  <r>
    <d v="2025-12-03T01:01:24"/>
    <x v="9"/>
    <x v="14"/>
    <s v="PARRA VILLA YUBER ALONSO"/>
    <x v="11"/>
    <x v="0"/>
    <n v="46"/>
    <n v="23"/>
    <n v="45.413654618473899"/>
    <m/>
    <n v="25396.988000000001"/>
    <x v="0"/>
    <n v="13323.6842"/>
    <x v="1581"/>
    <x v="0"/>
    <m/>
  </r>
  <r>
    <d v="2025-12-03T01:01:24"/>
    <x v="1"/>
    <x v="15"/>
    <s v="ALBERTO ARISTIZABAL RAFAEL"/>
    <x v="0"/>
    <x v="0"/>
    <n v="153"/>
    <n v="17"/>
    <n v="204.36144578313301"/>
    <m/>
    <n v="114286.4458"/>
    <x v="0"/>
    <n v="13323.6842"/>
    <x v="1581"/>
    <x v="0"/>
    <m/>
  </r>
  <r>
    <d v="2025-12-03T01:01:24"/>
    <x v="9"/>
    <x v="16"/>
    <s v="MACEA ARBELAEZ MATEO"/>
    <x v="2"/>
    <x v="0"/>
    <n v="115"/>
    <n v="20.909090909090899"/>
    <n v="124.88755020080301"/>
    <m/>
    <n v="69841.716899999999"/>
    <x v="0"/>
    <n v="13323.6842"/>
    <x v="1581"/>
    <x v="0"/>
    <m/>
  </r>
  <r>
    <d v="2025-12-03T01:01:24"/>
    <x v="1"/>
    <x v="17"/>
    <s v="MURILLO  YORMAN ANDRES"/>
    <x v="12"/>
    <x v="0"/>
    <n v="280"/>
    <n v="21.538461538461501"/>
    <n v="295.18875502008001"/>
    <s v="1 Descuento (Jefe de ruta) "/>
    <n v="165080.42170000001"/>
    <x v="0"/>
    <n v="13323.6842"/>
    <x v="1581"/>
    <x v="0"/>
    <m/>
  </r>
  <r>
    <d v="2025-12-03T01:01:25"/>
    <x v="9"/>
    <x v="18"/>
    <s v="MACIAS HERNANDEZ JULIAN DAVID"/>
    <x v="1"/>
    <x v="0"/>
    <n v="236"/>
    <n v="21.454545454545499"/>
    <n v="249.77510040160601"/>
    <m/>
    <n v="139683.43369999999"/>
    <x v="0"/>
    <n v="13323.6842"/>
    <x v="1581"/>
    <x v="0"/>
    <m/>
  </r>
  <r>
    <d v="2025-12-03T01:01:25"/>
    <x v="1"/>
    <x v="19"/>
    <s v="QUIRAMA CASTAEDA JHON JADER"/>
    <x v="0"/>
    <x v="0"/>
    <n v="217"/>
    <n v="24.1111111111111"/>
    <n v="204.36144578313301"/>
    <m/>
    <n v="114286.4458"/>
    <x v="1"/>
    <n v="13323.6842"/>
    <x v="1581"/>
    <x v="0"/>
    <m/>
  </r>
  <r>
    <d v="2025-12-03T01:01:25"/>
    <x v="9"/>
    <x v="20"/>
    <s v="SALDARRIAGA PARRA LUIS ALBERTO"/>
    <x v="0"/>
    <x v="0"/>
    <n v="149"/>
    <n v="16.5555555555556"/>
    <n v="204.36144578313301"/>
    <m/>
    <n v="114286.4458"/>
    <x v="2"/>
    <n v="13323.6842"/>
    <x v="1581"/>
    <x v="0"/>
    <m/>
  </r>
  <r>
    <d v="2025-12-03T01:01:25"/>
    <x v="1"/>
    <x v="21"/>
    <s v="JIMENEZ HERNANDEZ ESTEBAN CAMILO"/>
    <x v="11"/>
    <x v="0"/>
    <n v="78"/>
    <n v="39"/>
    <n v="45.413654618473899"/>
    <m/>
    <n v="25396.988000000001"/>
    <x v="0"/>
    <n v="13323.6842"/>
    <x v="1581"/>
    <x v="0"/>
    <m/>
  </r>
  <r>
    <d v="2025-12-03T01:01:26"/>
    <x v="9"/>
    <x v="38"/>
    <s v="JIMENEZ HURTADO CARLOS ESTIVEN"/>
    <x v="0"/>
    <x v="0"/>
    <n v="212"/>
    <n v="23.5555555555556"/>
    <n v="204.36144578313301"/>
    <m/>
    <n v="114286.4458"/>
    <x v="1"/>
    <n v="13323.6842"/>
    <x v="1581"/>
    <x v="0"/>
    <m/>
  </r>
  <r>
    <d v="2025-12-03T01:01:26"/>
    <x v="1"/>
    <x v="22"/>
    <s v="CIRO MARIN RODRIGO ALBERTO"/>
    <x v="3"/>
    <x v="0"/>
    <n v="211"/>
    <n v="21.1"/>
    <n v="227.06827309236999"/>
    <m/>
    <n v="126984.93979999999"/>
    <x v="0"/>
    <n v="13323.6842"/>
    <x v="1581"/>
    <x v="0"/>
    <m/>
  </r>
  <r>
    <d v="2025-12-03T01:01:26"/>
    <x v="9"/>
    <x v="23"/>
    <s v="FLORES RINCON JORGE ALBERTO"/>
    <x v="0"/>
    <x v="0"/>
    <n v="236"/>
    <n v="26.2222222222222"/>
    <n v="204.36144578313301"/>
    <m/>
    <n v="114286.4458"/>
    <x v="1"/>
    <n v="13323.6842"/>
    <x v="1581"/>
    <x v="0"/>
    <m/>
  </r>
  <r>
    <d v="2025-12-03T01:01:27"/>
    <x v="1"/>
    <x v="24"/>
    <s v="OSORIO URREGO SANTIAGO"/>
    <x v="9"/>
    <x v="0"/>
    <n v="278"/>
    <n v="23.1666666666667"/>
    <n v="272.48192771084302"/>
    <s v="2 Descuentos (Transbordo) "/>
    <n v="152381.9277"/>
    <x v="0"/>
    <n v="13323.6842"/>
    <x v="1581"/>
    <x v="0"/>
    <m/>
  </r>
  <r>
    <d v="2025-12-03T01:01:27"/>
    <x v="9"/>
    <x v="25"/>
    <s v="LEON PEREZ RAUL ENRIQUE"/>
    <x v="0"/>
    <x v="0"/>
    <n v="192"/>
    <n v="21.3333333333333"/>
    <n v="204.36144578313301"/>
    <s v=" "/>
    <n v="114286.4458"/>
    <x v="0"/>
    <n v="13323.6842"/>
    <x v="1581"/>
    <x v="0"/>
    <m/>
  </r>
  <r>
    <d v="2025-12-03T01:01:27"/>
    <x v="1"/>
    <x v="26"/>
    <s v="AGUDELO GARCIA LLORDIN ELIAS"/>
    <x v="8"/>
    <x v="0"/>
    <n v="113"/>
    <n v="22.6"/>
    <n v="113.534136546185"/>
    <m/>
    <n v="63492.469899999996"/>
    <x v="1"/>
    <n v="13323.6842"/>
    <x v="1581"/>
    <x v="0"/>
    <m/>
  </r>
  <r>
    <d v="2025-12-03T01:01:27"/>
    <x v="9"/>
    <x v="39"/>
    <s v="IBARGUEN GARRIDO JUAN ESTEBAN"/>
    <x v="1"/>
    <x v="0"/>
    <n v="258"/>
    <n v="23.454545454545499"/>
    <n v="249.77510040160601"/>
    <m/>
    <n v="139683.43369999999"/>
    <x v="0"/>
    <n v="13323.6842"/>
    <x v="1581"/>
    <x v="0"/>
    <m/>
  </r>
  <r>
    <d v="2025-12-03T01:01:28"/>
    <x v="1"/>
    <x v="27"/>
    <s v="LAYOS JIMENEZ JOHAN CAMILO"/>
    <x v="0"/>
    <x v="0"/>
    <n v="173"/>
    <n v="19.2222222222222"/>
    <n v="204.36144578313301"/>
    <m/>
    <n v="114286.4458"/>
    <x v="0"/>
    <n v="13323.6842"/>
    <x v="1581"/>
    <x v="0"/>
    <m/>
  </r>
  <r>
    <d v="2025-12-03T01:01:28"/>
    <x v="9"/>
    <x v="28"/>
    <s v="FRANCO CARVAJAL GERARDO ANTONIO"/>
    <x v="3"/>
    <x v="0"/>
    <n v="205"/>
    <n v="20.5"/>
    <n v="227.06827309236999"/>
    <m/>
    <n v="126984.93979999999"/>
    <x v="0"/>
    <n v="13323.6842"/>
    <x v="1581"/>
    <x v="0"/>
    <m/>
  </r>
  <r>
    <d v="2025-12-03T01:01:28"/>
    <x v="1"/>
    <x v="29"/>
    <s v="MONTOYA OSPINA GILBERTO ANTONIO"/>
    <x v="12"/>
    <x v="0"/>
    <n v="340"/>
    <n v="26.153846153846199"/>
    <n v="295.18875502008001"/>
    <s v="1 Descuento (Despachador) "/>
    <n v="165080.42170000001"/>
    <x v="0"/>
    <n v="13323.6842"/>
    <x v="1581"/>
    <x v="0"/>
    <m/>
  </r>
  <r>
    <d v="2025-12-03T01:01:28"/>
    <x v="9"/>
    <x v="30"/>
    <s v="JARAMILLO JARAMILLO FRANCISCO WBEIMAR"/>
    <x v="3"/>
    <x v="0"/>
    <n v="188"/>
    <n v="18.8"/>
    <n v="227.06827309236999"/>
    <s v="1 Descuento (Usuario desubicado) "/>
    <n v="126984.93979999999"/>
    <x v="1"/>
    <n v="13323.6842"/>
    <x v="1581"/>
    <x v="0"/>
    <m/>
  </r>
  <r>
    <d v="2025-12-03T01:01:29"/>
    <x v="1"/>
    <x v="31"/>
    <s v="MARTINEZ CHAVERRA LUIS NORBERTO"/>
    <x v="3"/>
    <x v="0"/>
    <n v="257"/>
    <n v="25.7"/>
    <n v="227.06827309236999"/>
    <s v="1 Descuento (Usuario desubicado) "/>
    <n v="126984.93979999999"/>
    <x v="0"/>
    <n v="13323.6842"/>
    <x v="1581"/>
    <x v="0"/>
    <m/>
  </r>
  <r>
    <d v="2025-12-03T01:01:29"/>
    <x v="9"/>
    <x v="32"/>
    <s v="TABORDA ROJAS DIEGO ALEJANDRO"/>
    <x v="3"/>
    <x v="0"/>
    <n v="258"/>
    <n v="25.8"/>
    <n v="227.06827309236999"/>
    <m/>
    <n v="126984.93979999999"/>
    <x v="1"/>
    <n v="13323.6842"/>
    <x v="1581"/>
    <x v="0"/>
    <m/>
  </r>
  <r>
    <d v="2025-12-03T01:01:29"/>
    <x v="1"/>
    <x v="33"/>
    <s v="GONZALEZ IPUANA RENE"/>
    <x v="0"/>
    <x v="0"/>
    <n v="219"/>
    <n v="24.3333333333333"/>
    <n v="204.36144578313301"/>
    <m/>
    <n v="114286.4458"/>
    <x v="0"/>
    <n v="13323.6842"/>
    <x v="1581"/>
    <x v="0"/>
    <m/>
  </r>
  <r>
    <d v="2025-12-03T01:01:29"/>
    <x v="9"/>
    <x v="34"/>
    <s v="PALMAR PANA EDIXON JOSUE"/>
    <x v="0"/>
    <x v="0"/>
    <n v="222"/>
    <n v="24.6666666666667"/>
    <n v="204.36144578313301"/>
    <s v="3 Descuentos (Despachador y jefe de ruta) "/>
    <n v="114286.4458"/>
    <x v="0"/>
    <n v="13323.6842"/>
    <x v="1581"/>
    <x v="0"/>
    <m/>
  </r>
  <r>
    <d v="2025-12-03T01:01:30"/>
    <x v="1"/>
    <x v="35"/>
    <s v="OCAMPO OCAMPO ANTONIO JOSE"/>
    <x v="3"/>
    <x v="0"/>
    <n v="218"/>
    <n v="21.8"/>
    <n v="227.06827309236999"/>
    <m/>
    <n v="126984.93979999999"/>
    <x v="0"/>
    <n v="13323.6842"/>
    <x v="1581"/>
    <x v="0"/>
    <m/>
  </r>
  <r>
    <d v="2025-12-03T01:01:30"/>
    <x v="9"/>
    <x v="41"/>
    <s v="GARCIA DAVID WILSON ALBERTO"/>
    <x v="0"/>
    <x v="0"/>
    <n v="206"/>
    <n v="22.8888888888889"/>
    <n v="204.36144578313301"/>
    <s v="1 Descuento (Tecnico radios) "/>
    <n v="114286.4458"/>
    <x v="1"/>
    <n v="13323.6842"/>
    <x v="1581"/>
    <x v="0"/>
    <m/>
  </r>
  <r>
    <d v="2025-12-03T01:01:30"/>
    <x v="1"/>
    <x v="40"/>
    <s v="AGUDELO GARCIA DENIN ANGELO"/>
    <x v="0"/>
    <x v="0"/>
    <n v="179"/>
    <n v="19.8888888888889"/>
    <n v="204.36144578313301"/>
    <s v="1 Descuento (Conduct) "/>
    <n v="114286.4458"/>
    <x v="1"/>
    <n v="13323.6842"/>
    <x v="1581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  <r>
    <m/>
    <x v="20"/>
    <x v="43"/>
    <m/>
    <x v="18"/>
    <x v="3"/>
    <m/>
    <m/>
    <m/>
    <m/>
    <m/>
    <x v="3"/>
    <m/>
    <x v="1582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AY52" firstHeaderRow="1" firstDataRow="3" firstDataCol="1"/>
  <pivotFields count="19">
    <pivotField showAll="0"/>
    <pivotField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axis="axisRow" showAll="0">
      <items count="45">
        <item x="0"/>
        <item x="36"/>
        <item x="1"/>
        <item x="37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38"/>
        <item x="22"/>
        <item x="23"/>
        <item x="24"/>
        <item x="25"/>
        <item x="26"/>
        <item x="39"/>
        <item x="27"/>
        <item x="28"/>
        <item x="29"/>
        <item x="30"/>
        <item x="31"/>
        <item x="32"/>
        <item x="33"/>
        <item x="34"/>
        <item x="35"/>
        <item x="41"/>
        <item x="40"/>
        <item x="42"/>
        <item x="43"/>
        <item t="default"/>
      </items>
    </pivotField>
    <pivotField showAll="0"/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axis="axisCol" showAll="0">
      <items count="1584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8"/>
        <item x="1384"/>
        <item x="1385"/>
        <item x="1386"/>
        <item x="1387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68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t="default"/>
      </items>
    </pivotField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8">
        <item sd="0" x="0"/>
        <item sd="0" x="1"/>
        <item sd="0" x="2"/>
        <item sd="0" x="3"/>
        <item sd="0" x="4"/>
        <item sd="0" x="5"/>
        <item sd="0" x="6"/>
        <item t="default"/>
      </items>
    </pivotField>
  </pivotFields>
  <rowFields count="1">
    <field x="2"/>
  </rowFields>
  <rowItems count="4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 t="grand">
      <x/>
    </i>
  </rowItems>
  <colFields count="2">
    <field x="13"/>
    <field x="-2"/>
  </colFields>
  <colItems count="48">
    <i>
      <x v="1565"/>
      <x/>
    </i>
    <i r="1" i="1">
      <x v="1"/>
    </i>
    <i r="1" i="2">
      <x v="2"/>
    </i>
    <i>
      <x v="1566"/>
      <x/>
    </i>
    <i r="1" i="1">
      <x v="1"/>
    </i>
    <i r="1" i="2">
      <x v="2"/>
    </i>
    <i>
      <x v="1567"/>
      <x/>
    </i>
    <i r="1" i="1">
      <x v="1"/>
    </i>
    <i r="1" i="2">
      <x v="2"/>
    </i>
    <i>
      <x v="1568"/>
      <x/>
    </i>
    <i r="1" i="1">
      <x v="1"/>
    </i>
    <i r="1" i="2">
      <x v="2"/>
    </i>
    <i>
      <x v="1569"/>
      <x/>
    </i>
    <i r="1" i="1">
      <x v="1"/>
    </i>
    <i r="1" i="2">
      <x v="2"/>
    </i>
    <i>
      <x v="1570"/>
      <x/>
    </i>
    <i r="1" i="1">
      <x v="1"/>
    </i>
    <i r="1" i="2">
      <x v="2"/>
    </i>
    <i>
      <x v="1571"/>
      <x/>
    </i>
    <i r="1" i="1">
      <x v="1"/>
    </i>
    <i r="1" i="2">
      <x v="2"/>
    </i>
    <i>
      <x v="1572"/>
      <x/>
    </i>
    <i r="1" i="1">
      <x v="1"/>
    </i>
    <i r="1" i="2">
      <x v="2"/>
    </i>
    <i>
      <x v="1573"/>
      <x/>
    </i>
    <i r="1" i="1">
      <x v="1"/>
    </i>
    <i r="1" i="2">
      <x v="2"/>
    </i>
    <i>
      <x v="1574"/>
      <x/>
    </i>
    <i r="1" i="1">
      <x v="1"/>
    </i>
    <i r="1" i="2">
      <x v="2"/>
    </i>
    <i>
      <x v="1575"/>
      <x/>
    </i>
    <i r="1" i="1">
      <x v="1"/>
    </i>
    <i r="1" i="2">
      <x v="2"/>
    </i>
    <i>
      <x v="1576"/>
      <x/>
    </i>
    <i r="1" i="1">
      <x v="1"/>
    </i>
    <i r="1" i="2">
      <x v="2"/>
    </i>
    <i>
      <x v="1577"/>
      <x/>
    </i>
    <i r="1" i="1">
      <x v="1"/>
    </i>
    <i r="1" i="2">
      <x v="2"/>
    </i>
    <i>
      <x v="1578"/>
      <x/>
    </i>
    <i r="1" i="1">
      <x v="1"/>
    </i>
    <i r="1" i="2">
      <x v="2"/>
    </i>
    <i>
      <x v="1579"/>
      <x/>
    </i>
    <i r="1" i="1">
      <x v="1"/>
    </i>
    <i r="1" i="2">
      <x v="2"/>
    </i>
    <i t="grand">
      <x/>
    </i>
    <i t="grand" i="1">
      <x/>
    </i>
    <i t="grand" i="2">
      <x/>
    </i>
  </colItems>
  <dataFields count="3">
    <dataField name="Suma de Viajes" fld="4" baseField="0" baseItem="0"/>
    <dataField name="Suma de Usuarios" fld="6" baseField="0" baseItem="0"/>
    <dataField name="Suma de Promedio Usuarios" fld="8" baseField="0" baseItem="0"/>
  </dataFields>
  <pivotTableStyleInfo name="PivotStyleLight16" showRowHeaders="1" showColHeaders="1" showRowStripes="0" showColStripes="0" showLastColumn="1"/>
  <filters count="1">
    <filter fld="13" type="dateBetween" evalOrder="-1" id="35" name="Fecha">
      <autoFilter ref="A1">
        <filterColumn colId="0">
          <customFilters and="1">
            <customFilter operator="greaterThanOrEqual" val="45977"/>
            <customFilter operator="lessThanOrEqual" val="4599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7" totalsRowCount="1" headerRowDxfId="62" dataDxfId="61" totalsRowDxfId="60">
  <sortState xmlns:xlrd2="http://schemas.microsoft.com/office/spreadsheetml/2017/richdata2" ref="B7:N29">
    <sortCondition descending="1" ref="H7:H29"/>
  </sortState>
  <tableColumns count="13">
    <tableColumn id="1" xr3:uid="{00000000-0010-0000-0000-000001000000}" name="RUTA" dataDxfId="25" totalsRowDxfId="12"/>
    <tableColumn id="2" xr3:uid="{00000000-0010-0000-0000-000002000000}" name="VEH" totalsRowFunction="countNums" dataDxfId="24" totalsRowDxfId="11"/>
    <tableColumn id="3" xr3:uid="{00000000-0010-0000-0000-000003000000}" name="CONDUCTOR" totalsRowLabel="Vehs " dataDxfId="23" totalsRowDxfId="10"/>
    <tableColumn id="4" xr3:uid="{00000000-0010-0000-0000-000004000000}" name="VIAJES" totalsRowFunction="sum" dataDxfId="22" totalsRowDxfId="9"/>
    <tableColumn id="5" xr3:uid="{00000000-0010-0000-0000-000005000000}" name="VIAJES PERD." totalsRowFunction="sum" dataDxfId="21" totalsRowDxfId="8"/>
    <tableColumn id="6" xr3:uid="{00000000-0010-0000-0000-000006000000}" name="USUARIOS" totalsRowFunction="sum" dataDxfId="20" totalsRowDxfId="7" dataCellStyle="Millares"/>
    <tableColumn id="12" xr3:uid="{00000000-0010-0000-0000-00000C000000}" name="PROM X VIAJE" totalsRowFunction="custom" dataDxfId="19" totalsRowDxfId="6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18" totalsRowDxfId="5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17" totalsRowDxfId="4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22.7 USUARIOS" dataDxfId="16" totalsRowDxfId="3"/>
    <tableColumn id="9" xr3:uid="{00000000-0010-0000-0000-000009000000}" name="VALOR OPERACIÓN" dataDxfId="15" totalsRowDxfId="2">
      <calculatedColumnFormula>P7*585</calculatedColumnFormula>
    </tableColumn>
    <tableColumn id="10" xr3:uid="{00000000-0010-0000-0000-00000A000000}" name="CLASIFIC." dataDxfId="14" totalsRowDxfId="1">
      <calculatedColumnFormula>+VLOOKUP(C7,Lista!B:D,3,0)</calculatedColumnFormula>
    </tableColumn>
    <tableColumn id="11" xr3:uid="{00000000-0010-0000-0000-00000B000000}" name="DIFER. MICRO - BUS " totalsRowFunction="sum" dataDxfId="13" totalsRowDxfId="0" dataCellStyle="Millares">
      <calculatedColumnFormula>+(SUMIFS(G:G,M:M,"MICRO",E:E,"&gt;0")*100)/COUNTIF($E$7:$E$46,"&gt;0")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9" dataDxfId="58" totalsRowDxfId="5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6" totalsRowDxfId="55"/>
    <tableColumn id="2" xr3:uid="{7E9A4909-E53D-4F94-80A1-A675A394CC57}" name="VEH" totalsRowLabel="4" dataDxfId="54" totalsRowDxfId="53"/>
    <tableColumn id="3" xr3:uid="{32EB6A87-92EF-4CA2-B1E8-104D5D2326F5}" name="CONDUCTOR" totalsRowLabel="Vehs " dataDxfId="52" totalsRowDxfId="51"/>
    <tableColumn id="4" xr3:uid="{72FB169E-4910-4353-AF10-07DA297F0CD5}" name="VIAJES" totalsRowFunction="sum" dataDxfId="50" totalsRowDxfId="49"/>
    <tableColumn id="5" xr3:uid="{F323DE89-3087-4D39-B0ED-15680CB2FE01}" name="VIAJES PERD." totalsRowFunction="sum" dataDxfId="48" totalsRowDxfId="47"/>
    <tableColumn id="6" xr3:uid="{FF87B711-9A02-4FB5-B21F-73198A4385A8}" name="USUARIOS" totalsRowFunction="sum" dataDxfId="46" totalsRowDxfId="45" dataCellStyle="Millares"/>
    <tableColumn id="12" xr3:uid="{60E0DB3A-B7E4-44B6-BB26-D54278C24006}" name="PROM X VIAJE" totalsRowFunction="average" dataDxfId="44" totalsRowDxfId="43" dataCellStyle="Millares"/>
    <tableColumn id="7" xr3:uid="{12134CBA-AEEC-4025-BB5C-89B13D8F91D4}" name="PROM DE USUARIOS" totalsRowFunction="sum" dataDxfId="42" totalsRowDxfId="41" dataCellStyle="Millares"/>
    <tableColumn id="8" xr3:uid="{F35B2CED-DE3E-48D9-8E47-198F9B4F56C9}" name="NOVEDADES" dataDxfId="40" totalsRowDxfId="39"/>
    <tableColumn id="9" xr3:uid="{4BD57B08-79CF-4422-A880-91A289697DC2}" name="VALOR OPERACIÓN" dataDxfId="38" totalsRowDxfId="37" dataCellStyle="Millares"/>
    <tableColumn id="10" xr3:uid="{E8B6C5A5-759D-4901-BD5D-0ADA9540975C}" name="CLASIFIC." dataDxfId="36" totalsRowDxfId="35"/>
    <tableColumn id="11" xr3:uid="{CFA53866-4E21-473F-9C2D-8FB2962BACB5}" name="DIFER. MICRO - BUS " totalsRowFunction="sum" dataDxfId="34" totalsRowDxfId="3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Between">
    <selection startDate="2025-11-16T00:00:00" endDate="2025-11-30T00:00:00"/>
    <bounds startDate="2021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11-12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7"/>
  <sheetViews>
    <sheetView showGridLines="0" tabSelected="1" showWhiteSpace="0" zoomScaleNormal="100" workbookViewId="0">
      <selection activeCell="B47" sqref="B47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1" bestFit="1" customWidth="1"/>
    <col min="8" max="8" width="10.625" style="332" bestFit="1" customWidth="1"/>
    <col min="9" max="9" width="10.375" style="149" bestFit="1" customWidth="1"/>
    <col min="10" max="10" width="10.375" style="358" customWidth="1"/>
    <col min="11" max="11" width="39.5" bestFit="1" customWidth="1"/>
    <col min="12" max="12" width="10.5" style="333" bestFit="1" customWidth="1"/>
    <col min="13" max="13" width="9.625" bestFit="1" customWidth="1"/>
    <col min="14" max="14" width="11.375" hidden="1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2" t="s">
        <v>140</v>
      </c>
      <c r="E1" s="362"/>
      <c r="F1" s="362"/>
      <c r="G1" s="362"/>
      <c r="H1" s="362"/>
      <c r="I1" s="19"/>
      <c r="J1" s="334"/>
      <c r="K1" s="195"/>
      <c r="L1"/>
    </row>
    <row r="2" spans="1:32" ht="49.5" thickBot="1" x14ac:dyDescent="0.35">
      <c r="D2" s="363" t="s">
        <v>139</v>
      </c>
      <c r="E2" s="363"/>
      <c r="F2" s="363"/>
      <c r="G2" s="363"/>
      <c r="H2" s="363"/>
      <c r="I2" s="363"/>
      <c r="J2" s="363"/>
      <c r="K2" s="363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4"/>
      <c r="C3" s="364"/>
      <c r="D3" s="364"/>
      <c r="E3" s="364"/>
      <c r="F3" s="364"/>
      <c r="G3" s="237"/>
      <c r="H3" s="239"/>
      <c r="I3" s="19"/>
      <c r="J3" s="334"/>
      <c r="K3" s="195"/>
      <c r="L3" s="197"/>
      <c r="Q3" s="55">
        <f>+SUM(G6:G1858)/2</f>
        <v>8068</v>
      </c>
      <c r="R3" s="55">
        <f>+SUM(E6:E1858)/2</f>
        <v>354.5</v>
      </c>
      <c r="S3" s="55">
        <f>+Q3-R3</f>
        <v>7713.5</v>
      </c>
      <c r="T3" s="56">
        <f>+S3/R3</f>
        <v>21.758815232722142</v>
      </c>
      <c r="V3" s="15"/>
      <c r="X3" s="15"/>
      <c r="Z3" s="15"/>
      <c r="AB3" s="15"/>
      <c r="AD3" s="15"/>
      <c r="AF3" s="15"/>
    </row>
    <row r="4" spans="1:32" x14ac:dyDescent="0.2">
      <c r="B4" s="364"/>
      <c r="C4" s="364"/>
      <c r="D4" s="364"/>
      <c r="E4" s="364"/>
      <c r="F4" s="364"/>
      <c r="G4" s="194">
        <v>45994</v>
      </c>
      <c r="H4" s="239"/>
      <c r="I4" s="19"/>
      <c r="J4" s="334"/>
      <c r="K4" s="195"/>
      <c r="L4" s="197"/>
    </row>
    <row r="5" spans="1:32" ht="15" thickBot="1" x14ac:dyDescent="0.25">
      <c r="G5" s="238"/>
      <c r="H5" s="239"/>
      <c r="I5" s="20"/>
      <c r="J5" s="335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36" t="s">
        <v>141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121</v>
      </c>
      <c r="C7" s="166">
        <v>2</v>
      </c>
      <c r="D7" s="151" t="s">
        <v>154</v>
      </c>
      <c r="E7" s="150">
        <v>4</v>
      </c>
      <c r="F7" s="150">
        <v>0</v>
      </c>
      <c r="G7" s="165">
        <v>82</v>
      </c>
      <c r="H7" s="226">
        <f t="shared" ref="H7:H45" si="0">+G7/E7</f>
        <v>20.5</v>
      </c>
      <c r="I7" s="227">
        <f>+(SUM($G$7:$G$1048576)/SUM($E$7:$E$1048576))*E7</f>
        <v>91.035260930888569</v>
      </c>
      <c r="J7" s="359">
        <f>+Tabla2[[#This Row],[PROM DE USUARIOS]]-Tabla2[[#This Row],[USUARIOS]]</f>
        <v>9.035260930888569</v>
      </c>
      <c r="K7" s="151"/>
      <c r="L7" s="163">
        <f t="shared" ref="L7:L18" si="1">P7*585</f>
        <v>50915.627644569809</v>
      </c>
      <c r="M7" s="162">
        <f>+VLOOKUP(C7,Lista!B:D,3,0)</f>
        <v>0</v>
      </c>
      <c r="N7" s="361">
        <f t="shared" ref="N7:N46" si="2">+(SUMIFS(G:G,M:M,"MICRO",E:E,"&gt;0")*100)/COUNTIF($E$7:$E$46,"&gt;0")</f>
        <v>12172.5</v>
      </c>
      <c r="O7" s="50">
        <f t="shared" ref="O7:O18" si="3">+(E7*1)-V7</f>
        <v>4</v>
      </c>
      <c r="P7" s="47">
        <f t="shared" ref="P7:P18" si="4">+I7-O7-W7</f>
        <v>87.035260930888569</v>
      </c>
      <c r="Q7" s="49">
        <f t="shared" ref="Q7:Q18" si="5">+G7-O7</f>
        <v>78</v>
      </c>
      <c r="R7" s="51">
        <f t="shared" ref="R7:R18" si="6">+E7*$T$3</f>
        <v>87.035260930888569</v>
      </c>
      <c r="S7" s="46">
        <f t="shared" ref="S7:S43" si="7">+R7*550</f>
        <v>47869.39351198871</v>
      </c>
      <c r="T7" t="str">
        <f t="shared" ref="T7:T18" si="8">+IF(K7&lt;&gt;"",K7,"")</f>
        <v/>
      </c>
      <c r="U7">
        <f>+RANK(H7,$H$6:$H$1048576,1)</f>
        <v>7</v>
      </c>
      <c r="V7"/>
      <c r="W7"/>
      <c r="Y7" t="str">
        <f>TRIM(Tabla2[[#This Row],[CONDUCTOR]])</f>
        <v>PARIAS MURIEL JHON FREDY</v>
      </c>
    </row>
    <row r="8" spans="1:32" x14ac:dyDescent="0.2">
      <c r="B8" s="136" t="s">
        <v>122</v>
      </c>
      <c r="C8" s="166">
        <v>3</v>
      </c>
      <c r="D8" s="151" t="s">
        <v>173</v>
      </c>
      <c r="E8" s="150">
        <v>10</v>
      </c>
      <c r="F8" s="150">
        <v>0</v>
      </c>
      <c r="G8" s="165">
        <v>250</v>
      </c>
      <c r="H8" s="226">
        <f t="shared" ref="H8:H46" si="9">+G8/E8</f>
        <v>25</v>
      </c>
      <c r="I8" s="227">
        <f t="shared" ref="I8:I46" si="10">+(SUM($G$7:$G$1048576)/SUM($E$7:$E$1048576))*E8</f>
        <v>227.58815232722142</v>
      </c>
      <c r="J8" s="359">
        <f>+Tabla2[[#This Row],[PROM DE USUARIOS]]-Tabla2[[#This Row],[USUARIOS]]</f>
        <v>-22.411847672778578</v>
      </c>
      <c r="K8" s="151"/>
      <c r="L8" s="163">
        <f t="shared" ref="L8:L46" si="11">P8*585</f>
        <v>127289.06911142453</v>
      </c>
      <c r="M8" s="162" t="str">
        <f>+VLOOKUP(C8,Lista!B:D,3,0)</f>
        <v>MICRO</v>
      </c>
      <c r="N8" s="361">
        <f t="shared" si="2"/>
        <v>12172.5</v>
      </c>
      <c r="O8" s="50">
        <f t="shared" ref="O8:O46" si="12">+(E8*1)-V8</f>
        <v>10</v>
      </c>
      <c r="P8" s="47">
        <f t="shared" ref="P8:P46" si="13">+I8-O8-W8</f>
        <v>217.58815232722142</v>
      </c>
      <c r="Q8" s="49">
        <f t="shared" ref="Q8:Q46" si="14">+G8-O8</f>
        <v>240</v>
      </c>
      <c r="R8" s="51">
        <f t="shared" ref="R8:R46" si="15">+E8*$T$3</f>
        <v>217.58815232722142</v>
      </c>
      <c r="S8" s="46">
        <f t="shared" ref="S8:S46" si="16">+R8*550</f>
        <v>119673.48377997178</v>
      </c>
      <c r="T8" t="str">
        <f t="shared" ref="T8:T46" si="17">+IF(K8&lt;&gt;"",K8,"")</f>
        <v/>
      </c>
      <c r="U8">
        <f t="shared" ref="U8:U46" si="18">+RANK(H8,$H$6:$H$1048576,1)</f>
        <v>33</v>
      </c>
      <c r="Y8" t="str">
        <f>TRIM(Tabla2[[#This Row],[CONDUCTOR]])</f>
        <v>SUAREZ ESCUDERO JONATAN</v>
      </c>
    </row>
    <row r="9" spans="1:32" x14ac:dyDescent="0.2">
      <c r="B9" s="136" t="s">
        <v>121</v>
      </c>
      <c r="C9" s="166">
        <v>4</v>
      </c>
      <c r="D9" s="151" t="s">
        <v>155</v>
      </c>
      <c r="E9" s="150">
        <v>8</v>
      </c>
      <c r="F9" s="150">
        <v>0</v>
      </c>
      <c r="G9" s="165">
        <v>222</v>
      </c>
      <c r="H9" s="226">
        <f t="shared" si="9"/>
        <v>27.75</v>
      </c>
      <c r="I9" s="227">
        <f t="shared" si="10"/>
        <v>182.07052186177714</v>
      </c>
      <c r="J9" s="359">
        <f>+Tabla2[[#This Row],[PROM DE USUARIOS]]-Tabla2[[#This Row],[USUARIOS]]</f>
        <v>-39.929478138222862</v>
      </c>
      <c r="K9" s="151"/>
      <c r="L9" s="163">
        <f t="shared" si="11"/>
        <v>101831.25528913962</v>
      </c>
      <c r="M9" s="162" t="str">
        <f>+VLOOKUP(C9,Lista!B:D,3,0)</f>
        <v>MICRO</v>
      </c>
      <c r="N9" s="361">
        <f t="shared" si="2"/>
        <v>12172.5</v>
      </c>
      <c r="O9" s="50">
        <f t="shared" si="12"/>
        <v>8</v>
      </c>
      <c r="P9" s="47">
        <f t="shared" si="13"/>
        <v>174.07052186177714</v>
      </c>
      <c r="Q9" s="49">
        <f t="shared" si="14"/>
        <v>214</v>
      </c>
      <c r="R9" s="51">
        <f t="shared" si="15"/>
        <v>174.07052186177714</v>
      </c>
      <c r="S9" s="46">
        <f t="shared" si="16"/>
        <v>95738.78702397742</v>
      </c>
      <c r="T9" t="str">
        <f t="shared" si="17"/>
        <v/>
      </c>
      <c r="U9">
        <f t="shared" si="18"/>
        <v>38</v>
      </c>
      <c r="Y9" t="str">
        <f>TRIM(Tabla2[[#This Row],[CONDUCTOR]])</f>
        <v>SANCHEZ BETANCOURT FRANSCISCO</v>
      </c>
    </row>
    <row r="10" spans="1:32" x14ac:dyDescent="0.2">
      <c r="B10" s="136" t="s">
        <v>122</v>
      </c>
      <c r="C10" s="166">
        <v>5</v>
      </c>
      <c r="D10" s="151" t="s">
        <v>150</v>
      </c>
      <c r="E10" s="150">
        <v>9</v>
      </c>
      <c r="F10" s="150">
        <v>0</v>
      </c>
      <c r="G10" s="165">
        <v>212</v>
      </c>
      <c r="H10" s="226">
        <f t="shared" si="9"/>
        <v>23.555555555555557</v>
      </c>
      <c r="I10" s="227">
        <f t="shared" si="10"/>
        <v>204.82933709449929</v>
      </c>
      <c r="J10" s="359">
        <f>+Tabla2[[#This Row],[PROM DE USUARIOS]]-Tabla2[[#This Row],[USUARIOS]]</f>
        <v>-7.1706629055007056</v>
      </c>
      <c r="K10" s="151"/>
      <c r="L10" s="163">
        <f t="shared" si="11"/>
        <v>114560.16220028208</v>
      </c>
      <c r="M10" s="162">
        <f>+VLOOKUP(C10,Lista!B:D,3,0)</f>
        <v>0</v>
      </c>
      <c r="N10" s="361">
        <f t="shared" si="2"/>
        <v>12172.5</v>
      </c>
      <c r="O10" s="50">
        <f t="shared" si="12"/>
        <v>9</v>
      </c>
      <c r="P10" s="47">
        <f t="shared" si="13"/>
        <v>195.82933709449929</v>
      </c>
      <c r="Q10" s="49">
        <f t="shared" si="14"/>
        <v>203</v>
      </c>
      <c r="R10" s="51">
        <f t="shared" si="15"/>
        <v>195.82933709449929</v>
      </c>
      <c r="S10" s="46">
        <f t="shared" si="16"/>
        <v>107706.13540197461</v>
      </c>
      <c r="T10" t="str">
        <f t="shared" si="17"/>
        <v/>
      </c>
      <c r="U10">
        <f t="shared" si="18"/>
        <v>26</v>
      </c>
      <c r="Y10" t="str">
        <f>TRIM(Tabla2[[#This Row],[CONDUCTOR]])</f>
        <v>LONDOÑO LOPERA DUVAN ANDRES</v>
      </c>
    </row>
    <row r="11" spans="1:32" x14ac:dyDescent="0.2">
      <c r="B11" s="136" t="s">
        <v>121</v>
      </c>
      <c r="C11" s="166">
        <v>6</v>
      </c>
      <c r="D11" s="151" t="s">
        <v>174</v>
      </c>
      <c r="E11" s="150">
        <v>11</v>
      </c>
      <c r="F11" s="150">
        <v>0</v>
      </c>
      <c r="G11" s="165">
        <v>240</v>
      </c>
      <c r="H11" s="226">
        <f t="shared" si="9"/>
        <v>21.818181818181817</v>
      </c>
      <c r="I11" s="227">
        <f t="shared" si="10"/>
        <v>250.34696755994355</v>
      </c>
      <c r="J11" s="359">
        <f>+Tabla2[[#This Row],[PROM DE USUARIOS]]-Tabla2[[#This Row],[USUARIOS]]</f>
        <v>10.34696755994355</v>
      </c>
      <c r="K11" s="151"/>
      <c r="L11" s="163">
        <f t="shared" si="11"/>
        <v>140017.97602256699</v>
      </c>
      <c r="M11" s="162" t="str">
        <f>+VLOOKUP(C11,Lista!B:D,3,0)</f>
        <v>MICRO</v>
      </c>
      <c r="N11" s="361">
        <f t="shared" si="2"/>
        <v>12172.5</v>
      </c>
      <c r="O11" s="50">
        <f t="shared" si="12"/>
        <v>11</v>
      </c>
      <c r="P11" s="47">
        <f t="shared" si="13"/>
        <v>239.34696755994355</v>
      </c>
      <c r="Q11" s="49">
        <f t="shared" si="14"/>
        <v>229</v>
      </c>
      <c r="R11" s="51">
        <f t="shared" si="15"/>
        <v>239.34696755994355</v>
      </c>
      <c r="S11" s="46">
        <f t="shared" si="16"/>
        <v>131640.83215796895</v>
      </c>
      <c r="T11" t="str">
        <f t="shared" si="17"/>
        <v/>
      </c>
      <c r="U11">
        <f t="shared" si="18"/>
        <v>20</v>
      </c>
      <c r="Y11" t="str">
        <f>TRIM(Tabla2[[#This Row],[CONDUCTOR]])</f>
        <v>LOPEZ PINEDA DANIEL ESTIVEN</v>
      </c>
    </row>
    <row r="12" spans="1:32" x14ac:dyDescent="0.2">
      <c r="B12" s="136" t="s">
        <v>122</v>
      </c>
      <c r="C12" s="166">
        <v>7</v>
      </c>
      <c r="D12" s="151" t="s">
        <v>147</v>
      </c>
      <c r="E12" s="150">
        <v>9</v>
      </c>
      <c r="F12" s="150">
        <v>0</v>
      </c>
      <c r="G12" s="146">
        <v>224</v>
      </c>
      <c r="H12" s="226">
        <f t="shared" si="9"/>
        <v>24.888888888888889</v>
      </c>
      <c r="I12" s="227">
        <f t="shared" si="10"/>
        <v>204.82933709449929</v>
      </c>
      <c r="J12" s="359">
        <f>+Tabla2[[#This Row],[PROM DE USUARIOS]]-Tabla2[[#This Row],[USUARIOS]]</f>
        <v>-19.170662905500706</v>
      </c>
      <c r="K12" s="151"/>
      <c r="L12" s="163">
        <f t="shared" si="11"/>
        <v>114560.16220028208</v>
      </c>
      <c r="M12" s="162">
        <f>+VLOOKUP(C12,Lista!B:D,3,0)</f>
        <v>0</v>
      </c>
      <c r="N12" s="361">
        <f t="shared" si="2"/>
        <v>12172.5</v>
      </c>
      <c r="O12" s="50">
        <f t="shared" si="12"/>
        <v>9</v>
      </c>
      <c r="P12" s="47">
        <f t="shared" si="13"/>
        <v>195.82933709449929</v>
      </c>
      <c r="Q12" s="49">
        <f t="shared" si="14"/>
        <v>215</v>
      </c>
      <c r="R12" s="51">
        <f t="shared" si="15"/>
        <v>195.82933709449929</v>
      </c>
      <c r="S12" s="46">
        <f t="shared" si="16"/>
        <v>107706.13540197461</v>
      </c>
      <c r="T12" t="str">
        <f t="shared" si="17"/>
        <v/>
      </c>
      <c r="U12">
        <f t="shared" si="18"/>
        <v>32</v>
      </c>
      <c r="Y12" t="str">
        <f>TRIM(Tabla2[[#This Row],[CONDUCTOR]])</f>
        <v>TUBERQUIA URREGO HAROL</v>
      </c>
    </row>
    <row r="13" spans="1:32" x14ac:dyDescent="0.2">
      <c r="B13" s="136" t="s">
        <v>121</v>
      </c>
      <c r="C13" s="166">
        <v>8</v>
      </c>
      <c r="D13" s="151" t="s">
        <v>172</v>
      </c>
      <c r="E13" s="150">
        <v>11</v>
      </c>
      <c r="F13" s="150">
        <v>0</v>
      </c>
      <c r="G13" s="146">
        <v>239</v>
      </c>
      <c r="H13" s="226">
        <f t="shared" si="9"/>
        <v>21.727272727272727</v>
      </c>
      <c r="I13" s="227">
        <f t="shared" si="10"/>
        <v>250.34696755994355</v>
      </c>
      <c r="J13" s="359">
        <f>+Tabla2[[#This Row],[PROM DE USUARIOS]]-Tabla2[[#This Row],[USUARIOS]]</f>
        <v>11.34696755994355</v>
      </c>
      <c r="K13" s="151" t="s">
        <v>184</v>
      </c>
      <c r="L13" s="163">
        <f t="shared" si="11"/>
        <v>140017.97602256699</v>
      </c>
      <c r="M13" s="162">
        <f>+VLOOKUP(C13,Lista!B:D,3,0)</f>
        <v>0</v>
      </c>
      <c r="N13" s="361">
        <f t="shared" si="2"/>
        <v>12172.5</v>
      </c>
      <c r="O13" s="50">
        <f t="shared" si="12"/>
        <v>11</v>
      </c>
      <c r="P13" s="47">
        <f t="shared" si="13"/>
        <v>239.34696755994355</v>
      </c>
      <c r="Q13" s="49">
        <f t="shared" si="14"/>
        <v>228</v>
      </c>
      <c r="R13" s="51">
        <f t="shared" si="15"/>
        <v>239.34696755994355</v>
      </c>
      <c r="S13" s="46">
        <f t="shared" si="16"/>
        <v>131640.83215796895</v>
      </c>
      <c r="T13" t="str">
        <f t="shared" si="17"/>
        <v xml:space="preserve">4 Descuentos (Conducts) </v>
      </c>
      <c r="U13">
        <f t="shared" si="18"/>
        <v>19</v>
      </c>
      <c r="Y13" t="str">
        <f>TRIM(Tabla2[[#This Row],[CONDUCTOR]])</f>
        <v>GONZALEZ PEREZ RAFAEL JOSE</v>
      </c>
    </row>
    <row r="14" spans="1:32" x14ac:dyDescent="0.2">
      <c r="B14" s="136" t="s">
        <v>122</v>
      </c>
      <c r="C14" s="166">
        <v>9</v>
      </c>
      <c r="D14" s="151" t="s">
        <v>146</v>
      </c>
      <c r="E14" s="150">
        <v>9</v>
      </c>
      <c r="F14" s="150">
        <v>0</v>
      </c>
      <c r="G14" s="165">
        <v>217</v>
      </c>
      <c r="H14" s="226">
        <f t="shared" si="9"/>
        <v>24.111111111111111</v>
      </c>
      <c r="I14" s="227">
        <f t="shared" si="10"/>
        <v>204.82933709449929</v>
      </c>
      <c r="J14" s="359">
        <f>+Tabla2[[#This Row],[PROM DE USUARIOS]]-Tabla2[[#This Row],[USUARIOS]]</f>
        <v>-12.170662905500706</v>
      </c>
      <c r="K14" s="151" t="s">
        <v>185</v>
      </c>
      <c r="L14" s="163">
        <f t="shared" si="11"/>
        <v>114560.16220028208</v>
      </c>
      <c r="M14" s="162" t="str">
        <f>+VLOOKUP(C14,Lista!B:D,3,0)</f>
        <v>MICRO</v>
      </c>
      <c r="N14" s="361">
        <f t="shared" si="2"/>
        <v>12172.5</v>
      </c>
      <c r="O14" s="50">
        <f t="shared" si="12"/>
        <v>9</v>
      </c>
      <c r="P14" s="47">
        <f t="shared" si="13"/>
        <v>195.82933709449929</v>
      </c>
      <c r="Q14" s="49">
        <f t="shared" si="14"/>
        <v>208</v>
      </c>
      <c r="R14" s="51">
        <f t="shared" si="15"/>
        <v>195.82933709449929</v>
      </c>
      <c r="S14" s="46">
        <f t="shared" si="16"/>
        <v>107706.13540197461</v>
      </c>
      <c r="T14" t="str">
        <f t="shared" si="17"/>
        <v xml:space="preserve">2 Descuentos (conducts) </v>
      </c>
      <c r="U14">
        <f t="shared" si="18"/>
        <v>29</v>
      </c>
      <c r="Y14" t="str">
        <f>TRIM(Tabla2[[#This Row],[CONDUCTOR]])</f>
        <v>CARTAGENA RAMIREZ FREDY ALONSO</v>
      </c>
    </row>
    <row r="15" spans="1:32" x14ac:dyDescent="0.2">
      <c r="B15" s="136" t="s">
        <v>121</v>
      </c>
      <c r="C15" s="166">
        <v>11</v>
      </c>
      <c r="D15" s="151" t="s">
        <v>178</v>
      </c>
      <c r="E15" s="150">
        <v>11</v>
      </c>
      <c r="F15" s="150">
        <v>0</v>
      </c>
      <c r="G15" s="165">
        <v>237</v>
      </c>
      <c r="H15" s="226">
        <f t="shared" si="9"/>
        <v>21.545454545454547</v>
      </c>
      <c r="I15" s="227">
        <f t="shared" si="10"/>
        <v>250.34696755994355</v>
      </c>
      <c r="J15" s="359">
        <f>+Tabla2[[#This Row],[PROM DE USUARIOS]]-Tabla2[[#This Row],[USUARIOS]]</f>
        <v>13.34696755994355</v>
      </c>
      <c r="K15" s="151"/>
      <c r="L15" s="163">
        <f t="shared" si="11"/>
        <v>140017.97602256699</v>
      </c>
      <c r="M15" s="162" t="str">
        <f>+VLOOKUP(C15,Lista!B:D,3,0)</f>
        <v>MICRO</v>
      </c>
      <c r="N15" s="361">
        <f t="shared" si="2"/>
        <v>12172.5</v>
      </c>
      <c r="O15" s="50">
        <f t="shared" si="12"/>
        <v>11</v>
      </c>
      <c r="P15" s="47">
        <f t="shared" si="13"/>
        <v>239.34696755994355</v>
      </c>
      <c r="Q15" s="49">
        <f t="shared" si="14"/>
        <v>226</v>
      </c>
      <c r="R15" s="51">
        <f t="shared" si="15"/>
        <v>239.34696755994355</v>
      </c>
      <c r="S15" s="46">
        <f t="shared" si="16"/>
        <v>131640.83215796895</v>
      </c>
      <c r="T15" t="str">
        <f t="shared" si="17"/>
        <v/>
      </c>
      <c r="U15">
        <f t="shared" si="18"/>
        <v>18</v>
      </c>
      <c r="Y15" t="str">
        <f>TRIM(Tabla2[[#This Row],[CONDUCTOR]])</f>
        <v>YEPES TORRES JHON ALEXANDER</v>
      </c>
    </row>
    <row r="16" spans="1:32" x14ac:dyDescent="0.2">
      <c r="B16" s="136" t="s">
        <v>122</v>
      </c>
      <c r="C16" s="166">
        <v>12</v>
      </c>
      <c r="D16" s="151" t="s">
        <v>148</v>
      </c>
      <c r="E16" s="150">
        <v>10</v>
      </c>
      <c r="F16" s="150"/>
      <c r="G16" s="165">
        <v>234</v>
      </c>
      <c r="H16" s="226">
        <f t="shared" si="9"/>
        <v>23.4</v>
      </c>
      <c r="I16" s="227">
        <f t="shared" si="10"/>
        <v>227.58815232722142</v>
      </c>
      <c r="J16" s="359">
        <f>+Tabla2[[#This Row],[PROM DE USUARIOS]]-Tabla2[[#This Row],[USUARIOS]]</f>
        <v>-6.4118476727785776</v>
      </c>
      <c r="K16" s="151"/>
      <c r="L16" s="163">
        <f t="shared" si="11"/>
        <v>127289.06911142453</v>
      </c>
      <c r="M16" s="162">
        <f>+VLOOKUP(C16,Lista!B:D,3,0)</f>
        <v>0</v>
      </c>
      <c r="N16" s="361">
        <f t="shared" si="2"/>
        <v>12172.5</v>
      </c>
      <c r="O16" s="50">
        <f t="shared" si="12"/>
        <v>10</v>
      </c>
      <c r="P16" s="47">
        <f t="shared" si="13"/>
        <v>217.58815232722142</v>
      </c>
      <c r="Q16" s="49">
        <f t="shared" si="14"/>
        <v>224</v>
      </c>
      <c r="R16" s="51">
        <f t="shared" si="15"/>
        <v>217.58815232722142</v>
      </c>
      <c r="S16" s="46">
        <f t="shared" si="16"/>
        <v>119673.48377997178</v>
      </c>
      <c r="T16" t="str">
        <f t="shared" si="17"/>
        <v/>
      </c>
      <c r="U16">
        <f t="shared" si="18"/>
        <v>25</v>
      </c>
      <c r="Y16" t="str">
        <f>TRIM(Tabla2[[#This Row],[CONDUCTOR]])</f>
        <v>DAVID HENRY GIOVANNY</v>
      </c>
    </row>
    <row r="17" spans="2:25" x14ac:dyDescent="0.2">
      <c r="B17" s="136" t="s">
        <v>121</v>
      </c>
      <c r="C17" s="166">
        <v>13</v>
      </c>
      <c r="D17" s="151" t="s">
        <v>171</v>
      </c>
      <c r="E17" s="150">
        <v>7</v>
      </c>
      <c r="F17" s="150">
        <v>0</v>
      </c>
      <c r="G17" s="165">
        <v>195</v>
      </c>
      <c r="H17" s="226">
        <f t="shared" si="9"/>
        <v>27.857142857142858</v>
      </c>
      <c r="I17" s="227">
        <f t="shared" si="10"/>
        <v>159.31170662905498</v>
      </c>
      <c r="J17" s="359">
        <f>+Tabla2[[#This Row],[PROM DE USUARIOS]]-Tabla2[[#This Row],[USUARIOS]]</f>
        <v>-35.688293370945019</v>
      </c>
      <c r="K17" s="151"/>
      <c r="L17" s="163">
        <f t="shared" si="11"/>
        <v>89102.348377997158</v>
      </c>
      <c r="M17" s="162" t="str">
        <f>+VLOOKUP(C17,Lista!B:D,3,0)</f>
        <v>MICRO</v>
      </c>
      <c r="N17" s="361">
        <f t="shared" si="2"/>
        <v>12172.5</v>
      </c>
      <c r="O17" s="50">
        <f t="shared" si="12"/>
        <v>7</v>
      </c>
      <c r="P17" s="47">
        <f t="shared" si="13"/>
        <v>152.31170662905498</v>
      </c>
      <c r="Q17" s="49">
        <f t="shared" si="14"/>
        <v>188</v>
      </c>
      <c r="R17" s="51">
        <f t="shared" si="15"/>
        <v>152.31170662905498</v>
      </c>
      <c r="S17" s="46">
        <f t="shared" si="16"/>
        <v>83771.438645980234</v>
      </c>
      <c r="T17" t="str">
        <f t="shared" si="17"/>
        <v/>
      </c>
      <c r="U17">
        <f t="shared" si="18"/>
        <v>39</v>
      </c>
      <c r="Y17" t="str">
        <f>TRIM(Tabla2[[#This Row],[CONDUCTOR]])</f>
        <v>MIRANDA MACHADO ALVARO</v>
      </c>
    </row>
    <row r="18" spans="2:25" x14ac:dyDescent="0.2">
      <c r="B18" s="136" t="s">
        <v>122</v>
      </c>
      <c r="C18" s="166">
        <v>14</v>
      </c>
      <c r="D18" s="151" t="s">
        <v>120</v>
      </c>
      <c r="E18" s="150">
        <v>5</v>
      </c>
      <c r="F18" s="150">
        <v>0</v>
      </c>
      <c r="G18" s="146">
        <v>105</v>
      </c>
      <c r="H18" s="226">
        <f t="shared" si="9"/>
        <v>21</v>
      </c>
      <c r="I18" s="227">
        <f t="shared" si="10"/>
        <v>113.79407616361071</v>
      </c>
      <c r="J18" s="359">
        <f>+Tabla2[[#This Row],[PROM DE USUARIOS]]-Tabla2[[#This Row],[USUARIOS]]</f>
        <v>8.7940761636107112</v>
      </c>
      <c r="K18" s="151" t="s">
        <v>186</v>
      </c>
      <c r="L18" s="163">
        <f t="shared" si="11"/>
        <v>63644.534555712264</v>
      </c>
      <c r="M18" s="162">
        <f>+VLOOKUP(C18,Lista!B:D,3,0)</f>
        <v>0</v>
      </c>
      <c r="N18" s="361">
        <f t="shared" si="2"/>
        <v>12172.5</v>
      </c>
      <c r="O18" s="50">
        <f t="shared" si="12"/>
        <v>5</v>
      </c>
      <c r="P18" s="47">
        <f t="shared" si="13"/>
        <v>108.79407616361071</v>
      </c>
      <c r="Q18" s="49">
        <f t="shared" si="14"/>
        <v>100</v>
      </c>
      <c r="R18" s="51">
        <f t="shared" si="15"/>
        <v>108.79407616361071</v>
      </c>
      <c r="S18" s="46">
        <f t="shared" si="16"/>
        <v>59836.741889985889</v>
      </c>
      <c r="T18" t="str">
        <f t="shared" si="17"/>
        <v xml:space="preserve">2 Descuentos (Usuarios desubicados) </v>
      </c>
      <c r="U18">
        <f t="shared" si="18"/>
        <v>12</v>
      </c>
      <c r="Y18" t="str">
        <f>TRIM(Tabla2[[#This Row],[CONDUCTOR]])</f>
        <v>DURANGO PAEZ GILDARDO</v>
      </c>
    </row>
    <row r="19" spans="2:25" x14ac:dyDescent="0.2">
      <c r="B19" s="136" t="s">
        <v>121</v>
      </c>
      <c r="C19" s="166">
        <v>15</v>
      </c>
      <c r="D19" s="151" t="s">
        <v>181</v>
      </c>
      <c r="E19" s="150">
        <v>9</v>
      </c>
      <c r="F19" s="150">
        <v>0</v>
      </c>
      <c r="G19" s="146">
        <v>221</v>
      </c>
      <c r="H19" s="226">
        <f t="shared" si="9"/>
        <v>24.555555555555557</v>
      </c>
      <c r="I19" s="227">
        <f t="shared" si="10"/>
        <v>204.82933709449929</v>
      </c>
      <c r="J19" s="359">
        <f>+Tabla2[[#This Row],[PROM DE USUARIOS]]-Tabla2[[#This Row],[USUARIOS]]</f>
        <v>-16.170662905500706</v>
      </c>
      <c r="K19" s="151"/>
      <c r="L19" s="163">
        <f t="shared" si="11"/>
        <v>114560.16220028208</v>
      </c>
      <c r="M19" s="162">
        <f>+VLOOKUP(C19,Lista!B:D,3,0)</f>
        <v>0</v>
      </c>
      <c r="N19" s="361">
        <f t="shared" si="2"/>
        <v>12172.5</v>
      </c>
      <c r="O19" s="50">
        <f t="shared" si="12"/>
        <v>9</v>
      </c>
      <c r="P19" s="47">
        <f t="shared" si="13"/>
        <v>195.82933709449929</v>
      </c>
      <c r="Q19" s="49">
        <f t="shared" si="14"/>
        <v>212</v>
      </c>
      <c r="R19" s="51">
        <f t="shared" si="15"/>
        <v>195.82933709449929</v>
      </c>
      <c r="S19" s="46">
        <f t="shared" si="16"/>
        <v>107706.13540197461</v>
      </c>
      <c r="T19" t="str">
        <f t="shared" si="17"/>
        <v/>
      </c>
      <c r="U19">
        <f t="shared" si="18"/>
        <v>30</v>
      </c>
      <c r="Y19" t="str">
        <f>TRIM(Tabla2[[#This Row],[CONDUCTOR]])</f>
        <v>HERNANDEZ MACIAS GILBERTO</v>
      </c>
    </row>
    <row r="20" spans="2:25" x14ac:dyDescent="0.2">
      <c r="B20" s="136" t="s">
        <v>122</v>
      </c>
      <c r="C20" s="166">
        <v>16</v>
      </c>
      <c r="D20" s="151" t="s">
        <v>179</v>
      </c>
      <c r="E20" s="150">
        <v>9</v>
      </c>
      <c r="F20" s="150">
        <v>0</v>
      </c>
      <c r="G20" s="165">
        <v>192</v>
      </c>
      <c r="H20" s="226">
        <f t="shared" si="9"/>
        <v>21.333333333333332</v>
      </c>
      <c r="I20" s="227">
        <f t="shared" si="10"/>
        <v>204.82933709449929</v>
      </c>
      <c r="J20" s="359">
        <f>+Tabla2[[#This Row],[PROM DE USUARIOS]]-Tabla2[[#This Row],[USUARIOS]]</f>
        <v>12.829337094499294</v>
      </c>
      <c r="K20" s="151"/>
      <c r="L20" s="163">
        <f t="shared" si="11"/>
        <v>114560.16220028208</v>
      </c>
      <c r="M20" s="162" t="str">
        <f>+VLOOKUP(C20,Lista!B:D,3,0)</f>
        <v>MICRO</v>
      </c>
      <c r="N20" s="361">
        <f t="shared" si="2"/>
        <v>12172.5</v>
      </c>
      <c r="O20" s="50">
        <f t="shared" si="12"/>
        <v>9</v>
      </c>
      <c r="P20" s="47">
        <f t="shared" si="13"/>
        <v>195.82933709449929</v>
      </c>
      <c r="Q20" s="49">
        <f t="shared" si="14"/>
        <v>183</v>
      </c>
      <c r="R20" s="51">
        <f t="shared" si="15"/>
        <v>195.82933709449929</v>
      </c>
      <c r="S20" s="46">
        <f t="shared" si="16"/>
        <v>107706.13540197461</v>
      </c>
      <c r="T20" t="str">
        <f t="shared" si="17"/>
        <v/>
      </c>
      <c r="U20">
        <f t="shared" si="18"/>
        <v>15</v>
      </c>
      <c r="Y20" t="str">
        <f>TRIM(Tabla2[[#This Row],[CONDUCTOR]])</f>
        <v>PEREZ GARCIA JUAN ESTEBAN</v>
      </c>
    </row>
    <row r="21" spans="2:25" x14ac:dyDescent="0.2">
      <c r="B21" s="136" t="s">
        <v>121</v>
      </c>
      <c r="C21" s="137">
        <v>17</v>
      </c>
      <c r="D21" s="151" t="s">
        <v>169</v>
      </c>
      <c r="E21" s="150">
        <v>1</v>
      </c>
      <c r="F21" s="150">
        <v>0</v>
      </c>
      <c r="G21" s="146">
        <v>41</v>
      </c>
      <c r="H21" s="226">
        <f t="shared" si="9"/>
        <v>41</v>
      </c>
      <c r="I21" s="227">
        <f t="shared" si="10"/>
        <v>22.758815232722142</v>
      </c>
      <c r="J21" s="359">
        <f>+Tabla2[[#This Row],[PROM DE USUARIOS]]-Tabla2[[#This Row],[USUARIOS]]</f>
        <v>-18.241184767277858</v>
      </c>
      <c r="K21" s="151"/>
      <c r="L21" s="163">
        <f t="shared" si="11"/>
        <v>12728.906911142452</v>
      </c>
      <c r="M21" s="162" t="str">
        <f>+VLOOKUP(C21,Lista!B:D,3,0)</f>
        <v>MICRO</v>
      </c>
      <c r="N21" s="361">
        <f t="shared" si="2"/>
        <v>12172.5</v>
      </c>
      <c r="O21" s="50">
        <f t="shared" si="12"/>
        <v>1</v>
      </c>
      <c r="P21" s="47">
        <f t="shared" si="13"/>
        <v>21.758815232722142</v>
      </c>
      <c r="Q21" s="49">
        <f t="shared" si="14"/>
        <v>40</v>
      </c>
      <c r="R21" s="51">
        <f t="shared" si="15"/>
        <v>21.758815232722142</v>
      </c>
      <c r="S21" s="46">
        <f t="shared" si="16"/>
        <v>11967.348377997178</v>
      </c>
      <c r="T21" t="str">
        <f t="shared" si="17"/>
        <v/>
      </c>
      <c r="U21">
        <f t="shared" si="18"/>
        <v>41</v>
      </c>
      <c r="Y21" t="str">
        <f>TRIM(Tabla2[[#This Row],[CONDUCTOR]])</f>
        <v>PARRA VILLA YUBER ALONSO</v>
      </c>
    </row>
    <row r="22" spans="2:25" x14ac:dyDescent="0.2">
      <c r="B22" s="136" t="s">
        <v>122</v>
      </c>
      <c r="C22" s="137">
        <v>18</v>
      </c>
      <c r="D22" s="151" t="s">
        <v>162</v>
      </c>
      <c r="E22" s="150">
        <v>8</v>
      </c>
      <c r="F22" s="150">
        <v>0</v>
      </c>
      <c r="G22" s="146">
        <v>163</v>
      </c>
      <c r="H22" s="226">
        <f t="shared" si="9"/>
        <v>20.375</v>
      </c>
      <c r="I22" s="227">
        <f t="shared" si="10"/>
        <v>182.07052186177714</v>
      </c>
      <c r="J22" s="359">
        <f>+Tabla2[[#This Row],[PROM DE USUARIOS]]-Tabla2[[#This Row],[USUARIOS]]</f>
        <v>19.070521861777138</v>
      </c>
      <c r="K22" s="151"/>
      <c r="L22" s="163">
        <f t="shared" si="11"/>
        <v>101831.25528913962</v>
      </c>
      <c r="M22" s="162" t="str">
        <f>+VLOOKUP(C22,Lista!B:D,3,0)</f>
        <v>MICRO</v>
      </c>
      <c r="N22" s="361">
        <f t="shared" si="2"/>
        <v>12172.5</v>
      </c>
      <c r="O22" s="50">
        <f t="shared" si="12"/>
        <v>8</v>
      </c>
      <c r="P22" s="47">
        <f t="shared" si="13"/>
        <v>174.07052186177714</v>
      </c>
      <c r="Q22" s="49">
        <f t="shared" si="14"/>
        <v>155</v>
      </c>
      <c r="R22" s="51">
        <f t="shared" si="15"/>
        <v>174.07052186177714</v>
      </c>
      <c r="S22" s="46">
        <f t="shared" si="16"/>
        <v>95738.78702397742</v>
      </c>
      <c r="T22" t="str">
        <f t="shared" si="17"/>
        <v/>
      </c>
      <c r="U22">
        <f t="shared" si="18"/>
        <v>6</v>
      </c>
      <c r="Y22" t="str">
        <f>TRIM(Tabla2[[#This Row],[CONDUCTOR]])</f>
        <v>ALBERTO ARISTIZABAL RAFAEL</v>
      </c>
    </row>
    <row r="23" spans="2:25" x14ac:dyDescent="0.2">
      <c r="B23" s="136" t="s">
        <v>121</v>
      </c>
      <c r="C23" s="166">
        <v>19</v>
      </c>
      <c r="D23" s="151" t="s">
        <v>149</v>
      </c>
      <c r="E23" s="150">
        <v>13</v>
      </c>
      <c r="F23" s="150">
        <v>0</v>
      </c>
      <c r="G23" s="165">
        <v>303</v>
      </c>
      <c r="H23" s="226">
        <f t="shared" si="9"/>
        <v>23.307692307692307</v>
      </c>
      <c r="I23" s="227">
        <f t="shared" si="10"/>
        <v>295.86459802538786</v>
      </c>
      <c r="J23" s="359">
        <f>+Tabla2[[#This Row],[PROM DE USUARIOS]]-Tabla2[[#This Row],[USUARIOS]]</f>
        <v>-7.1354019746121367</v>
      </c>
      <c r="K23" s="151"/>
      <c r="L23" s="163">
        <f t="shared" si="11"/>
        <v>165475.78984485191</v>
      </c>
      <c r="M23" s="162" t="str">
        <f>+VLOOKUP(C23,Lista!B:D,3,0)</f>
        <v>MICRO</v>
      </c>
      <c r="N23" s="361">
        <f t="shared" si="2"/>
        <v>12172.5</v>
      </c>
      <c r="O23" s="50">
        <f t="shared" si="12"/>
        <v>13</v>
      </c>
      <c r="P23" s="47">
        <f t="shared" si="13"/>
        <v>282.86459802538786</v>
      </c>
      <c r="Q23" s="49">
        <f t="shared" si="14"/>
        <v>290</v>
      </c>
      <c r="R23" s="51">
        <f t="shared" si="15"/>
        <v>282.86459802538786</v>
      </c>
      <c r="S23" s="46">
        <f t="shared" si="16"/>
        <v>155575.52891396332</v>
      </c>
      <c r="T23" t="str">
        <f t="shared" si="17"/>
        <v/>
      </c>
      <c r="U23">
        <f t="shared" si="18"/>
        <v>24</v>
      </c>
      <c r="Y23" t="str">
        <f>TRIM(Tabla2[[#This Row],[CONDUCTOR]])</f>
        <v>MACEA ARBELAEZ MATEO</v>
      </c>
    </row>
    <row r="24" spans="2:25" x14ac:dyDescent="0.2">
      <c r="B24" s="136" t="s">
        <v>122</v>
      </c>
      <c r="C24" s="166">
        <v>20</v>
      </c>
      <c r="D24" s="151" t="s">
        <v>156</v>
      </c>
      <c r="E24" s="150">
        <v>9</v>
      </c>
      <c r="F24" s="150">
        <v>0</v>
      </c>
      <c r="G24" s="146">
        <v>140</v>
      </c>
      <c r="H24" s="226">
        <f t="shared" si="9"/>
        <v>15.555555555555555</v>
      </c>
      <c r="I24" s="227">
        <f t="shared" si="10"/>
        <v>204.82933709449929</v>
      </c>
      <c r="J24" s="359">
        <f>+Tabla2[[#This Row],[PROM DE USUARIOS]]-Tabla2[[#This Row],[USUARIOS]]</f>
        <v>64.829337094499294</v>
      </c>
      <c r="K24" s="151" t="s">
        <v>187</v>
      </c>
      <c r="L24" s="163">
        <f t="shared" si="11"/>
        <v>114560.16220028208</v>
      </c>
      <c r="M24" s="162" t="str">
        <f>+VLOOKUP(C24,Lista!B:D,3,0)</f>
        <v>MICRO</v>
      </c>
      <c r="N24" s="361">
        <f t="shared" si="2"/>
        <v>12172.5</v>
      </c>
      <c r="O24" s="50">
        <f t="shared" si="12"/>
        <v>9</v>
      </c>
      <c r="P24" s="47">
        <f t="shared" si="13"/>
        <v>195.82933709449929</v>
      </c>
      <c r="Q24" s="49">
        <f t="shared" si="14"/>
        <v>131</v>
      </c>
      <c r="R24" s="51">
        <f t="shared" si="15"/>
        <v>195.82933709449929</v>
      </c>
      <c r="S24" s="46">
        <f t="shared" si="16"/>
        <v>107706.13540197461</v>
      </c>
      <c r="T24" t="str">
        <f t="shared" si="17"/>
        <v xml:space="preserve">1 Descuento (Despachador) </v>
      </c>
      <c r="U24">
        <f t="shared" si="18"/>
        <v>1</v>
      </c>
      <c r="Y24" t="str">
        <f>TRIM(Tabla2[[#This Row],[CONDUCTOR]])</f>
        <v>JARAMILLO JARAMILLO FRANCISCO WBEIMAR</v>
      </c>
    </row>
    <row r="25" spans="2:25" x14ac:dyDescent="0.2">
      <c r="B25" s="136" t="s">
        <v>121</v>
      </c>
      <c r="C25" s="137">
        <v>21</v>
      </c>
      <c r="D25" s="151" t="s">
        <v>176</v>
      </c>
      <c r="E25" s="150">
        <v>6</v>
      </c>
      <c r="F25" s="150">
        <v>0</v>
      </c>
      <c r="G25" s="165">
        <v>129</v>
      </c>
      <c r="H25" s="226">
        <f t="shared" si="9"/>
        <v>21.5</v>
      </c>
      <c r="I25" s="227">
        <f t="shared" si="10"/>
        <v>136.55289139633285</v>
      </c>
      <c r="J25" s="359">
        <f>+Tabla2[[#This Row],[PROM DE USUARIOS]]-Tabla2[[#This Row],[USUARIOS]]</f>
        <v>7.5528913963328534</v>
      </c>
      <c r="K25" s="151" t="s">
        <v>187</v>
      </c>
      <c r="L25" s="163">
        <f t="shared" si="11"/>
        <v>76373.441466854725</v>
      </c>
      <c r="M25" s="162" t="str">
        <f>+VLOOKUP(C25,Lista!B:D,3,0)</f>
        <v>MICRO</v>
      </c>
      <c r="N25" s="361">
        <f t="shared" si="2"/>
        <v>12172.5</v>
      </c>
      <c r="O25" s="50">
        <f t="shared" si="12"/>
        <v>6</v>
      </c>
      <c r="P25" s="47">
        <f t="shared" si="13"/>
        <v>130.55289139633285</v>
      </c>
      <c r="Q25" s="49">
        <f t="shared" si="14"/>
        <v>123</v>
      </c>
      <c r="R25" s="51">
        <f t="shared" si="15"/>
        <v>130.55289139633285</v>
      </c>
      <c r="S25" s="46">
        <f t="shared" si="16"/>
        <v>71804.090267983076</v>
      </c>
      <c r="T25" t="str">
        <f t="shared" si="17"/>
        <v xml:space="preserve">1 Descuento (Despachador) </v>
      </c>
      <c r="U25">
        <f t="shared" si="18"/>
        <v>17</v>
      </c>
      <c r="Y25" t="str">
        <f>TRIM(Tabla2[[#This Row],[CONDUCTOR]])</f>
        <v>DURANGO DAVID JOSE</v>
      </c>
    </row>
    <row r="26" spans="2:25" x14ac:dyDescent="0.2">
      <c r="B26" s="136" t="s">
        <v>122</v>
      </c>
      <c r="C26" s="166">
        <v>22</v>
      </c>
      <c r="D26" s="151" t="s">
        <v>165</v>
      </c>
      <c r="E26" s="150">
        <v>9</v>
      </c>
      <c r="F26" s="150">
        <v>0</v>
      </c>
      <c r="G26" s="146">
        <v>231</v>
      </c>
      <c r="H26" s="226">
        <f t="shared" si="9"/>
        <v>25.666666666666668</v>
      </c>
      <c r="I26" s="227">
        <f t="shared" si="10"/>
        <v>204.82933709449929</v>
      </c>
      <c r="J26" s="359">
        <f>+Tabla2[[#This Row],[PROM DE USUARIOS]]-Tabla2[[#This Row],[USUARIOS]]</f>
        <v>-26.170662905500706</v>
      </c>
      <c r="K26" s="151"/>
      <c r="L26" s="163">
        <f t="shared" si="11"/>
        <v>114560.16220028208</v>
      </c>
      <c r="M26" s="162">
        <f>+VLOOKUP(C26,Lista!B:D,3,0)</f>
        <v>0</v>
      </c>
      <c r="N26" s="361">
        <f t="shared" si="2"/>
        <v>12172.5</v>
      </c>
      <c r="O26" s="50">
        <f t="shared" si="12"/>
        <v>9</v>
      </c>
      <c r="P26" s="47">
        <f t="shared" si="13"/>
        <v>195.82933709449929</v>
      </c>
      <c r="Q26" s="49">
        <f t="shared" si="14"/>
        <v>222</v>
      </c>
      <c r="R26" s="51">
        <f t="shared" si="15"/>
        <v>195.82933709449929</v>
      </c>
      <c r="S26" s="46">
        <f t="shared" si="16"/>
        <v>107706.13540197461</v>
      </c>
      <c r="T26" t="str">
        <f t="shared" si="17"/>
        <v/>
      </c>
      <c r="U26">
        <f t="shared" si="18"/>
        <v>35</v>
      </c>
      <c r="Y26" t="str">
        <f>TRIM(Tabla2[[#This Row],[CONDUCTOR]])</f>
        <v>QUIRAMA CASTAÑEDA JHON JADER</v>
      </c>
    </row>
    <row r="27" spans="2:25" x14ac:dyDescent="0.2">
      <c r="B27" s="136" t="s">
        <v>121</v>
      </c>
      <c r="C27" s="166">
        <v>23</v>
      </c>
      <c r="D27" s="151" t="s">
        <v>183</v>
      </c>
      <c r="E27" s="150">
        <v>1.5</v>
      </c>
      <c r="F27" s="150">
        <v>0</v>
      </c>
      <c r="G27" s="146">
        <v>28</v>
      </c>
      <c r="H27" s="226">
        <f t="shared" si="9"/>
        <v>18.666666666666668</v>
      </c>
      <c r="I27" s="227">
        <f t="shared" si="10"/>
        <v>34.138222849083213</v>
      </c>
      <c r="J27" s="359">
        <f>+Tabla2[[#This Row],[PROM DE USUARIOS]]-Tabla2[[#This Row],[USUARIOS]]</f>
        <v>6.1382228490832134</v>
      </c>
      <c r="K27" s="151"/>
      <c r="L27" s="163">
        <f t="shared" si="11"/>
        <v>19093.360366713681</v>
      </c>
      <c r="M27" s="162" t="str">
        <f>+VLOOKUP(C27,Lista!B:D,3,0)</f>
        <v xml:space="preserve">MICRO </v>
      </c>
      <c r="N27" s="361">
        <f t="shared" si="2"/>
        <v>12172.5</v>
      </c>
      <c r="O27" s="50">
        <f t="shared" si="12"/>
        <v>1.5</v>
      </c>
      <c r="P27" s="47">
        <f t="shared" si="13"/>
        <v>32.638222849083213</v>
      </c>
      <c r="Q27" s="49">
        <f t="shared" si="14"/>
        <v>26.5</v>
      </c>
      <c r="R27" s="51">
        <f t="shared" si="15"/>
        <v>32.638222849083213</v>
      </c>
      <c r="S27" s="46">
        <f t="shared" si="16"/>
        <v>17951.022566995769</v>
      </c>
      <c r="T27" t="str">
        <f t="shared" si="17"/>
        <v/>
      </c>
      <c r="U27">
        <f t="shared" si="18"/>
        <v>3</v>
      </c>
      <c r="Y27" t="str">
        <f>TRIM(Tabla2[[#This Row],[CONDUCTOR]])</f>
        <v>SALDARRIAGA PARRA LUIS ALBERTO</v>
      </c>
    </row>
    <row r="28" spans="2:25" x14ac:dyDescent="0.2">
      <c r="B28" s="136" t="s">
        <v>122</v>
      </c>
      <c r="C28" s="137">
        <v>24</v>
      </c>
      <c r="D28" s="151" t="s">
        <v>163</v>
      </c>
      <c r="E28" s="150">
        <v>9</v>
      </c>
      <c r="F28" s="150">
        <v>0</v>
      </c>
      <c r="G28" s="165">
        <v>214</v>
      </c>
      <c r="H28" s="226">
        <f t="shared" si="9"/>
        <v>23.777777777777779</v>
      </c>
      <c r="I28" s="227">
        <f t="shared" si="10"/>
        <v>204.82933709449929</v>
      </c>
      <c r="J28" s="359">
        <f>+Tabla2[[#This Row],[PROM DE USUARIOS]]-Tabla2[[#This Row],[USUARIOS]]</f>
        <v>-9.1706629055007056</v>
      </c>
      <c r="K28" s="151"/>
      <c r="L28" s="163">
        <f t="shared" si="11"/>
        <v>114560.16220028208</v>
      </c>
      <c r="M28" s="162" t="str">
        <f>+VLOOKUP(C28,Lista!B:D,3,0)</f>
        <v>MICRO</v>
      </c>
      <c r="N28" s="361">
        <f t="shared" si="2"/>
        <v>12172.5</v>
      </c>
      <c r="O28" s="50">
        <f t="shared" si="12"/>
        <v>9</v>
      </c>
      <c r="P28" s="47">
        <f t="shared" si="13"/>
        <v>195.82933709449929</v>
      </c>
      <c r="Q28" s="49">
        <f t="shared" si="14"/>
        <v>205</v>
      </c>
      <c r="R28" s="51">
        <f t="shared" si="15"/>
        <v>195.82933709449929</v>
      </c>
      <c r="S28" s="46">
        <f t="shared" si="16"/>
        <v>107706.13540197461</v>
      </c>
      <c r="T28" t="str">
        <f t="shared" si="17"/>
        <v/>
      </c>
      <c r="U28">
        <f t="shared" si="18"/>
        <v>27</v>
      </c>
      <c r="Y28" t="str">
        <f>TRIM(Tabla2[[#This Row],[CONDUCTOR]])</f>
        <v>JIMENEZ HERNANDEZ ESTEBAN CAMILO</v>
      </c>
    </row>
    <row r="29" spans="2:25" x14ac:dyDescent="0.2">
      <c r="B29" s="136" t="s">
        <v>121</v>
      </c>
      <c r="C29" s="166">
        <v>25</v>
      </c>
      <c r="D29" s="151" t="s">
        <v>168</v>
      </c>
      <c r="E29" s="150">
        <v>9</v>
      </c>
      <c r="F29" s="150">
        <v>0</v>
      </c>
      <c r="G29" s="165">
        <v>258</v>
      </c>
      <c r="H29" s="226">
        <f t="shared" si="9"/>
        <v>28.666666666666668</v>
      </c>
      <c r="I29" s="227">
        <f t="shared" si="10"/>
        <v>204.82933709449929</v>
      </c>
      <c r="J29" s="359">
        <f>+Tabla2[[#This Row],[PROM DE USUARIOS]]-Tabla2[[#This Row],[USUARIOS]]</f>
        <v>-53.170662905500706</v>
      </c>
      <c r="K29" s="151"/>
      <c r="L29" s="163">
        <f t="shared" si="11"/>
        <v>114560.16220028208</v>
      </c>
      <c r="M29" s="162">
        <f>+VLOOKUP(C29,Lista!B:D,3,0)</f>
        <v>0</v>
      </c>
      <c r="N29" s="361">
        <f t="shared" si="2"/>
        <v>12172.5</v>
      </c>
      <c r="O29" s="50">
        <f t="shared" si="12"/>
        <v>9</v>
      </c>
      <c r="P29" s="47">
        <f t="shared" si="13"/>
        <v>195.82933709449929</v>
      </c>
      <c r="Q29" s="49">
        <f t="shared" si="14"/>
        <v>249</v>
      </c>
      <c r="R29" s="51">
        <f t="shared" si="15"/>
        <v>195.82933709449929</v>
      </c>
      <c r="S29" s="46">
        <f t="shared" si="16"/>
        <v>107706.13540197461</v>
      </c>
      <c r="T29" t="str">
        <f t="shared" si="17"/>
        <v/>
      </c>
      <c r="U29">
        <f t="shared" si="18"/>
        <v>40</v>
      </c>
      <c r="Y29" t="str">
        <f>TRIM(Tabla2[[#This Row],[CONDUCTOR]])</f>
        <v>JIMENEZ HURTADO CARLOS ESTIVEN</v>
      </c>
    </row>
    <row r="30" spans="2:25" s="2" customFormat="1" x14ac:dyDescent="0.2">
      <c r="B30" s="136" t="s">
        <v>122</v>
      </c>
      <c r="C30" s="166">
        <v>26</v>
      </c>
      <c r="D30" s="151" t="s">
        <v>167</v>
      </c>
      <c r="E30" s="150">
        <v>8</v>
      </c>
      <c r="F30" s="150">
        <v>0</v>
      </c>
      <c r="G30" s="165">
        <v>168</v>
      </c>
      <c r="H30" s="226">
        <f t="shared" si="9"/>
        <v>21</v>
      </c>
      <c r="I30" s="227">
        <f t="shared" si="10"/>
        <v>182.07052186177714</v>
      </c>
      <c r="J30" s="359">
        <f>+Tabla2[[#This Row],[PROM DE USUARIOS]]-Tabla2[[#This Row],[USUARIOS]]</f>
        <v>14.070521861777138</v>
      </c>
      <c r="K30" s="151"/>
      <c r="L30" s="163">
        <f t="shared" si="11"/>
        <v>101831.25528913962</v>
      </c>
      <c r="M30" s="162" t="str">
        <f>+VLOOKUP(C30,Lista!B:D,3,0)</f>
        <v>MICRO</v>
      </c>
      <c r="N30" s="361">
        <f t="shared" si="2"/>
        <v>12172.5</v>
      </c>
      <c r="O30" s="50">
        <f t="shared" si="12"/>
        <v>8</v>
      </c>
      <c r="P30" s="47">
        <f t="shared" si="13"/>
        <v>174.07052186177714</v>
      </c>
      <c r="Q30" s="49">
        <f t="shared" si="14"/>
        <v>160</v>
      </c>
      <c r="R30" s="51">
        <f t="shared" si="15"/>
        <v>174.07052186177714</v>
      </c>
      <c r="S30" s="46">
        <f t="shared" si="16"/>
        <v>95738.78702397742</v>
      </c>
      <c r="T30" t="str">
        <f t="shared" si="17"/>
        <v/>
      </c>
      <c r="U30">
        <f t="shared" si="18"/>
        <v>12</v>
      </c>
      <c r="Y30" t="str">
        <f>TRIM(Tabla2[[#This Row],[CONDUCTOR]])</f>
        <v>CIRO MARIN RODRIGO ALBERTO</v>
      </c>
    </row>
    <row r="31" spans="2:25" x14ac:dyDescent="0.2">
      <c r="B31" s="136" t="s">
        <v>121</v>
      </c>
      <c r="C31" s="166">
        <v>27</v>
      </c>
      <c r="D31" s="151" t="s">
        <v>177</v>
      </c>
      <c r="E31" s="150">
        <v>9</v>
      </c>
      <c r="F31" s="150">
        <v>0</v>
      </c>
      <c r="G31" s="165">
        <v>227</v>
      </c>
      <c r="H31" s="226">
        <f t="shared" si="9"/>
        <v>25.222222222222221</v>
      </c>
      <c r="I31" s="227">
        <f t="shared" si="10"/>
        <v>204.82933709449929</v>
      </c>
      <c r="J31" s="359">
        <f>+Tabla2[[#This Row],[PROM DE USUARIOS]]-Tabla2[[#This Row],[USUARIOS]]</f>
        <v>-22.170662905500706</v>
      </c>
      <c r="K31" s="151" t="s">
        <v>186</v>
      </c>
      <c r="L31" s="163">
        <f t="shared" si="11"/>
        <v>114560.16220028208</v>
      </c>
      <c r="M31" s="162">
        <f>+VLOOKUP(C31,Lista!B:D,3,0)</f>
        <v>0</v>
      </c>
      <c r="N31" s="361">
        <f t="shared" si="2"/>
        <v>12172.5</v>
      </c>
      <c r="O31" s="50">
        <f t="shared" si="12"/>
        <v>9</v>
      </c>
      <c r="P31" s="47">
        <f t="shared" si="13"/>
        <v>195.82933709449929</v>
      </c>
      <c r="Q31" s="49">
        <f t="shared" si="14"/>
        <v>218</v>
      </c>
      <c r="R31" s="51">
        <f t="shared" si="15"/>
        <v>195.82933709449929</v>
      </c>
      <c r="S31" s="46">
        <f t="shared" si="16"/>
        <v>107706.13540197461</v>
      </c>
      <c r="T31" t="str">
        <f t="shared" si="17"/>
        <v xml:space="preserve">2 Descuentos (Usuarios desubicados) </v>
      </c>
      <c r="U31">
        <f t="shared" si="18"/>
        <v>34</v>
      </c>
      <c r="Y31" t="str">
        <f>TRIM(Tabla2[[#This Row],[CONDUCTOR]])</f>
        <v>VERENZUELA MARTINEZ ALEXANDER</v>
      </c>
    </row>
    <row r="32" spans="2:25" x14ac:dyDescent="0.2">
      <c r="B32" s="136" t="s">
        <v>122</v>
      </c>
      <c r="C32" s="166">
        <v>28</v>
      </c>
      <c r="D32" s="151" t="s">
        <v>170</v>
      </c>
      <c r="E32" s="150">
        <v>4</v>
      </c>
      <c r="F32" s="150">
        <v>0</v>
      </c>
      <c r="G32" s="165">
        <v>80</v>
      </c>
      <c r="H32" s="226">
        <f t="shared" si="9"/>
        <v>20</v>
      </c>
      <c r="I32" s="227">
        <f t="shared" si="10"/>
        <v>91.035260930888569</v>
      </c>
      <c r="J32" s="359">
        <f>+Tabla2[[#This Row],[PROM DE USUARIOS]]-Tabla2[[#This Row],[USUARIOS]]</f>
        <v>11.035260930888569</v>
      </c>
      <c r="K32" s="151"/>
      <c r="L32" s="163">
        <f t="shared" si="11"/>
        <v>50915.627644569809</v>
      </c>
      <c r="M32" s="162" t="str">
        <f>+VLOOKUP(C32,Lista!B:D,3,0)</f>
        <v>MICRO</v>
      </c>
      <c r="N32" s="361">
        <f t="shared" si="2"/>
        <v>12172.5</v>
      </c>
      <c r="O32" s="50">
        <f t="shared" si="12"/>
        <v>4</v>
      </c>
      <c r="P32" s="47">
        <f t="shared" si="13"/>
        <v>87.035260930888569</v>
      </c>
      <c r="Q32" s="49">
        <f t="shared" si="14"/>
        <v>76</v>
      </c>
      <c r="R32" s="51">
        <f t="shared" si="15"/>
        <v>87.035260930888569</v>
      </c>
      <c r="S32" s="46">
        <f t="shared" si="16"/>
        <v>47869.39351198871</v>
      </c>
      <c r="T32" t="str">
        <f t="shared" si="17"/>
        <v/>
      </c>
      <c r="U32">
        <f t="shared" si="18"/>
        <v>5</v>
      </c>
      <c r="Y32" t="str">
        <f>TRIM(Tabla2[[#This Row],[CONDUCTOR]])</f>
        <v>OSORIO URREGO SANTIAGO</v>
      </c>
    </row>
    <row r="33" spans="2:25" x14ac:dyDescent="0.2">
      <c r="B33" s="136" t="s">
        <v>121</v>
      </c>
      <c r="C33" s="166">
        <v>29</v>
      </c>
      <c r="D33" s="151" t="s">
        <v>152</v>
      </c>
      <c r="E33" s="150">
        <v>9</v>
      </c>
      <c r="F33" s="150">
        <v>0</v>
      </c>
      <c r="G33" s="165">
        <v>186</v>
      </c>
      <c r="H33" s="226">
        <f t="shared" si="9"/>
        <v>20.666666666666668</v>
      </c>
      <c r="I33" s="227">
        <f t="shared" si="10"/>
        <v>204.82933709449929</v>
      </c>
      <c r="J33" s="359">
        <f>+Tabla2[[#This Row],[PROM DE USUARIOS]]-Tabla2[[#This Row],[USUARIOS]]</f>
        <v>18.829337094499294</v>
      </c>
      <c r="K33" s="151"/>
      <c r="L33" s="163">
        <f t="shared" si="11"/>
        <v>114560.16220028208</v>
      </c>
      <c r="M33" s="162" t="str">
        <f>+VLOOKUP(C33,Lista!B:D,3,0)</f>
        <v>MICRO</v>
      </c>
      <c r="N33" s="361">
        <f t="shared" si="2"/>
        <v>12172.5</v>
      </c>
      <c r="O33" s="50">
        <f t="shared" si="12"/>
        <v>9</v>
      </c>
      <c r="P33" s="47">
        <f t="shared" si="13"/>
        <v>195.82933709449929</v>
      </c>
      <c r="Q33" s="49">
        <f t="shared" si="14"/>
        <v>177</v>
      </c>
      <c r="R33" s="51">
        <f t="shared" si="15"/>
        <v>195.82933709449929</v>
      </c>
      <c r="S33" s="46">
        <f t="shared" si="16"/>
        <v>107706.13540197461</v>
      </c>
      <c r="T33" t="str">
        <f t="shared" si="17"/>
        <v/>
      </c>
      <c r="U33">
        <f t="shared" si="18"/>
        <v>10</v>
      </c>
      <c r="Y33" t="str">
        <f>TRIM(Tabla2[[#This Row],[CONDUCTOR]])</f>
        <v>LEON PEREZ RAUL ENRIQUE</v>
      </c>
    </row>
    <row r="34" spans="2:25" x14ac:dyDescent="0.2">
      <c r="B34" s="136" t="s">
        <v>122</v>
      </c>
      <c r="C34" s="166">
        <v>30</v>
      </c>
      <c r="D34" s="151" t="s">
        <v>153</v>
      </c>
      <c r="E34" s="150">
        <v>9</v>
      </c>
      <c r="F34" s="150">
        <v>0</v>
      </c>
      <c r="G34" s="165">
        <v>202</v>
      </c>
      <c r="H34" s="226">
        <f t="shared" si="9"/>
        <v>22.444444444444443</v>
      </c>
      <c r="I34" s="227">
        <f t="shared" si="10"/>
        <v>204.82933709449929</v>
      </c>
      <c r="J34" s="359">
        <f>+Tabla2[[#This Row],[PROM DE USUARIOS]]-Tabla2[[#This Row],[USUARIOS]]</f>
        <v>2.8293370944992944</v>
      </c>
      <c r="K34" s="151"/>
      <c r="L34" s="163">
        <f t="shared" si="11"/>
        <v>114560.16220028208</v>
      </c>
      <c r="M34" s="162">
        <f>+VLOOKUP(C34,Lista!B:D,3,0)</f>
        <v>0</v>
      </c>
      <c r="N34" s="361">
        <f t="shared" si="2"/>
        <v>12172.5</v>
      </c>
      <c r="O34" s="50">
        <f t="shared" si="12"/>
        <v>9</v>
      </c>
      <c r="P34" s="47">
        <f t="shared" si="13"/>
        <v>195.82933709449929</v>
      </c>
      <c r="Q34" s="49">
        <f t="shared" si="14"/>
        <v>193</v>
      </c>
      <c r="R34" s="51">
        <f t="shared" si="15"/>
        <v>195.82933709449929</v>
      </c>
      <c r="S34" s="46">
        <f t="shared" si="16"/>
        <v>107706.13540197461</v>
      </c>
      <c r="T34" t="str">
        <f t="shared" si="17"/>
        <v/>
      </c>
      <c r="U34">
        <f t="shared" si="18"/>
        <v>21</v>
      </c>
      <c r="Y34" t="str">
        <f>TRIM(Tabla2[[#This Row],[CONDUCTOR]])</f>
        <v>AGUDELO GARCIA LLORDIN ELIAS</v>
      </c>
    </row>
    <row r="35" spans="2:25" x14ac:dyDescent="0.2">
      <c r="B35" s="136" t="s">
        <v>121</v>
      </c>
      <c r="C35" s="137">
        <v>31</v>
      </c>
      <c r="D35" s="151" t="s">
        <v>151</v>
      </c>
      <c r="E35" s="150">
        <v>10</v>
      </c>
      <c r="F35" s="150">
        <v>0</v>
      </c>
      <c r="G35" s="146">
        <v>246</v>
      </c>
      <c r="H35" s="226">
        <f t="shared" si="9"/>
        <v>24.6</v>
      </c>
      <c r="I35" s="227">
        <f t="shared" si="10"/>
        <v>227.58815232722142</v>
      </c>
      <c r="J35" s="359">
        <f>+Tabla2[[#This Row],[PROM DE USUARIOS]]-Tabla2[[#This Row],[USUARIOS]]</f>
        <v>-18.411847672778578</v>
      </c>
      <c r="K35" s="151"/>
      <c r="L35" s="163">
        <f t="shared" si="11"/>
        <v>127289.06911142453</v>
      </c>
      <c r="M35" s="162" t="str">
        <f>+VLOOKUP(C35,Lista!B:D,3,0)</f>
        <v>MICRO</v>
      </c>
      <c r="N35" s="361">
        <f t="shared" si="2"/>
        <v>12172.5</v>
      </c>
      <c r="O35" s="50">
        <f t="shared" si="12"/>
        <v>10</v>
      </c>
      <c r="P35" s="47">
        <f t="shared" si="13"/>
        <v>217.58815232722142</v>
      </c>
      <c r="Q35" s="49">
        <f t="shared" si="14"/>
        <v>236</v>
      </c>
      <c r="R35" s="51">
        <f t="shared" si="15"/>
        <v>217.58815232722142</v>
      </c>
      <c r="S35" s="46">
        <f t="shared" si="16"/>
        <v>119673.48377997178</v>
      </c>
      <c r="T35" t="str">
        <f t="shared" si="17"/>
        <v/>
      </c>
      <c r="U35">
        <f t="shared" si="18"/>
        <v>31</v>
      </c>
      <c r="Y35" t="str">
        <f>TRIM(Tabla2[[#This Row],[CONDUCTOR]])</f>
        <v>FRANCO CARVAJAL GERARDO ANTONIO</v>
      </c>
    </row>
    <row r="36" spans="2:25" x14ac:dyDescent="0.2">
      <c r="B36" s="136" t="s">
        <v>122</v>
      </c>
      <c r="C36" s="166">
        <v>32</v>
      </c>
      <c r="D36" s="151" t="s">
        <v>164</v>
      </c>
      <c r="E36" s="150">
        <v>13</v>
      </c>
      <c r="F36" s="150">
        <v>0</v>
      </c>
      <c r="G36" s="165">
        <v>295</v>
      </c>
      <c r="H36" s="226">
        <f t="shared" si="9"/>
        <v>22.692307692307693</v>
      </c>
      <c r="I36" s="227">
        <f t="shared" si="10"/>
        <v>295.86459802538786</v>
      </c>
      <c r="J36" s="359">
        <f>+Tabla2[[#This Row],[PROM DE USUARIOS]]-Tabla2[[#This Row],[USUARIOS]]</f>
        <v>0.86459802538786334</v>
      </c>
      <c r="K36" s="151"/>
      <c r="L36" s="163">
        <f t="shared" si="11"/>
        <v>165475.78984485191</v>
      </c>
      <c r="M36" s="162" t="str">
        <f>+VLOOKUP(C36,Lista!B:D,3,0)</f>
        <v>MICRO</v>
      </c>
      <c r="N36" s="361">
        <f t="shared" si="2"/>
        <v>12172.5</v>
      </c>
      <c r="O36" s="50">
        <f t="shared" si="12"/>
        <v>13</v>
      </c>
      <c r="P36" s="47">
        <f t="shared" si="13"/>
        <v>282.86459802538786</v>
      </c>
      <c r="Q36" s="49">
        <f t="shared" si="14"/>
        <v>282</v>
      </c>
      <c r="R36" s="51">
        <f t="shared" si="15"/>
        <v>282.86459802538786</v>
      </c>
      <c r="S36" s="46">
        <f t="shared" si="16"/>
        <v>155575.52891396332</v>
      </c>
      <c r="T36" t="str">
        <f t="shared" si="17"/>
        <v/>
      </c>
      <c r="U36">
        <f t="shared" si="18"/>
        <v>22</v>
      </c>
      <c r="Y36" t="str">
        <f>TRIM(Tabla2[[#This Row],[CONDUCTOR]])</f>
        <v>MARIN ALZATE KEVIN ANDRES</v>
      </c>
    </row>
    <row r="37" spans="2:25" x14ac:dyDescent="0.2">
      <c r="B37" s="136" t="s">
        <v>121</v>
      </c>
      <c r="C37" s="166">
        <v>33</v>
      </c>
      <c r="D37" s="151" t="s">
        <v>180</v>
      </c>
      <c r="E37" s="150">
        <v>10</v>
      </c>
      <c r="F37" s="150">
        <v>0</v>
      </c>
      <c r="G37" s="165">
        <v>206</v>
      </c>
      <c r="H37" s="226">
        <f t="shared" si="9"/>
        <v>20.6</v>
      </c>
      <c r="I37" s="227">
        <f t="shared" si="10"/>
        <v>227.58815232722142</v>
      </c>
      <c r="J37" s="359">
        <f>+Tabla2[[#This Row],[PROM DE USUARIOS]]-Tabla2[[#This Row],[USUARIOS]]</f>
        <v>21.588152327221422</v>
      </c>
      <c r="K37" s="151"/>
      <c r="L37" s="163">
        <f t="shared" si="11"/>
        <v>127289.06911142453</v>
      </c>
      <c r="M37" s="162" t="str">
        <f>+VLOOKUP(C37,Lista!B:D,3,0)</f>
        <v>MICRO</v>
      </c>
      <c r="N37" s="361">
        <f t="shared" si="2"/>
        <v>12172.5</v>
      </c>
      <c r="O37" s="50">
        <f t="shared" si="12"/>
        <v>10</v>
      </c>
      <c r="P37" s="47">
        <f t="shared" si="13"/>
        <v>217.58815232722142</v>
      </c>
      <c r="Q37" s="49">
        <f t="shared" si="14"/>
        <v>196</v>
      </c>
      <c r="R37" s="51">
        <f t="shared" si="15"/>
        <v>217.58815232722142</v>
      </c>
      <c r="S37" s="46">
        <f t="shared" si="16"/>
        <v>119673.48377997178</v>
      </c>
      <c r="T37" t="str">
        <f t="shared" si="17"/>
        <v/>
      </c>
      <c r="U37">
        <f t="shared" si="18"/>
        <v>9</v>
      </c>
      <c r="Y37" t="str">
        <f>TRIM(Tabla2[[#This Row],[CONDUCTOR]])</f>
        <v>MARULANDA JARAMILLO DAWER ANDRES</v>
      </c>
    </row>
    <row r="38" spans="2:25" x14ac:dyDescent="0.2">
      <c r="B38" s="136" t="s">
        <v>122</v>
      </c>
      <c r="C38" s="166">
        <v>34</v>
      </c>
      <c r="D38" s="151" t="s">
        <v>159</v>
      </c>
      <c r="E38" s="150">
        <v>12</v>
      </c>
      <c r="F38" s="150">
        <v>0</v>
      </c>
      <c r="G38" s="165">
        <v>288</v>
      </c>
      <c r="H38" s="226">
        <f t="shared" si="9"/>
        <v>24</v>
      </c>
      <c r="I38" s="227">
        <f t="shared" si="10"/>
        <v>273.10578279266571</v>
      </c>
      <c r="J38" s="359">
        <f>+Tabla2[[#This Row],[PROM DE USUARIOS]]-Tabla2[[#This Row],[USUARIOS]]</f>
        <v>-14.894217207334293</v>
      </c>
      <c r="K38" s="151"/>
      <c r="L38" s="163">
        <f t="shared" si="11"/>
        <v>152746.88293370945</v>
      </c>
      <c r="M38" s="162" t="str">
        <f>+VLOOKUP(C38,Lista!B:D,3,0)</f>
        <v>MICRO</v>
      </c>
      <c r="N38" s="361">
        <f t="shared" si="2"/>
        <v>12172.5</v>
      </c>
      <c r="O38" s="50">
        <f t="shared" si="12"/>
        <v>12</v>
      </c>
      <c r="P38" s="47">
        <f t="shared" si="13"/>
        <v>261.10578279266571</v>
      </c>
      <c r="Q38" s="49">
        <f t="shared" si="14"/>
        <v>276</v>
      </c>
      <c r="R38" s="51">
        <f t="shared" si="15"/>
        <v>261.10578279266571</v>
      </c>
      <c r="S38" s="46">
        <f t="shared" si="16"/>
        <v>143608.18053596615</v>
      </c>
      <c r="T38" t="str">
        <f t="shared" si="17"/>
        <v/>
      </c>
      <c r="U38">
        <f t="shared" si="18"/>
        <v>28</v>
      </c>
      <c r="Y38" t="str">
        <f>TRIM(Tabla2[[#This Row],[CONDUCTOR]])</f>
        <v>MONTOYA OSPINA GILBERTO ANTONIO</v>
      </c>
    </row>
    <row r="39" spans="2:25" x14ac:dyDescent="0.2">
      <c r="B39" s="136" t="s">
        <v>121</v>
      </c>
      <c r="C39" s="166">
        <v>35</v>
      </c>
      <c r="D39" s="151" t="s">
        <v>162</v>
      </c>
      <c r="E39" s="150">
        <v>9</v>
      </c>
      <c r="F39" s="150">
        <v>0</v>
      </c>
      <c r="G39" s="165">
        <v>241</v>
      </c>
      <c r="H39" s="226">
        <f t="shared" si="9"/>
        <v>26.777777777777779</v>
      </c>
      <c r="I39" s="227">
        <f t="shared" si="10"/>
        <v>204.82933709449929</v>
      </c>
      <c r="J39" s="359">
        <f>+Tabla2[[#This Row],[PROM DE USUARIOS]]-Tabla2[[#This Row],[USUARIOS]]</f>
        <v>-36.170662905500706</v>
      </c>
      <c r="K39" s="151" t="s">
        <v>185</v>
      </c>
      <c r="L39" s="163">
        <f t="shared" si="11"/>
        <v>114560.16220028208</v>
      </c>
      <c r="M39" s="162">
        <f>+VLOOKUP(C39,Lista!B:D,3,0)</f>
        <v>0</v>
      </c>
      <c r="N39" s="361">
        <f t="shared" si="2"/>
        <v>12172.5</v>
      </c>
      <c r="O39" s="50">
        <f t="shared" si="12"/>
        <v>9</v>
      </c>
      <c r="P39" s="47">
        <f t="shared" si="13"/>
        <v>195.82933709449929</v>
      </c>
      <c r="Q39" s="49">
        <f t="shared" si="14"/>
        <v>232</v>
      </c>
      <c r="R39" s="51">
        <f t="shared" si="15"/>
        <v>195.82933709449929</v>
      </c>
      <c r="S39" s="46">
        <f t="shared" si="16"/>
        <v>107706.13540197461</v>
      </c>
      <c r="T39" t="str">
        <f t="shared" si="17"/>
        <v xml:space="preserve">2 Descuentos (conducts) </v>
      </c>
      <c r="U39">
        <f t="shared" si="18"/>
        <v>37</v>
      </c>
      <c r="Y39" t="str">
        <f>TRIM(Tabla2[[#This Row],[CONDUCTOR]])</f>
        <v>ALBERTO ARISTIZABAL RAFAEL</v>
      </c>
    </row>
    <row r="40" spans="2:25" x14ac:dyDescent="0.2">
      <c r="B40" s="136" t="s">
        <v>122</v>
      </c>
      <c r="C40" s="166">
        <v>36</v>
      </c>
      <c r="D40" s="151" t="s">
        <v>158</v>
      </c>
      <c r="E40" s="150">
        <v>10</v>
      </c>
      <c r="F40" s="150">
        <v>0</v>
      </c>
      <c r="G40" s="165">
        <v>208</v>
      </c>
      <c r="H40" s="226">
        <f t="shared" si="9"/>
        <v>20.8</v>
      </c>
      <c r="I40" s="227">
        <f t="shared" si="10"/>
        <v>227.58815232722142</v>
      </c>
      <c r="J40" s="359">
        <f>+Tabla2[[#This Row],[PROM DE USUARIOS]]-Tabla2[[#This Row],[USUARIOS]]</f>
        <v>19.588152327221422</v>
      </c>
      <c r="K40" s="151" t="s">
        <v>187</v>
      </c>
      <c r="L40" s="163">
        <f t="shared" si="11"/>
        <v>127289.06911142453</v>
      </c>
      <c r="M40" s="162" t="str">
        <f>+VLOOKUP(C40,Lista!B:D,3,0)</f>
        <v>MICRO</v>
      </c>
      <c r="N40" s="361">
        <f t="shared" si="2"/>
        <v>12172.5</v>
      </c>
      <c r="O40" s="50">
        <f t="shared" si="12"/>
        <v>10</v>
      </c>
      <c r="P40" s="47">
        <f t="shared" si="13"/>
        <v>217.58815232722142</v>
      </c>
      <c r="Q40" s="49">
        <f t="shared" si="14"/>
        <v>198</v>
      </c>
      <c r="R40" s="51">
        <f t="shared" si="15"/>
        <v>217.58815232722142</v>
      </c>
      <c r="S40" s="46">
        <f t="shared" si="16"/>
        <v>119673.48377997178</v>
      </c>
      <c r="T40" t="str">
        <f t="shared" si="17"/>
        <v xml:space="preserve">1 Descuento (Despachador) </v>
      </c>
      <c r="U40">
        <f t="shared" si="18"/>
        <v>11</v>
      </c>
      <c r="Y40" t="str">
        <f>TRIM(Tabla2[[#This Row],[CONDUCTOR]])</f>
        <v>MARTINEZ CHAVERRA LUIS NORBERTO</v>
      </c>
    </row>
    <row r="41" spans="2:25" x14ac:dyDescent="0.2">
      <c r="B41" s="136" t="s">
        <v>121</v>
      </c>
      <c r="C41" s="166">
        <v>37</v>
      </c>
      <c r="D41" s="151" t="s">
        <v>175</v>
      </c>
      <c r="E41" s="150">
        <v>10</v>
      </c>
      <c r="F41" s="150">
        <v>0</v>
      </c>
      <c r="G41" s="165">
        <v>259</v>
      </c>
      <c r="H41" s="226">
        <f t="shared" si="9"/>
        <v>25.9</v>
      </c>
      <c r="I41" s="227">
        <f t="shared" si="10"/>
        <v>227.58815232722142</v>
      </c>
      <c r="J41" s="359">
        <f>+Tabla2[[#This Row],[PROM DE USUARIOS]]-Tabla2[[#This Row],[USUARIOS]]</f>
        <v>-31.411847672778578</v>
      </c>
      <c r="K41" s="151"/>
      <c r="L41" s="163">
        <f t="shared" si="11"/>
        <v>127289.06911142453</v>
      </c>
      <c r="M41" s="162">
        <f>+VLOOKUP(C41,Lista!B:D,3,0)</f>
        <v>0</v>
      </c>
      <c r="N41" s="361">
        <f t="shared" si="2"/>
        <v>12172.5</v>
      </c>
      <c r="O41" s="50">
        <f t="shared" si="12"/>
        <v>10</v>
      </c>
      <c r="P41" s="47">
        <f t="shared" si="13"/>
        <v>217.58815232722142</v>
      </c>
      <c r="Q41" s="49">
        <f t="shared" si="14"/>
        <v>249</v>
      </c>
      <c r="R41" s="51">
        <f t="shared" si="15"/>
        <v>217.58815232722142</v>
      </c>
      <c r="S41" s="46">
        <f t="shared" si="16"/>
        <v>119673.48377997178</v>
      </c>
      <c r="T41" t="str">
        <f t="shared" si="17"/>
        <v/>
      </c>
      <c r="U41">
        <f t="shared" si="18"/>
        <v>36</v>
      </c>
      <c r="Y41" t="str">
        <f>TRIM(Tabla2[[#This Row],[CONDUCTOR]])</f>
        <v>GUTIERREZ ARICAPA DANIEL HUMBERTO</v>
      </c>
    </row>
    <row r="42" spans="2:25" x14ac:dyDescent="0.2">
      <c r="B42" s="136" t="s">
        <v>122</v>
      </c>
      <c r="C42" s="166">
        <v>38</v>
      </c>
      <c r="D42" s="151" t="s">
        <v>160</v>
      </c>
      <c r="E42" s="150">
        <v>10</v>
      </c>
      <c r="F42" s="150">
        <v>0</v>
      </c>
      <c r="G42" s="165">
        <v>205</v>
      </c>
      <c r="H42" s="226">
        <f t="shared" si="9"/>
        <v>20.5</v>
      </c>
      <c r="I42" s="227">
        <f t="shared" si="10"/>
        <v>227.58815232722142</v>
      </c>
      <c r="J42" s="359">
        <f>+Tabla2[[#This Row],[PROM DE USUARIOS]]-Tabla2[[#This Row],[USUARIOS]]</f>
        <v>22.588152327221422</v>
      </c>
      <c r="K42" s="151"/>
      <c r="L42" s="163">
        <f t="shared" si="11"/>
        <v>127289.06911142453</v>
      </c>
      <c r="M42" s="162" t="str">
        <f>+VLOOKUP(C42,Lista!B:D,3,0)</f>
        <v>MICRO</v>
      </c>
      <c r="N42" s="361">
        <f t="shared" si="2"/>
        <v>12172.5</v>
      </c>
      <c r="O42" s="50">
        <f t="shared" si="12"/>
        <v>10</v>
      </c>
      <c r="P42" s="47">
        <f t="shared" si="13"/>
        <v>217.58815232722142</v>
      </c>
      <c r="Q42" s="49">
        <f t="shared" si="14"/>
        <v>195</v>
      </c>
      <c r="R42" s="51">
        <f t="shared" si="15"/>
        <v>217.58815232722142</v>
      </c>
      <c r="S42" s="46">
        <f t="shared" si="16"/>
        <v>119673.48377997178</v>
      </c>
      <c r="T42" t="str">
        <f t="shared" si="17"/>
        <v/>
      </c>
      <c r="U42">
        <f t="shared" si="18"/>
        <v>7</v>
      </c>
      <c r="Y42" t="str">
        <f>TRIM(Tabla2[[#This Row],[CONDUCTOR]])</f>
        <v>GONZALEZ IPUANA RENE</v>
      </c>
    </row>
    <row r="43" spans="2:25" x14ac:dyDescent="0.2">
      <c r="B43" s="136" t="s">
        <v>121</v>
      </c>
      <c r="C43" s="166">
        <v>39</v>
      </c>
      <c r="D43" s="151" t="s">
        <v>161</v>
      </c>
      <c r="E43" s="150">
        <v>11</v>
      </c>
      <c r="F43" s="150">
        <v>0</v>
      </c>
      <c r="G43" s="146">
        <v>208</v>
      </c>
      <c r="H43" s="226">
        <f t="shared" si="9"/>
        <v>18.90909090909091</v>
      </c>
      <c r="I43" s="227">
        <f t="shared" si="10"/>
        <v>250.34696755994355</v>
      </c>
      <c r="J43" s="359">
        <f>+Tabla2[[#This Row],[PROM DE USUARIOS]]-Tabla2[[#This Row],[USUARIOS]]</f>
        <v>42.34696755994355</v>
      </c>
      <c r="K43" s="151" t="s">
        <v>188</v>
      </c>
      <c r="L43" s="163">
        <f t="shared" si="11"/>
        <v>140017.97602256699</v>
      </c>
      <c r="M43" s="162" t="str">
        <f>+VLOOKUP(C43,Lista!B:D,3,0)</f>
        <v>MICRO</v>
      </c>
      <c r="N43" s="361">
        <f t="shared" si="2"/>
        <v>12172.5</v>
      </c>
      <c r="O43" s="50">
        <f t="shared" si="12"/>
        <v>11</v>
      </c>
      <c r="P43" s="47">
        <f t="shared" si="13"/>
        <v>239.34696755994355</v>
      </c>
      <c r="Q43" s="49">
        <f t="shared" si="14"/>
        <v>197</v>
      </c>
      <c r="R43" s="51">
        <f t="shared" si="15"/>
        <v>239.34696755994355</v>
      </c>
      <c r="S43" s="46">
        <f t="shared" si="16"/>
        <v>131640.83215796895</v>
      </c>
      <c r="T43" t="str">
        <f t="shared" si="17"/>
        <v xml:space="preserve">1 Descuento (conduct) </v>
      </c>
      <c r="U43">
        <f t="shared" si="18"/>
        <v>4</v>
      </c>
      <c r="Y43" t="str">
        <f>TRIM(Tabla2[[#This Row],[CONDUCTOR]])</f>
        <v>PALMAR PANA EDIXON JOSUE</v>
      </c>
    </row>
    <row r="44" spans="2:25" x14ac:dyDescent="0.2">
      <c r="B44" s="136" t="s">
        <v>122</v>
      </c>
      <c r="C44" s="166">
        <v>40</v>
      </c>
      <c r="D44" s="151" t="s">
        <v>157</v>
      </c>
      <c r="E44" s="150">
        <v>11</v>
      </c>
      <c r="F44" s="150">
        <v>0</v>
      </c>
      <c r="G44" s="146">
        <v>236</v>
      </c>
      <c r="H44" s="226">
        <f t="shared" si="9"/>
        <v>21.454545454545453</v>
      </c>
      <c r="I44" s="227">
        <f t="shared" si="10"/>
        <v>250.34696755994355</v>
      </c>
      <c r="J44" s="359">
        <f>+Tabla2[[#This Row],[PROM DE USUARIOS]]-Tabla2[[#This Row],[USUARIOS]]</f>
        <v>14.34696755994355</v>
      </c>
      <c r="K44" s="151"/>
      <c r="L44" s="163">
        <f t="shared" si="11"/>
        <v>140017.97602256699</v>
      </c>
      <c r="M44" s="162" t="str">
        <f>+VLOOKUP(C44,Lista!B:D,3,0)</f>
        <v>MICRO</v>
      </c>
      <c r="N44" s="361">
        <f t="shared" si="2"/>
        <v>12172.5</v>
      </c>
      <c r="O44" s="50">
        <f t="shared" si="12"/>
        <v>11</v>
      </c>
      <c r="P44" s="47">
        <f t="shared" si="13"/>
        <v>239.34696755994355</v>
      </c>
      <c r="Q44" s="49">
        <f t="shared" si="14"/>
        <v>225</v>
      </c>
      <c r="R44" s="51">
        <f t="shared" si="15"/>
        <v>239.34696755994355</v>
      </c>
      <c r="S44" s="46">
        <f t="shared" si="16"/>
        <v>131640.83215796895</v>
      </c>
      <c r="T44" t="str">
        <f t="shared" si="17"/>
        <v/>
      </c>
      <c r="U44">
        <f t="shared" si="18"/>
        <v>16</v>
      </c>
      <c r="Y44" t="str">
        <f>TRIM(Tabla2[[#This Row],[CONDUCTOR]])</f>
        <v>OCAMPO OCAMPO ANTONIO JOSE</v>
      </c>
    </row>
    <row r="45" spans="2:25" x14ac:dyDescent="0.2">
      <c r="B45" s="136" t="s">
        <v>121</v>
      </c>
      <c r="C45" s="166">
        <v>41</v>
      </c>
      <c r="D45" s="151" t="s">
        <v>166</v>
      </c>
      <c r="E45" s="150">
        <v>9</v>
      </c>
      <c r="F45" s="150">
        <v>0</v>
      </c>
      <c r="G45" s="165">
        <v>160</v>
      </c>
      <c r="H45" s="226">
        <f t="shared" si="9"/>
        <v>17.777777777777779</v>
      </c>
      <c r="I45" s="227">
        <f t="shared" si="10"/>
        <v>204.82933709449929</v>
      </c>
      <c r="J45" s="359">
        <f>+Tabla2[[#This Row],[PROM DE USUARIOS]]-Tabla2[[#This Row],[USUARIOS]]</f>
        <v>44.829337094499294</v>
      </c>
      <c r="K45" s="151"/>
      <c r="L45" s="163">
        <f t="shared" si="11"/>
        <v>114560.16220028208</v>
      </c>
      <c r="M45" s="162">
        <f>+VLOOKUP(C45,Lista!B:D,3,0)</f>
        <v>0</v>
      </c>
      <c r="N45" s="361">
        <f t="shared" si="2"/>
        <v>12172.5</v>
      </c>
      <c r="O45" s="50">
        <f t="shared" si="12"/>
        <v>9</v>
      </c>
      <c r="P45" s="47">
        <f t="shared" si="13"/>
        <v>195.82933709449929</v>
      </c>
      <c r="Q45" s="49">
        <f t="shared" si="14"/>
        <v>151</v>
      </c>
      <c r="R45" s="51">
        <f t="shared" si="15"/>
        <v>195.82933709449929</v>
      </c>
      <c r="S45" s="46">
        <f t="shared" si="16"/>
        <v>107706.13540197461</v>
      </c>
      <c r="T45" t="str">
        <f t="shared" si="17"/>
        <v/>
      </c>
      <c r="U45">
        <f t="shared" si="18"/>
        <v>2</v>
      </c>
      <c r="Y45" t="str">
        <f>TRIM(Tabla2[[#This Row],[CONDUCTOR]])</f>
        <v>GARCIA DAVID WILSON ALBERTO</v>
      </c>
    </row>
    <row r="46" spans="2:25" x14ac:dyDescent="0.2">
      <c r="B46" s="136" t="s">
        <v>122</v>
      </c>
      <c r="C46" s="166">
        <v>42</v>
      </c>
      <c r="D46" s="151" t="s">
        <v>182</v>
      </c>
      <c r="E46" s="150">
        <v>13</v>
      </c>
      <c r="F46" s="150">
        <v>0</v>
      </c>
      <c r="G46" s="146">
        <v>276</v>
      </c>
      <c r="H46" s="226">
        <f t="shared" si="9"/>
        <v>21.23076923076923</v>
      </c>
      <c r="I46" s="227">
        <f t="shared" si="10"/>
        <v>295.86459802538786</v>
      </c>
      <c r="J46" s="359">
        <f>+Tabla2[[#This Row],[PROM DE USUARIOS]]-Tabla2[[#This Row],[USUARIOS]]</f>
        <v>19.864598025387863</v>
      </c>
      <c r="K46" s="151"/>
      <c r="L46" s="163">
        <f t="shared" si="11"/>
        <v>165475.78984485191</v>
      </c>
      <c r="M46" s="162">
        <f>+VLOOKUP(C46,Lista!B:D,3,0)</f>
        <v>0</v>
      </c>
      <c r="N46" s="361">
        <f t="shared" si="2"/>
        <v>12172.5</v>
      </c>
      <c r="O46" s="50">
        <f t="shared" si="12"/>
        <v>13</v>
      </c>
      <c r="P46" s="47">
        <f t="shared" si="13"/>
        <v>282.86459802538786</v>
      </c>
      <c r="Q46" s="49">
        <f t="shared" si="14"/>
        <v>263</v>
      </c>
      <c r="R46" s="51">
        <f t="shared" si="15"/>
        <v>282.86459802538786</v>
      </c>
      <c r="S46" s="46">
        <f t="shared" si="16"/>
        <v>155575.52891396332</v>
      </c>
      <c r="T46" t="str">
        <f t="shared" si="17"/>
        <v/>
      </c>
      <c r="U46">
        <f t="shared" si="18"/>
        <v>14</v>
      </c>
      <c r="Y46" t="str">
        <f>TRIM(Tabla2[[#This Row],[CONDUCTOR]])</f>
        <v>LOPERA ALVAREZ ESTIVEN</v>
      </c>
    </row>
    <row r="47" spans="2:25" x14ac:dyDescent="0.2">
      <c r="B47" s="228"/>
      <c r="C47" s="235">
        <f>SUBTOTAL(102,Tabla2[VEH])</f>
        <v>40</v>
      </c>
      <c r="D47" s="229" t="s">
        <v>127</v>
      </c>
      <c r="E47" s="230">
        <f>SUBTOTAL(109,Tabla2[VIAJES])</f>
        <v>354.5</v>
      </c>
      <c r="F47" s="230">
        <f>SUBTOTAL(109,Tabla2[VIAJES PERD.])</f>
        <v>0</v>
      </c>
      <c r="G47" s="236">
        <f>SUBTOTAL(109,Tabla2[USUARIOS])</f>
        <v>8068</v>
      </c>
      <c r="H47" s="369">
        <f>+Tabla2[[#Totals],[USUARIOS]]/Tabla2[[#Totals],[VIAJES]]</f>
        <v>22.758815232722142</v>
      </c>
      <c r="I47" s="236">
        <f>SUBTOTAL(109,Tabla2[PROM DE USUARIOS])</f>
        <v>8067.9999999999982</v>
      </c>
      <c r="J47" s="368">
        <f>SUBTOTAL(109,Tabla2[RECIBE / ENTREGA])</f>
        <v>-4.2632564145606011E-13</v>
      </c>
      <c r="K47" s="231" t="s">
        <v>194</v>
      </c>
      <c r="L47" s="232"/>
      <c r="M47" s="233"/>
      <c r="N47" s="234">
        <f>SUBTOTAL(109,Tabla2[DIFER. MICRO - BUS ])</f>
        <v>486900</v>
      </c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19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1"/>
      <c r="C48" s="242"/>
      <c r="D48" s="243"/>
      <c r="E48" s="244"/>
      <c r="F48" s="244"/>
      <c r="G48" s="245"/>
      <c r="H48" s="246"/>
      <c r="I48" s="247"/>
      <c r="J48" s="337"/>
      <c r="K48" s="243"/>
      <c r="L48" s="248"/>
      <c r="M48" s="249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20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1"/>
      <c r="C49" s="242"/>
      <c r="D49" s="243"/>
      <c r="E49" s="244"/>
      <c r="F49" s="244"/>
      <c r="G49" s="245"/>
      <c r="H49" s="246"/>
      <c r="I49" s="247"/>
      <c r="J49" s="337"/>
      <c r="K49" s="243"/>
      <c r="L49" s="248"/>
      <c r="M49" s="249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21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1"/>
      <c r="C50" s="242"/>
      <c r="D50" s="243"/>
      <c r="E50" s="244"/>
      <c r="F50" s="244"/>
      <c r="G50" s="245"/>
      <c r="H50" s="246"/>
      <c r="I50" s="247"/>
      <c r="J50" s="337"/>
      <c r="K50" s="243"/>
      <c r="L50" s="248"/>
      <c r="M50" s="249"/>
      <c r="N50" s="203"/>
      <c r="O50">
        <f>+(E110*1)-V50</f>
        <v>0</v>
      </c>
      <c r="P50" s="134">
        <f>+I110-O50-W50</f>
        <v>0</v>
      </c>
      <c r="Q50" s="11">
        <f>+G110-O50</f>
        <v>0</v>
      </c>
      <c r="R50">
        <f>+E110*$T$3</f>
        <v>0</v>
      </c>
      <c r="S50">
        <f t="shared" ref="S50:S55" si="22">+R50*550</f>
        <v>0</v>
      </c>
      <c r="T50" t="str">
        <f>+IF(K110&lt;&gt;"",K110,"")</f>
        <v/>
      </c>
      <c r="U50" t="e">
        <f>+RANK(H110,$H$6:$H$1048576,1)</f>
        <v>#N/A</v>
      </c>
    </row>
    <row r="51" spans="2:21" x14ac:dyDescent="0.2">
      <c r="B51" s="241"/>
      <c r="C51" s="242"/>
      <c r="D51" s="243"/>
      <c r="E51" s="244"/>
      <c r="F51" s="244"/>
      <c r="G51" s="250"/>
      <c r="H51" s="246"/>
      <c r="I51" s="247"/>
      <c r="J51" s="337"/>
      <c r="K51" s="243"/>
      <c r="L51" s="248"/>
      <c r="M51" s="249"/>
      <c r="N51" s="203"/>
      <c r="O51">
        <f>+(E111*1)-V51</f>
        <v>0</v>
      </c>
      <c r="P51" s="134">
        <f>+I111-O51-W51</f>
        <v>0</v>
      </c>
      <c r="Q51" s="11">
        <f>+G111-O51</f>
        <v>0</v>
      </c>
      <c r="R51">
        <f>+E111*$T$3</f>
        <v>0</v>
      </c>
      <c r="S51">
        <f t="shared" si="22"/>
        <v>0</v>
      </c>
      <c r="T51" t="str">
        <f>+IF(K111&lt;&gt;"",K111,"")</f>
        <v/>
      </c>
      <c r="U51" t="e">
        <f>+RANK(H111,$H$6:$H$1048576,1)</f>
        <v>#N/A</v>
      </c>
    </row>
    <row r="52" spans="2:21" x14ac:dyDescent="0.2">
      <c r="B52" s="241"/>
      <c r="C52" s="242"/>
      <c r="D52" s="243"/>
      <c r="E52" s="244"/>
      <c r="F52" s="244"/>
      <c r="G52" s="250"/>
      <c r="H52" s="246"/>
      <c r="I52" s="247"/>
      <c r="J52" s="337"/>
      <c r="K52" s="243"/>
      <c r="L52" s="248"/>
      <c r="M52" s="249"/>
      <c r="N52" s="203"/>
      <c r="O52">
        <f>+(E112*1)-V52</f>
        <v>0</v>
      </c>
      <c r="P52" s="134">
        <f>+I112-O52-W52</f>
        <v>0</v>
      </c>
      <c r="Q52" s="11">
        <f>+G112-O52</f>
        <v>0</v>
      </c>
      <c r="R52">
        <f>+E112*$T$3</f>
        <v>0</v>
      </c>
      <c r="S52">
        <f t="shared" si="22"/>
        <v>0</v>
      </c>
      <c r="T52" t="str">
        <f>+IF(K112&lt;&gt;"",K112,"")</f>
        <v/>
      </c>
      <c r="U52" t="e">
        <f>+RANK(H112,$H$6:$H$1048576,1)</f>
        <v>#N/A</v>
      </c>
    </row>
    <row r="53" spans="2:21" x14ac:dyDescent="0.2">
      <c r="B53" s="241"/>
      <c r="C53" s="251"/>
      <c r="D53" s="243"/>
      <c r="E53" s="244"/>
      <c r="F53" s="244"/>
      <c r="G53" s="199"/>
      <c r="H53" s="246"/>
      <c r="I53" s="247"/>
      <c r="J53" s="337"/>
      <c r="K53" s="243"/>
      <c r="L53" s="248"/>
      <c r="M53" s="249"/>
      <c r="N53" s="203"/>
      <c r="O53">
        <f>+(E113*1)-V53</f>
        <v>0</v>
      </c>
      <c r="P53" s="134">
        <f>+I113-O53-W53</f>
        <v>0</v>
      </c>
      <c r="Q53" s="11">
        <f>+G113-O53</f>
        <v>0</v>
      </c>
      <c r="R53">
        <f>+E113*$T$3</f>
        <v>0</v>
      </c>
      <c r="S53">
        <f t="shared" si="22"/>
        <v>0</v>
      </c>
      <c r="T53" t="str">
        <f>+IF(K113&lt;&gt;"",K113,"")</f>
        <v/>
      </c>
      <c r="U53" t="e">
        <f>+RANK(H113,$H$6:$H$1048576,1)</f>
        <v>#N/A</v>
      </c>
    </row>
    <row r="54" spans="2:21" x14ac:dyDescent="0.2">
      <c r="B54" s="241"/>
      <c r="C54" s="251"/>
      <c r="D54" s="243"/>
      <c r="E54" s="244"/>
      <c r="F54" s="244"/>
      <c r="G54" s="199"/>
      <c r="H54" s="246"/>
      <c r="I54" s="247"/>
      <c r="J54" s="337"/>
      <c r="K54" s="243"/>
      <c r="L54" s="248"/>
      <c r="M54" s="249"/>
      <c r="N54" s="203"/>
      <c r="O54">
        <f>+(E114*1)-V54</f>
        <v>0</v>
      </c>
      <c r="P54" s="134">
        <f>+I114-O54-W54</f>
        <v>0</v>
      </c>
      <c r="Q54" s="11">
        <f>+G114-O54</f>
        <v>0</v>
      </c>
      <c r="R54">
        <f>+E114*$T$3</f>
        <v>0</v>
      </c>
      <c r="S54">
        <f t="shared" si="22"/>
        <v>0</v>
      </c>
      <c r="T54" t="str">
        <f>+IF(K114&lt;&gt;"",K114,"")</f>
        <v/>
      </c>
      <c r="U54" t="e">
        <f>+RANK(H114,$H$6:$H$1048576,1)</f>
        <v>#N/A</v>
      </c>
    </row>
    <row r="55" spans="2:21" x14ac:dyDescent="0.2">
      <c r="B55" s="241"/>
      <c r="C55" s="242"/>
      <c r="D55" s="243"/>
      <c r="E55" s="244"/>
      <c r="F55" s="244"/>
      <c r="G55" s="250"/>
      <c r="H55" s="246"/>
      <c r="I55" s="247"/>
      <c r="J55" s="337"/>
      <c r="K55" s="243"/>
      <c r="L55" s="248"/>
      <c r="M55" s="249"/>
      <c r="N55" s="203"/>
      <c r="O55">
        <f>+(E115*1)-V55</f>
        <v>0</v>
      </c>
      <c r="P55" s="134">
        <f>+I115-O55-W55</f>
        <v>0</v>
      </c>
      <c r="Q55" s="11">
        <f>+G115-O55</f>
        <v>0</v>
      </c>
      <c r="R55">
        <f>+E115*$T$3</f>
        <v>0</v>
      </c>
      <c r="S55">
        <f t="shared" si="22"/>
        <v>0</v>
      </c>
      <c r="T55" t="str">
        <f>+IF(K115&lt;&gt;"",K115,"")</f>
        <v/>
      </c>
      <c r="U55" t="e">
        <f>+RANK(H115,$H$6:$H$1048576,1)</f>
        <v>#N/A</v>
      </c>
    </row>
    <row r="56" spans="2:21" x14ac:dyDescent="0.2">
      <c r="B56" s="241"/>
      <c r="C56" s="251"/>
      <c r="D56" s="243"/>
      <c r="E56" s="244"/>
      <c r="F56" s="244"/>
      <c r="G56" s="199"/>
      <c r="H56" s="246"/>
      <c r="I56" s="247"/>
      <c r="J56" s="337"/>
      <c r="K56" s="243"/>
      <c r="L56" s="248"/>
      <c r="M56" s="249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1"/>
      <c r="C57" s="242"/>
      <c r="D57" s="243"/>
      <c r="E57" s="244"/>
      <c r="F57" s="244"/>
      <c r="G57" s="250"/>
      <c r="H57" s="246"/>
      <c r="I57" s="247"/>
      <c r="J57" s="337"/>
      <c r="K57" s="243"/>
      <c r="L57" s="248"/>
      <c r="M57" s="249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1"/>
      <c r="C58" s="242"/>
      <c r="D58" s="243"/>
      <c r="E58" s="244"/>
      <c r="F58" s="244"/>
      <c r="G58" s="250"/>
      <c r="H58" s="246"/>
      <c r="I58" s="247"/>
      <c r="J58" s="337"/>
      <c r="K58" s="243"/>
      <c r="L58" s="248"/>
      <c r="M58" s="249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1"/>
      <c r="C59" s="242"/>
      <c r="D59" s="243"/>
      <c r="E59" s="244"/>
      <c r="F59" s="244"/>
      <c r="G59" s="250"/>
      <c r="H59" s="246"/>
      <c r="I59" s="247"/>
      <c r="J59" s="337"/>
      <c r="K59" s="243"/>
      <c r="L59" s="248"/>
      <c r="M59" s="249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1"/>
      <c r="C60" s="242"/>
      <c r="D60" s="243"/>
      <c r="E60" s="244"/>
      <c r="F60" s="244"/>
      <c r="G60" s="250"/>
      <c r="H60" s="246"/>
      <c r="I60" s="247"/>
      <c r="J60" s="337"/>
      <c r="K60" s="243"/>
      <c r="L60" s="248"/>
      <c r="M60" s="249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1"/>
      <c r="C61" s="242"/>
      <c r="D61" s="243"/>
      <c r="E61" s="244"/>
      <c r="F61" s="244"/>
      <c r="G61" s="250"/>
      <c r="H61" s="246"/>
      <c r="I61" s="247"/>
      <c r="J61" s="337"/>
      <c r="K61" s="243"/>
      <c r="L61" s="248"/>
      <c r="M61" s="249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3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1"/>
      <c r="C62" s="242"/>
      <c r="D62" s="243"/>
      <c r="E62" s="244"/>
      <c r="F62" s="244"/>
      <c r="G62" s="250"/>
      <c r="H62" s="246"/>
      <c r="I62" s="247"/>
      <c r="J62" s="337"/>
      <c r="K62" s="243"/>
      <c r="L62" s="248"/>
      <c r="M62" s="249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3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1"/>
      <c r="C63" s="242"/>
      <c r="D63" s="243"/>
      <c r="E63" s="244"/>
      <c r="F63" s="244"/>
      <c r="G63" s="250"/>
      <c r="H63" s="246"/>
      <c r="I63" s="247"/>
      <c r="J63" s="337"/>
      <c r="K63" s="243"/>
      <c r="L63" s="248"/>
      <c r="M63" s="249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3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1"/>
      <c r="C64" s="242"/>
      <c r="D64" s="243"/>
      <c r="E64" s="244"/>
      <c r="F64" s="244"/>
      <c r="G64" s="250"/>
      <c r="H64" s="246"/>
      <c r="I64" s="247"/>
      <c r="J64" s="337"/>
      <c r="K64" s="243"/>
      <c r="L64" s="248"/>
      <c r="M64" s="249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3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1"/>
      <c r="C65" s="242"/>
      <c r="D65" s="243"/>
      <c r="E65" s="244"/>
      <c r="F65" s="244"/>
      <c r="G65" s="250"/>
      <c r="H65" s="246"/>
      <c r="I65" s="247"/>
      <c r="J65" s="337"/>
      <c r="K65" s="243"/>
      <c r="L65" s="248"/>
      <c r="M65" s="249"/>
      <c r="N65" s="203"/>
      <c r="O65">
        <f>+(E79*1)-V65</f>
        <v>0</v>
      </c>
      <c r="P65" s="134">
        <f>+I79-O65-W65</f>
        <v>0</v>
      </c>
      <c r="Q65" s="11">
        <f>+G79-O65</f>
        <v>0</v>
      </c>
      <c r="R65">
        <f>+E79*$T$3</f>
        <v>0</v>
      </c>
      <c r="S65">
        <f t="shared" si="23"/>
        <v>0</v>
      </c>
      <c r="T65" t="str">
        <f>+IF(K79&lt;&gt;"",K79,"")</f>
        <v/>
      </c>
      <c r="U65" t="e">
        <f>+RANK(H79,$H$6:$H$1048576,1)</f>
        <v>#N/A</v>
      </c>
    </row>
    <row r="66" spans="2:21" x14ac:dyDescent="0.2">
      <c r="B66" s="241"/>
      <c r="C66" s="242"/>
      <c r="D66" s="243"/>
      <c r="E66" s="244"/>
      <c r="F66" s="244"/>
      <c r="G66" s="250"/>
      <c r="H66" s="246"/>
      <c r="I66" s="247"/>
      <c r="J66" s="337"/>
      <c r="K66" s="243"/>
      <c r="L66" s="248"/>
      <c r="M66" s="249"/>
      <c r="N66" s="203"/>
      <c r="O66">
        <f>+(E80*1)-V66</f>
        <v>0</v>
      </c>
      <c r="P66" s="134">
        <f>+I80-O66-W66</f>
        <v>0</v>
      </c>
      <c r="Q66" s="11">
        <f>+G80-O66</f>
        <v>0</v>
      </c>
      <c r="R66">
        <f>+E80*$T$3</f>
        <v>0</v>
      </c>
      <c r="S66">
        <f t="shared" si="23"/>
        <v>0</v>
      </c>
      <c r="T66" t="str">
        <f>+IF(K80&lt;&gt;"",K80,"")</f>
        <v/>
      </c>
      <c r="U66" t="e">
        <f>+RANK(H80,$H$6:$H$1048576,1)</f>
        <v>#N/A</v>
      </c>
    </row>
    <row r="67" spans="2:21" x14ac:dyDescent="0.2">
      <c r="B67" s="241"/>
      <c r="C67" s="242"/>
      <c r="D67" s="243"/>
      <c r="E67" s="244"/>
      <c r="F67" s="244"/>
      <c r="G67" s="250"/>
      <c r="H67" s="246"/>
      <c r="I67" s="247"/>
      <c r="J67" s="337"/>
      <c r="K67" s="243"/>
      <c r="L67" s="248"/>
      <c r="M67" s="249"/>
      <c r="N67" s="203"/>
      <c r="O67">
        <f>+(E81*1)-V67</f>
        <v>0</v>
      </c>
      <c r="P67" s="134">
        <f>+I81-O67-W67</f>
        <v>0</v>
      </c>
      <c r="Q67" s="11">
        <f>+G81-O67</f>
        <v>0</v>
      </c>
      <c r="R67">
        <f>+E81*$T$3</f>
        <v>0</v>
      </c>
      <c r="S67">
        <f t="shared" si="23"/>
        <v>0</v>
      </c>
      <c r="T67" t="str">
        <f>+IF(K81&lt;&gt;"",K81,"")</f>
        <v/>
      </c>
      <c r="U67" t="e">
        <f>+RANK(H81,$H$6:$H$1048576,1)</f>
        <v>#N/A</v>
      </c>
    </row>
    <row r="68" spans="2:21" x14ac:dyDescent="0.2">
      <c r="B68" s="241"/>
      <c r="C68" s="242"/>
      <c r="D68" s="243"/>
      <c r="E68" s="244"/>
      <c r="F68" s="244"/>
      <c r="G68" s="250"/>
      <c r="H68" s="246"/>
      <c r="I68" s="247"/>
      <c r="J68" s="337"/>
      <c r="K68" s="243"/>
      <c r="L68" s="248"/>
      <c r="M68" s="249"/>
      <c r="N68" s="203"/>
      <c r="O68">
        <f>+(E82*1)-V68</f>
        <v>0</v>
      </c>
      <c r="P68" s="134">
        <f>+I82-O68-W68</f>
        <v>0</v>
      </c>
      <c r="Q68" s="11">
        <f>+G82-O68</f>
        <v>0</v>
      </c>
      <c r="R68">
        <f>+E82*$T$3</f>
        <v>0</v>
      </c>
      <c r="S68">
        <f t="shared" si="23"/>
        <v>0</v>
      </c>
      <c r="T68" t="str">
        <f>+IF(K82&lt;&gt;"",K82,"")</f>
        <v/>
      </c>
      <c r="U68" t="e">
        <f>+RANK(H82,$H$6:$H$1048576,1)</f>
        <v>#N/A</v>
      </c>
    </row>
    <row r="69" spans="2:21" x14ac:dyDescent="0.2">
      <c r="B69" s="241"/>
      <c r="C69" s="242"/>
      <c r="D69" s="243"/>
      <c r="E69" s="244"/>
      <c r="F69" s="244"/>
      <c r="G69" s="250"/>
      <c r="H69" s="246"/>
      <c r="I69" s="247"/>
      <c r="J69" s="337"/>
      <c r="K69" s="243"/>
      <c r="L69" s="248"/>
      <c r="M69" s="249"/>
      <c r="N69" s="203"/>
      <c r="O69">
        <f>+(E83*1)-V69</f>
        <v>0</v>
      </c>
      <c r="P69" s="134">
        <f>+I83-O69-W69</f>
        <v>0</v>
      </c>
      <c r="Q69" s="11">
        <f>+G83-O69</f>
        <v>0</v>
      </c>
      <c r="R69">
        <f>+E83*$T$3</f>
        <v>0</v>
      </c>
      <c r="S69">
        <f t="shared" si="23"/>
        <v>0</v>
      </c>
      <c r="T69" t="str">
        <f>+IF(K83&lt;&gt;"",K83,"")</f>
        <v/>
      </c>
      <c r="U69" t="e">
        <f>+RANK(H83,$H$6:$H$1048576,1)</f>
        <v>#N/A</v>
      </c>
    </row>
    <row r="70" spans="2:21" x14ac:dyDescent="0.2">
      <c r="B70" s="241"/>
      <c r="C70" s="242"/>
      <c r="D70" s="243"/>
      <c r="E70" s="244"/>
      <c r="F70" s="244"/>
      <c r="G70" s="250"/>
      <c r="H70" s="246"/>
      <c r="I70" s="247"/>
      <c r="J70" s="337"/>
      <c r="K70" s="243"/>
      <c r="L70" s="248"/>
      <c r="M70" s="249"/>
      <c r="N70" s="203"/>
    </row>
    <row r="71" spans="2:21" x14ac:dyDescent="0.2">
      <c r="B71" s="241"/>
      <c r="C71" s="242"/>
      <c r="D71" s="243"/>
      <c r="E71" s="244"/>
      <c r="F71" s="244"/>
      <c r="G71" s="250"/>
      <c r="H71" s="246"/>
      <c r="I71" s="247"/>
      <c r="J71" s="337"/>
      <c r="K71" s="243"/>
      <c r="L71" s="248"/>
      <c r="M71" s="249"/>
      <c r="N71" s="203"/>
    </row>
    <row r="72" spans="2:21" x14ac:dyDescent="0.2">
      <c r="B72" s="241"/>
      <c r="C72" s="251"/>
      <c r="D72" s="243"/>
      <c r="E72" s="244"/>
      <c r="F72" s="244"/>
      <c r="G72" s="252"/>
      <c r="H72" s="246"/>
      <c r="I72" s="221"/>
      <c r="J72" s="338"/>
      <c r="K72" s="243"/>
      <c r="L72" s="248"/>
      <c r="M72" s="249"/>
      <c r="N72" s="203"/>
    </row>
    <row r="73" spans="2:21" x14ac:dyDescent="0.2">
      <c r="B73" s="241"/>
      <c r="C73" s="242"/>
      <c r="D73" s="243"/>
      <c r="E73" s="244"/>
      <c r="F73" s="244"/>
      <c r="G73" s="252"/>
      <c r="H73" s="246"/>
      <c r="I73" s="221"/>
      <c r="J73" s="338"/>
      <c r="K73" s="243"/>
      <c r="L73" s="248"/>
      <c r="M73" s="249"/>
      <c r="N73" s="203"/>
    </row>
    <row r="74" spans="2:21" x14ac:dyDescent="0.2">
      <c r="B74" s="241"/>
      <c r="C74" s="242"/>
      <c r="D74" s="243"/>
      <c r="E74" s="244"/>
      <c r="F74" s="244"/>
      <c r="G74" s="250"/>
      <c r="H74" s="246"/>
      <c r="I74" s="221"/>
      <c r="J74" s="338"/>
      <c r="K74" s="243"/>
      <c r="L74" s="248"/>
      <c r="M74" s="249"/>
      <c r="N74" s="203"/>
    </row>
    <row r="75" spans="2:21" x14ac:dyDescent="0.2">
      <c r="B75" s="241"/>
      <c r="C75" s="242"/>
      <c r="D75" s="243"/>
      <c r="E75" s="244"/>
      <c r="F75" s="244"/>
      <c r="G75" s="250"/>
      <c r="H75" s="246"/>
      <c r="I75" s="221"/>
      <c r="J75" s="338"/>
      <c r="K75" s="243"/>
      <c r="L75" s="248"/>
      <c r="M75" s="249"/>
      <c r="N75" s="203"/>
    </row>
    <row r="76" spans="2:21" x14ac:dyDescent="0.2">
      <c r="B76" s="241"/>
      <c r="C76" s="242"/>
      <c r="D76" s="243"/>
      <c r="E76" s="244"/>
      <c r="F76" s="244"/>
      <c r="G76" s="250"/>
      <c r="H76" s="246"/>
      <c r="I76" s="221"/>
      <c r="J76" s="338"/>
      <c r="K76" s="243"/>
      <c r="L76" s="248"/>
      <c r="M76" s="249"/>
      <c r="N76" s="203"/>
    </row>
    <row r="77" spans="2:21" x14ac:dyDescent="0.2">
      <c r="B77" s="241"/>
      <c r="C77" s="251"/>
      <c r="D77" s="243"/>
      <c r="E77" s="244"/>
      <c r="F77" s="244"/>
      <c r="G77" s="199"/>
      <c r="H77" s="253"/>
      <c r="I77" s="222"/>
      <c r="J77" s="339"/>
      <c r="K77" s="243"/>
      <c r="L77" s="248"/>
      <c r="M77" s="249"/>
      <c r="N77" s="203"/>
    </row>
    <row r="78" spans="2:21" x14ac:dyDescent="0.2">
      <c r="B78" s="241"/>
      <c r="C78" s="242"/>
      <c r="D78" s="243"/>
      <c r="E78" s="244"/>
      <c r="F78" s="244"/>
      <c r="G78" s="250"/>
      <c r="H78" s="246"/>
      <c r="I78" s="221"/>
      <c r="J78" s="338"/>
      <c r="K78" s="243"/>
      <c r="L78" s="248"/>
      <c r="M78" s="249"/>
      <c r="N78" s="203"/>
    </row>
    <row r="79" spans="2:21" x14ac:dyDescent="0.2">
      <c r="B79" s="241"/>
      <c r="C79" s="251"/>
      <c r="D79" s="243"/>
      <c r="E79" s="244"/>
      <c r="F79" s="244"/>
      <c r="G79" s="199"/>
      <c r="H79" s="253"/>
      <c r="I79" s="222"/>
      <c r="J79" s="339"/>
      <c r="K79" s="243"/>
      <c r="L79" s="248"/>
      <c r="M79" s="249"/>
      <c r="N79" s="254"/>
    </row>
    <row r="80" spans="2:21" x14ac:dyDescent="0.2">
      <c r="B80" s="241"/>
      <c r="C80" s="251"/>
      <c r="D80" s="243"/>
      <c r="E80" s="244"/>
      <c r="F80" s="244"/>
      <c r="G80" s="250"/>
      <c r="H80" s="253"/>
      <c r="I80" s="222"/>
      <c r="J80" s="339"/>
      <c r="K80" s="243"/>
      <c r="L80" s="248"/>
      <c r="M80" s="249"/>
      <c r="N80" s="254"/>
    </row>
    <row r="81" spans="2:14" x14ac:dyDescent="0.2">
      <c r="B81" s="241"/>
      <c r="C81" s="242"/>
      <c r="D81" s="243"/>
      <c r="E81" s="244"/>
      <c r="F81" s="244"/>
      <c r="G81" s="250"/>
      <c r="H81" s="246"/>
      <c r="I81" s="221"/>
      <c r="J81" s="338"/>
      <c r="K81" s="243"/>
      <c r="L81" s="248"/>
      <c r="M81" s="249"/>
      <c r="N81" s="254"/>
    </row>
    <row r="82" spans="2:14" x14ac:dyDescent="0.2">
      <c r="B82" s="241"/>
      <c r="C82" s="242"/>
      <c r="D82" s="243"/>
      <c r="E82" s="244"/>
      <c r="F82" s="244"/>
      <c r="G82" s="250"/>
      <c r="H82" s="246"/>
      <c r="I82" s="221"/>
      <c r="J82" s="338"/>
      <c r="K82" s="243"/>
      <c r="L82" s="248"/>
      <c r="M82" s="249"/>
      <c r="N82" s="254"/>
    </row>
    <row r="83" spans="2:14" x14ac:dyDescent="0.2">
      <c r="B83" s="241"/>
      <c r="C83" s="242"/>
      <c r="D83" s="243"/>
      <c r="E83" s="244"/>
      <c r="F83" s="244"/>
      <c r="G83" s="250"/>
      <c r="H83" s="246"/>
      <c r="I83" s="221"/>
      <c r="J83" s="338"/>
      <c r="K83" s="243"/>
      <c r="L83" s="248"/>
      <c r="M83" s="249"/>
      <c r="N83" s="254"/>
    </row>
    <row r="84" spans="2:14" x14ac:dyDescent="0.2">
      <c r="B84" s="241"/>
      <c r="C84" s="251"/>
      <c r="D84" s="243"/>
      <c r="E84" s="244"/>
      <c r="F84" s="244"/>
      <c r="G84" s="199"/>
      <c r="H84" s="253"/>
      <c r="I84" s="222"/>
      <c r="J84" s="339"/>
      <c r="K84" s="243"/>
      <c r="L84" s="203"/>
      <c r="M84" s="249"/>
      <c r="N84" s="254"/>
    </row>
    <row r="85" spans="2:14" x14ac:dyDescent="0.2">
      <c r="B85" s="241"/>
      <c r="C85" s="242"/>
      <c r="D85" s="243"/>
      <c r="E85" s="244"/>
      <c r="F85" s="244"/>
      <c r="G85" s="250"/>
      <c r="H85" s="246"/>
      <c r="I85" s="221"/>
      <c r="J85" s="338"/>
      <c r="K85" s="243"/>
      <c r="L85" s="248"/>
      <c r="M85" s="249"/>
      <c r="N85" s="254"/>
    </row>
    <row r="86" spans="2:14" x14ac:dyDescent="0.2">
      <c r="B86" s="241"/>
      <c r="C86" s="242"/>
      <c r="D86" s="243"/>
      <c r="E86" s="244"/>
      <c r="F86" s="244"/>
      <c r="G86" s="252"/>
      <c r="H86" s="246"/>
      <c r="I86" s="221"/>
      <c r="J86" s="338"/>
      <c r="K86" s="243"/>
      <c r="L86" s="248"/>
      <c r="M86" s="249"/>
      <c r="N86" s="254"/>
    </row>
    <row r="87" spans="2:14" x14ac:dyDescent="0.2">
      <c r="B87" s="241"/>
      <c r="C87" s="242"/>
      <c r="D87" s="243"/>
      <c r="E87" s="244"/>
      <c r="F87" s="244"/>
      <c r="G87" s="250"/>
      <c r="H87" s="246"/>
      <c r="I87" s="221"/>
      <c r="J87" s="338"/>
      <c r="K87" s="243"/>
      <c r="L87" s="248"/>
      <c r="M87" s="249"/>
      <c r="N87" s="254"/>
    </row>
    <row r="88" spans="2:14" x14ac:dyDescent="0.2">
      <c r="B88" s="241"/>
      <c r="C88" s="242"/>
      <c r="D88" s="243"/>
      <c r="E88" s="244"/>
      <c r="F88" s="244"/>
      <c r="G88" s="250"/>
      <c r="H88" s="246"/>
      <c r="I88" s="221"/>
      <c r="J88" s="338"/>
      <c r="K88" s="243"/>
      <c r="L88" s="248"/>
      <c r="M88" s="249"/>
      <c r="N88" s="254"/>
    </row>
    <row r="89" spans="2:14" x14ac:dyDescent="0.2">
      <c r="B89" s="241"/>
      <c r="C89" s="242"/>
      <c r="D89" s="243"/>
      <c r="E89" s="244"/>
      <c r="F89" s="244"/>
      <c r="G89" s="250"/>
      <c r="H89" s="246"/>
      <c r="I89" s="221"/>
      <c r="J89" s="338"/>
      <c r="K89" s="243"/>
      <c r="L89" s="248"/>
      <c r="M89" s="249"/>
      <c r="N89" s="254"/>
    </row>
    <row r="90" spans="2:14" x14ac:dyDescent="0.2">
      <c r="B90" s="241"/>
      <c r="C90" s="242"/>
      <c r="D90" s="243"/>
      <c r="E90" s="244"/>
      <c r="F90" s="244"/>
      <c r="G90" s="252"/>
      <c r="H90" s="246"/>
      <c r="I90" s="221"/>
      <c r="J90" s="338"/>
      <c r="K90" s="243"/>
      <c r="L90" s="248"/>
      <c r="M90" s="249"/>
      <c r="N90" s="254"/>
    </row>
    <row r="91" spans="2:14" x14ac:dyDescent="0.2">
      <c r="B91" s="241"/>
      <c r="C91" s="242"/>
      <c r="D91" s="243"/>
      <c r="E91" s="244"/>
      <c r="F91" s="244"/>
      <c r="G91" s="250"/>
      <c r="H91" s="246"/>
      <c r="I91" s="221"/>
      <c r="J91" s="338"/>
      <c r="K91" s="243"/>
      <c r="L91" s="248"/>
      <c r="M91" s="249"/>
      <c r="N91" s="254"/>
    </row>
    <row r="92" spans="2:14" x14ac:dyDescent="0.2">
      <c r="B92" s="241"/>
      <c r="C92" s="242"/>
      <c r="D92" s="243"/>
      <c r="E92" s="244"/>
      <c r="F92" s="244"/>
      <c r="G92" s="250"/>
      <c r="H92" s="246"/>
      <c r="I92" s="221"/>
      <c r="J92" s="338"/>
      <c r="K92" s="243"/>
      <c r="L92" s="203"/>
      <c r="M92" s="249"/>
      <c r="N92" s="254"/>
    </row>
    <row r="93" spans="2:14" x14ac:dyDescent="0.2">
      <c r="B93" s="241"/>
      <c r="C93" s="251"/>
      <c r="D93" s="243"/>
      <c r="E93" s="244"/>
      <c r="F93" s="244"/>
      <c r="G93" s="199"/>
      <c r="H93" s="253"/>
      <c r="I93" s="222"/>
      <c r="J93" s="339"/>
      <c r="K93" s="243"/>
      <c r="L93" s="203"/>
      <c r="M93" s="249"/>
      <c r="N93" s="254"/>
    </row>
    <row r="94" spans="2:14" x14ac:dyDescent="0.2">
      <c r="B94" s="241"/>
      <c r="C94" s="242"/>
      <c r="D94" s="243"/>
      <c r="E94" s="244"/>
      <c r="F94" s="244"/>
      <c r="G94" s="250"/>
      <c r="H94" s="246"/>
      <c r="I94" s="221"/>
      <c r="J94" s="338"/>
      <c r="K94" s="243"/>
      <c r="L94" s="248"/>
      <c r="M94" s="249"/>
      <c r="N94" s="254"/>
    </row>
    <row r="95" spans="2:14" x14ac:dyDescent="0.2">
      <c r="B95" s="241"/>
      <c r="C95" s="242"/>
      <c r="D95" s="243"/>
      <c r="E95" s="244"/>
      <c r="F95" s="244"/>
      <c r="G95" s="250"/>
      <c r="H95" s="246"/>
      <c r="I95" s="221"/>
      <c r="J95" s="338"/>
      <c r="K95" s="243"/>
      <c r="L95" s="248"/>
      <c r="M95" s="249"/>
      <c r="N95" s="254"/>
    </row>
    <row r="96" spans="2:14" x14ac:dyDescent="0.2">
      <c r="B96" s="241"/>
      <c r="C96" s="242"/>
      <c r="D96" s="243"/>
      <c r="E96" s="244"/>
      <c r="F96" s="244"/>
      <c r="G96" s="250"/>
      <c r="H96" s="246"/>
      <c r="I96" s="221"/>
      <c r="J96" s="338"/>
      <c r="K96" s="243"/>
      <c r="L96" s="203"/>
      <c r="M96" s="249"/>
      <c r="N96" s="254"/>
    </row>
    <row r="97" spans="2:14" x14ac:dyDescent="0.2">
      <c r="B97" s="241"/>
      <c r="C97" s="242"/>
      <c r="D97" s="243"/>
      <c r="E97" s="244"/>
      <c r="F97" s="244"/>
      <c r="G97" s="250"/>
      <c r="H97" s="246"/>
      <c r="I97" s="221"/>
      <c r="J97" s="338"/>
      <c r="K97" s="243"/>
      <c r="L97" s="203"/>
      <c r="M97" s="249"/>
      <c r="N97" s="254"/>
    </row>
    <row r="98" spans="2:14" x14ac:dyDescent="0.2">
      <c r="B98" s="241"/>
      <c r="C98" s="251"/>
      <c r="D98" s="243"/>
      <c r="E98" s="244"/>
      <c r="F98" s="244"/>
      <c r="G98" s="250"/>
      <c r="H98" s="255"/>
      <c r="I98" s="256"/>
      <c r="J98" s="340"/>
      <c r="K98" s="243"/>
      <c r="L98" s="203"/>
      <c r="M98" s="249"/>
      <c r="N98" s="254"/>
    </row>
    <row r="99" spans="2:14" x14ac:dyDescent="0.2">
      <c r="B99" s="241"/>
      <c r="C99" s="242"/>
      <c r="D99" s="243"/>
      <c r="E99" s="244"/>
      <c r="F99" s="244"/>
      <c r="G99" s="250"/>
      <c r="H99" s="246"/>
      <c r="I99" s="221"/>
      <c r="J99" s="338"/>
      <c r="K99" s="243"/>
      <c r="L99" s="203"/>
      <c r="M99" s="249"/>
      <c r="N99" s="254"/>
    </row>
    <row r="100" spans="2:14" x14ac:dyDescent="0.2">
      <c r="B100" s="241"/>
      <c r="C100" s="242"/>
      <c r="D100" s="243"/>
      <c r="E100" s="244"/>
      <c r="F100" s="244"/>
      <c r="G100" s="250"/>
      <c r="H100" s="246"/>
      <c r="I100" s="221"/>
      <c r="J100" s="338"/>
      <c r="K100" s="243"/>
      <c r="L100" s="248"/>
      <c r="M100" s="249"/>
      <c r="N100" s="254"/>
    </row>
    <row r="101" spans="2:14" x14ac:dyDescent="0.2">
      <c r="B101" s="241"/>
      <c r="C101" s="242"/>
      <c r="D101" s="243"/>
      <c r="E101" s="244"/>
      <c r="F101" s="244"/>
      <c r="G101" s="252"/>
      <c r="H101" s="246"/>
      <c r="I101" s="221"/>
      <c r="J101" s="338"/>
      <c r="K101" s="243"/>
      <c r="L101" s="248"/>
      <c r="M101" s="249"/>
      <c r="N101" s="254"/>
    </row>
    <row r="102" spans="2:14" x14ac:dyDescent="0.2">
      <c r="B102" s="241"/>
      <c r="C102" s="242"/>
      <c r="D102" s="243"/>
      <c r="E102" s="244"/>
      <c r="F102" s="244"/>
      <c r="G102" s="250"/>
      <c r="H102" s="246"/>
      <c r="I102" s="221"/>
      <c r="J102" s="338"/>
      <c r="K102" s="243"/>
      <c r="L102" s="248"/>
      <c r="M102" s="249"/>
      <c r="N102" s="254"/>
    </row>
    <row r="103" spans="2:14" x14ac:dyDescent="0.2">
      <c r="B103" s="241"/>
      <c r="C103" s="251"/>
      <c r="D103" s="243"/>
      <c r="E103" s="244"/>
      <c r="F103" s="244"/>
      <c r="G103" s="199"/>
      <c r="H103" s="253"/>
      <c r="I103" s="222"/>
      <c r="J103" s="339"/>
      <c r="K103" s="243"/>
      <c r="L103" s="248"/>
      <c r="M103" s="249"/>
      <c r="N103" s="254"/>
    </row>
    <row r="104" spans="2:14" x14ac:dyDescent="0.2">
      <c r="B104" s="241"/>
      <c r="C104" s="242"/>
      <c r="D104" s="243"/>
      <c r="E104" s="244"/>
      <c r="F104" s="244"/>
      <c r="G104" s="250"/>
      <c r="H104" s="246"/>
      <c r="I104" s="221"/>
      <c r="J104" s="338"/>
      <c r="K104" s="243"/>
      <c r="L104" s="248"/>
      <c r="M104" s="249"/>
      <c r="N104" s="254"/>
    </row>
    <row r="105" spans="2:14" x14ac:dyDescent="0.2">
      <c r="B105" s="241"/>
      <c r="C105" s="242"/>
      <c r="D105" s="243"/>
      <c r="E105" s="244"/>
      <c r="F105" s="244"/>
      <c r="G105" s="252"/>
      <c r="H105" s="246"/>
      <c r="I105" s="221"/>
      <c r="J105" s="338"/>
      <c r="K105" s="243"/>
      <c r="L105" s="248"/>
      <c r="M105" s="249"/>
      <c r="N105" s="254"/>
    </row>
    <row r="106" spans="2:14" x14ac:dyDescent="0.2">
      <c r="B106" s="241"/>
      <c r="C106" s="242"/>
      <c r="D106" s="243"/>
      <c r="E106" s="244"/>
      <c r="F106" s="244"/>
      <c r="G106" s="250"/>
      <c r="H106" s="246"/>
      <c r="I106" s="221"/>
      <c r="J106" s="338"/>
      <c r="K106" s="243"/>
      <c r="L106" s="248"/>
      <c r="M106" s="249"/>
      <c r="N106" s="254"/>
    </row>
    <row r="107" spans="2:14" x14ac:dyDescent="0.2">
      <c r="B107" s="241"/>
      <c r="C107" s="242"/>
      <c r="D107" s="243"/>
      <c r="E107" s="244"/>
      <c r="F107" s="244"/>
      <c r="G107" s="250"/>
      <c r="H107" s="246"/>
      <c r="I107" s="221"/>
      <c r="J107" s="338"/>
      <c r="K107" s="243"/>
      <c r="L107" s="248"/>
      <c r="M107" s="249"/>
      <c r="N107" s="254"/>
    </row>
    <row r="108" spans="2:14" x14ac:dyDescent="0.2">
      <c r="B108" s="241"/>
      <c r="C108" s="242"/>
      <c r="D108" s="243"/>
      <c r="E108" s="244"/>
      <c r="F108" s="244"/>
      <c r="G108" s="250"/>
      <c r="H108" s="246"/>
      <c r="I108" s="221"/>
      <c r="J108" s="338"/>
      <c r="K108" s="243"/>
      <c r="L108" s="248"/>
      <c r="M108" s="249"/>
      <c r="N108" s="254"/>
    </row>
    <row r="109" spans="2:14" x14ac:dyDescent="0.2">
      <c r="B109" s="241"/>
      <c r="C109" s="242"/>
      <c r="D109" s="243"/>
      <c r="E109" s="244"/>
      <c r="F109" s="244"/>
      <c r="G109" s="250"/>
      <c r="H109" s="246"/>
      <c r="I109" s="221"/>
      <c r="J109" s="338"/>
      <c r="K109" s="243"/>
      <c r="L109" s="248"/>
      <c r="M109" s="249"/>
      <c r="N109" s="254"/>
    </row>
    <row r="110" spans="2:14" x14ac:dyDescent="0.2">
      <c r="B110" s="241"/>
      <c r="C110" s="242"/>
      <c r="D110" s="243"/>
      <c r="E110" s="244"/>
      <c r="F110" s="244"/>
      <c r="G110" s="250"/>
      <c r="H110" s="246"/>
      <c r="I110" s="221"/>
      <c r="J110" s="338"/>
      <c r="K110" s="243"/>
      <c r="L110" s="248"/>
      <c r="M110" s="249"/>
      <c r="N110" s="254"/>
    </row>
    <row r="111" spans="2:14" x14ac:dyDescent="0.2">
      <c r="B111" s="241"/>
      <c r="C111" s="242"/>
      <c r="D111" s="243"/>
      <c r="E111" s="244"/>
      <c r="F111" s="244"/>
      <c r="G111" s="252"/>
      <c r="H111" s="246"/>
      <c r="I111" s="221"/>
      <c r="J111" s="338"/>
      <c r="K111" s="243"/>
      <c r="L111" s="248"/>
      <c r="M111" s="249"/>
      <c r="N111" s="254"/>
    </row>
    <row r="112" spans="2:14" x14ac:dyDescent="0.2">
      <c r="B112" s="241"/>
      <c r="C112" s="242"/>
      <c r="D112" s="243"/>
      <c r="E112" s="244"/>
      <c r="F112" s="244"/>
      <c r="G112" s="250"/>
      <c r="H112" s="246"/>
      <c r="I112" s="221"/>
      <c r="J112" s="338"/>
      <c r="K112" s="243"/>
      <c r="L112" s="248"/>
      <c r="M112" s="249"/>
      <c r="N112" s="254"/>
    </row>
    <row r="113" spans="2:14" x14ac:dyDescent="0.2">
      <c r="B113" s="241"/>
      <c r="C113" s="242"/>
      <c r="D113" s="243"/>
      <c r="E113" s="244"/>
      <c r="F113" s="244"/>
      <c r="G113" s="252"/>
      <c r="H113" s="246"/>
      <c r="I113" s="221"/>
      <c r="J113" s="338"/>
      <c r="K113" s="243"/>
      <c r="L113" s="248"/>
      <c r="M113" s="249"/>
      <c r="N113" s="254"/>
    </row>
    <row r="114" spans="2:14" x14ac:dyDescent="0.2">
      <c r="B114" s="241"/>
      <c r="C114" s="242"/>
      <c r="D114" s="243"/>
      <c r="E114" s="244"/>
      <c r="F114" s="244"/>
      <c r="G114" s="250"/>
      <c r="H114" s="246"/>
      <c r="I114" s="221"/>
      <c r="J114" s="338"/>
      <c r="K114" s="243"/>
      <c r="L114" s="248"/>
      <c r="M114" s="249"/>
      <c r="N114" s="254"/>
    </row>
    <row r="115" spans="2:14" x14ac:dyDescent="0.2">
      <c r="B115" s="241"/>
      <c r="C115" s="242"/>
      <c r="D115" s="243"/>
      <c r="E115" s="244"/>
      <c r="F115" s="244"/>
      <c r="G115" s="250"/>
      <c r="H115" s="246"/>
      <c r="I115" s="221"/>
      <c r="J115" s="338"/>
      <c r="K115" s="243"/>
      <c r="L115" s="248"/>
      <c r="M115" s="249"/>
      <c r="N115" s="254"/>
    </row>
    <row r="116" spans="2:14" x14ac:dyDescent="0.2">
      <c r="B116" s="241"/>
      <c r="C116" s="242"/>
      <c r="D116" s="243"/>
      <c r="E116" s="244"/>
      <c r="F116" s="244"/>
      <c r="G116" s="250"/>
      <c r="H116" s="246"/>
      <c r="I116" s="221"/>
      <c r="J116" s="338"/>
      <c r="K116" s="243"/>
      <c r="L116" s="248"/>
      <c r="M116" s="249"/>
      <c r="N116" s="254"/>
    </row>
    <row r="117" spans="2:14" x14ac:dyDescent="0.2">
      <c r="B117" s="241"/>
      <c r="C117" s="251"/>
      <c r="D117" s="243"/>
      <c r="E117" s="244"/>
      <c r="F117" s="244"/>
      <c r="G117" s="199"/>
      <c r="H117" s="253"/>
      <c r="I117" s="222"/>
      <c r="J117" s="339"/>
      <c r="K117" s="243"/>
      <c r="L117" s="248"/>
      <c r="M117" s="249"/>
      <c r="N117" s="254"/>
    </row>
    <row r="118" spans="2:14" x14ac:dyDescent="0.2">
      <c r="B118" s="241"/>
      <c r="C118" s="242"/>
      <c r="D118" s="243"/>
      <c r="E118" s="244"/>
      <c r="F118" s="244"/>
      <c r="G118" s="250"/>
      <c r="H118" s="246"/>
      <c r="I118" s="221"/>
      <c r="J118" s="338"/>
      <c r="K118" s="243"/>
      <c r="L118" s="203"/>
      <c r="M118" s="249"/>
      <c r="N118" s="254"/>
    </row>
    <row r="119" spans="2:14" x14ac:dyDescent="0.2">
      <c r="B119" s="241"/>
      <c r="C119" s="242"/>
      <c r="D119" s="243"/>
      <c r="E119" s="244"/>
      <c r="F119" s="244"/>
      <c r="G119" s="252"/>
      <c r="H119" s="246"/>
      <c r="I119" s="221"/>
      <c r="J119" s="338"/>
      <c r="K119" s="243"/>
      <c r="L119" s="248"/>
      <c r="M119" s="249"/>
      <c r="N119" s="254"/>
    </row>
    <row r="120" spans="2:14" x14ac:dyDescent="0.2">
      <c r="B120" s="241"/>
      <c r="C120" s="242"/>
      <c r="D120" s="243"/>
      <c r="E120" s="244"/>
      <c r="F120" s="244"/>
      <c r="G120" s="250"/>
      <c r="H120" s="246"/>
      <c r="I120" s="221"/>
      <c r="J120" s="338"/>
      <c r="K120" s="243"/>
      <c r="L120" s="203"/>
      <c r="M120" s="249"/>
      <c r="N120" s="254"/>
    </row>
    <row r="121" spans="2:14" x14ac:dyDescent="0.2">
      <c r="B121" s="241"/>
      <c r="C121" s="242"/>
      <c r="D121" s="243"/>
      <c r="E121" s="244"/>
      <c r="F121" s="244"/>
      <c r="G121" s="250"/>
      <c r="H121" s="246"/>
      <c r="I121" s="221"/>
      <c r="J121" s="338"/>
      <c r="K121" s="243"/>
      <c r="L121" s="248"/>
      <c r="M121" s="249"/>
      <c r="N121" s="203"/>
    </row>
    <row r="122" spans="2:14" x14ac:dyDescent="0.2">
      <c r="B122" s="241"/>
      <c r="C122" s="242"/>
      <c r="D122" s="243"/>
      <c r="E122" s="244"/>
      <c r="F122" s="244"/>
      <c r="G122" s="250"/>
      <c r="H122" s="246"/>
      <c r="I122" s="221"/>
      <c r="J122" s="338"/>
      <c r="K122" s="243"/>
      <c r="L122" s="248"/>
      <c r="M122" s="249"/>
      <c r="N122" s="203"/>
    </row>
    <row r="123" spans="2:14" x14ac:dyDescent="0.2">
      <c r="B123" s="241"/>
      <c r="C123" s="242"/>
      <c r="D123" s="241"/>
      <c r="E123" s="244"/>
      <c r="F123" s="244"/>
      <c r="G123" s="257"/>
      <c r="H123" s="246"/>
      <c r="I123" s="221"/>
      <c r="J123" s="338"/>
      <c r="K123" s="243"/>
      <c r="L123" s="248"/>
      <c r="M123" s="249"/>
      <c r="N123" s="203"/>
    </row>
    <row r="124" spans="2:14" x14ac:dyDescent="0.2">
      <c r="B124" s="241"/>
      <c r="C124" s="242"/>
      <c r="D124" s="243"/>
      <c r="E124" s="244"/>
      <c r="F124" s="244"/>
      <c r="G124" s="250"/>
      <c r="H124" s="246"/>
      <c r="I124" s="221"/>
      <c r="J124" s="338"/>
      <c r="K124" s="243"/>
      <c r="L124" s="248"/>
      <c r="M124" s="249"/>
      <c r="N124" s="203"/>
    </row>
    <row r="125" spans="2:14" x14ac:dyDescent="0.2">
      <c r="B125" s="241"/>
      <c r="C125" s="242"/>
      <c r="D125" s="243"/>
      <c r="E125" s="244"/>
      <c r="F125" s="244"/>
      <c r="G125" s="250"/>
      <c r="H125" s="246"/>
      <c r="I125" s="221"/>
      <c r="J125" s="338"/>
      <c r="K125" s="243"/>
      <c r="L125" s="248"/>
      <c r="M125" s="249"/>
      <c r="N125" s="203"/>
    </row>
    <row r="126" spans="2:14" x14ac:dyDescent="0.2">
      <c r="B126" s="241"/>
      <c r="C126" s="242"/>
      <c r="D126" s="243"/>
      <c r="E126" s="244"/>
      <c r="F126" s="244"/>
      <c r="G126" s="250"/>
      <c r="H126" s="246"/>
      <c r="I126" s="221"/>
      <c r="J126" s="338"/>
      <c r="K126" s="243"/>
      <c r="L126" s="248"/>
      <c r="M126" s="249"/>
      <c r="N126" s="203"/>
    </row>
    <row r="127" spans="2:14" x14ac:dyDescent="0.2">
      <c r="B127" s="241"/>
      <c r="C127" s="242"/>
      <c r="D127" s="243"/>
      <c r="E127" s="244"/>
      <c r="F127" s="244"/>
      <c r="G127" s="250"/>
      <c r="H127" s="246"/>
      <c r="I127" s="221"/>
      <c r="J127" s="338"/>
      <c r="K127" s="243"/>
      <c r="L127" s="248"/>
      <c r="M127" s="249"/>
      <c r="N127" s="203"/>
    </row>
    <row r="128" spans="2:14" x14ac:dyDescent="0.2">
      <c r="B128" s="241"/>
      <c r="C128" s="251"/>
      <c r="D128" s="243"/>
      <c r="E128" s="244"/>
      <c r="F128" s="244"/>
      <c r="G128" s="199"/>
      <c r="H128" s="253"/>
      <c r="I128" s="222"/>
      <c r="J128" s="339"/>
      <c r="K128" s="258"/>
      <c r="L128" s="248"/>
      <c r="M128" s="249"/>
      <c r="N128" s="203"/>
    </row>
    <row r="129" spans="2:14" x14ac:dyDescent="0.2">
      <c r="B129" s="241"/>
      <c r="C129" s="242"/>
      <c r="D129" s="243"/>
      <c r="E129" s="244"/>
      <c r="F129" s="244"/>
      <c r="G129" s="250"/>
      <c r="H129" s="246"/>
      <c r="I129" s="221"/>
      <c r="J129" s="338"/>
      <c r="K129" s="243"/>
      <c r="L129" s="248"/>
      <c r="M129" s="249"/>
      <c r="N129" s="203"/>
    </row>
    <row r="130" spans="2:14" x14ac:dyDescent="0.2">
      <c r="B130" s="241"/>
      <c r="C130" s="251"/>
      <c r="D130" s="243"/>
      <c r="E130" s="244"/>
      <c r="F130" s="244"/>
      <c r="G130" s="199"/>
      <c r="H130" s="246"/>
      <c r="I130" s="221"/>
      <c r="J130" s="338"/>
      <c r="K130" s="243"/>
      <c r="L130" s="248"/>
      <c r="M130" s="249"/>
      <c r="N130" s="203"/>
    </row>
    <row r="131" spans="2:14" x14ac:dyDescent="0.2">
      <c r="B131" s="241"/>
      <c r="C131" s="242"/>
      <c r="D131" s="243"/>
      <c r="E131" s="244"/>
      <c r="F131" s="244"/>
      <c r="G131" s="250"/>
      <c r="H131" s="246"/>
      <c r="I131" s="221"/>
      <c r="J131" s="338"/>
      <c r="K131" s="243"/>
      <c r="L131" s="248"/>
      <c r="M131" s="249"/>
      <c r="N131" s="203"/>
    </row>
    <row r="132" spans="2:14" x14ac:dyDescent="0.2">
      <c r="B132" s="241"/>
      <c r="C132" s="242"/>
      <c r="D132" s="243"/>
      <c r="E132" s="244"/>
      <c r="F132" s="244"/>
      <c r="G132" s="250"/>
      <c r="H132" s="200"/>
      <c r="I132" s="221"/>
      <c r="J132" s="338"/>
      <c r="K132" s="243"/>
      <c r="L132" s="248"/>
      <c r="M132" s="249"/>
      <c r="N132" s="203"/>
    </row>
    <row r="133" spans="2:14" x14ac:dyDescent="0.2">
      <c r="B133" s="241"/>
      <c r="C133" s="242"/>
      <c r="D133" s="243"/>
      <c r="E133" s="244"/>
      <c r="F133" s="244"/>
      <c r="G133" s="250"/>
      <c r="H133" s="246"/>
      <c r="I133" s="221"/>
      <c r="J133" s="338"/>
      <c r="K133" s="243"/>
      <c r="L133" s="248"/>
      <c r="M133" s="249"/>
      <c r="N133" s="203"/>
    </row>
    <row r="134" spans="2:14" x14ac:dyDescent="0.2">
      <c r="B134" s="241"/>
      <c r="C134" s="242"/>
      <c r="D134" s="243"/>
      <c r="E134" s="244"/>
      <c r="F134" s="244"/>
      <c r="G134" s="250"/>
      <c r="H134" s="246"/>
      <c r="I134" s="221"/>
      <c r="J134" s="338"/>
      <c r="K134" s="243"/>
      <c r="L134" s="248"/>
      <c r="M134" s="249"/>
      <c r="N134" s="203"/>
    </row>
    <row r="135" spans="2:14" x14ac:dyDescent="0.2">
      <c r="B135" s="241"/>
      <c r="C135" s="242"/>
      <c r="D135" s="243"/>
      <c r="E135" s="244"/>
      <c r="F135" s="244"/>
      <c r="G135" s="250"/>
      <c r="H135" s="200"/>
      <c r="I135" s="221"/>
      <c r="J135" s="338"/>
      <c r="K135" s="243"/>
      <c r="L135" s="248"/>
      <c r="M135" s="249"/>
      <c r="N135" s="203"/>
    </row>
    <row r="136" spans="2:14" x14ac:dyDescent="0.2">
      <c r="B136" s="241"/>
      <c r="C136" s="242"/>
      <c r="D136" s="243"/>
      <c r="E136" s="244"/>
      <c r="F136" s="244"/>
      <c r="G136" s="250"/>
      <c r="H136" s="246"/>
      <c r="I136" s="221"/>
      <c r="J136" s="338"/>
      <c r="K136" s="243"/>
      <c r="L136" s="248"/>
      <c r="M136" s="249"/>
      <c r="N136" s="203"/>
    </row>
    <row r="137" spans="2:14" x14ac:dyDescent="0.2">
      <c r="B137" s="241"/>
      <c r="C137" s="251"/>
      <c r="D137" s="243"/>
      <c r="E137" s="244"/>
      <c r="F137" s="244"/>
      <c r="G137" s="199"/>
      <c r="H137" s="200"/>
      <c r="I137" s="221"/>
      <c r="J137" s="338"/>
      <c r="K137" s="243"/>
      <c r="L137" s="203"/>
      <c r="M137" s="249"/>
      <c r="N137" s="254"/>
    </row>
    <row r="138" spans="2:14" x14ac:dyDescent="0.2">
      <c r="B138" s="241"/>
      <c r="C138" s="242"/>
      <c r="D138" s="243"/>
      <c r="E138" s="244"/>
      <c r="F138" s="244"/>
      <c r="G138" s="250"/>
      <c r="H138" s="200"/>
      <c r="I138" s="221"/>
      <c r="J138" s="338"/>
      <c r="K138" s="243"/>
      <c r="L138" s="248"/>
      <c r="M138" s="249"/>
      <c r="N138" s="254"/>
    </row>
    <row r="139" spans="2:14" x14ac:dyDescent="0.2">
      <c r="B139" s="241"/>
      <c r="C139" s="251"/>
      <c r="D139" s="243"/>
      <c r="E139" s="244"/>
      <c r="F139" s="244"/>
      <c r="G139" s="199"/>
      <c r="H139" s="200"/>
      <c r="I139" s="221"/>
      <c r="J139" s="338"/>
      <c r="K139" s="243"/>
      <c r="L139" s="203"/>
      <c r="M139" s="249"/>
      <c r="N139" s="254"/>
    </row>
    <row r="140" spans="2:14" x14ac:dyDescent="0.2">
      <c r="B140" s="241"/>
      <c r="C140" s="242"/>
      <c r="D140" s="243"/>
      <c r="E140" s="244"/>
      <c r="F140" s="244"/>
      <c r="G140" s="250"/>
      <c r="H140" s="200"/>
      <c r="I140" s="221"/>
      <c r="J140" s="338"/>
      <c r="K140" s="243"/>
      <c r="L140" s="248"/>
      <c r="M140" s="249"/>
      <c r="N140" s="203"/>
    </row>
    <row r="141" spans="2:14" x14ac:dyDescent="0.2">
      <c r="B141" s="241"/>
      <c r="C141" s="251"/>
      <c r="D141" s="243"/>
      <c r="E141" s="244"/>
      <c r="F141" s="244"/>
      <c r="G141" s="199"/>
      <c r="H141" s="246"/>
      <c r="I141" s="221"/>
      <c r="J141" s="338"/>
      <c r="K141" s="243"/>
      <c r="L141" s="248"/>
      <c r="M141" s="249"/>
      <c r="N141" s="203"/>
    </row>
    <row r="142" spans="2:14" x14ac:dyDescent="0.2">
      <c r="B142" s="241"/>
      <c r="C142" s="251"/>
      <c r="D142" s="243"/>
      <c r="E142" s="244"/>
      <c r="F142" s="244"/>
      <c r="G142" s="199"/>
      <c r="H142" s="200"/>
      <c r="I142" s="221"/>
      <c r="J142" s="338"/>
      <c r="K142" s="243"/>
      <c r="L142" s="248"/>
      <c r="M142" s="249"/>
      <c r="N142" s="203"/>
    </row>
    <row r="143" spans="2:14" x14ac:dyDescent="0.2">
      <c r="B143" s="241"/>
      <c r="C143" s="251"/>
      <c r="D143" s="241"/>
      <c r="E143" s="244"/>
      <c r="F143" s="244"/>
      <c r="G143" s="201"/>
      <c r="H143" s="200"/>
      <c r="I143" s="221"/>
      <c r="J143" s="338"/>
      <c r="K143" s="243"/>
      <c r="L143" s="248"/>
      <c r="M143" s="249"/>
      <c r="N143" s="203"/>
    </row>
    <row r="144" spans="2:14" x14ac:dyDescent="0.2">
      <c r="B144" s="241"/>
      <c r="C144" s="242"/>
      <c r="D144" s="243"/>
      <c r="E144" s="244"/>
      <c r="F144" s="244"/>
      <c r="G144" s="250"/>
      <c r="H144" s="246"/>
      <c r="I144" s="221"/>
      <c r="J144" s="338"/>
      <c r="K144" s="243"/>
      <c r="L144" s="248"/>
      <c r="M144" s="249"/>
      <c r="N144" s="203"/>
    </row>
    <row r="145" spans="2:14" x14ac:dyDescent="0.2">
      <c r="B145" s="241"/>
      <c r="C145" s="242"/>
      <c r="D145" s="243"/>
      <c r="E145" s="244"/>
      <c r="F145" s="244"/>
      <c r="G145" s="250"/>
      <c r="H145" s="246"/>
      <c r="I145" s="221"/>
      <c r="J145" s="338"/>
      <c r="K145" s="243"/>
      <c r="L145" s="248"/>
      <c r="M145" s="249"/>
      <c r="N145" s="203"/>
    </row>
    <row r="146" spans="2:14" x14ac:dyDescent="0.2">
      <c r="B146" s="241"/>
      <c r="C146" s="242"/>
      <c r="D146" s="243"/>
      <c r="E146" s="244"/>
      <c r="F146" s="244"/>
      <c r="G146" s="250"/>
      <c r="H146" s="246"/>
      <c r="I146" s="221"/>
      <c r="J146" s="338"/>
      <c r="K146" s="243"/>
      <c r="L146" s="248"/>
      <c r="M146" s="249"/>
      <c r="N146" s="203"/>
    </row>
    <row r="147" spans="2:14" x14ac:dyDescent="0.2">
      <c r="B147" s="241"/>
      <c r="C147" s="242"/>
      <c r="D147" s="243"/>
      <c r="E147" s="244"/>
      <c r="F147" s="244"/>
      <c r="G147" s="250"/>
      <c r="H147" s="246"/>
      <c r="I147" s="221"/>
      <c r="J147" s="338"/>
      <c r="K147" s="243"/>
      <c r="L147" s="248"/>
      <c r="M147" s="249"/>
      <c r="N147" s="203"/>
    </row>
    <row r="148" spans="2:14" x14ac:dyDescent="0.2">
      <c r="B148" s="241"/>
      <c r="C148" s="242"/>
      <c r="D148" s="243"/>
      <c r="E148" s="244"/>
      <c r="F148" s="244"/>
      <c r="G148" s="250"/>
      <c r="H148" s="200"/>
      <c r="I148" s="221"/>
      <c r="J148" s="338"/>
      <c r="K148" s="243"/>
      <c r="L148" s="248"/>
      <c r="M148" s="249"/>
      <c r="N148" s="203"/>
    </row>
    <row r="149" spans="2:14" x14ac:dyDescent="0.2">
      <c r="B149" s="241"/>
      <c r="C149" s="242"/>
      <c r="D149" s="243"/>
      <c r="E149" s="244"/>
      <c r="F149" s="244"/>
      <c r="G149" s="250"/>
      <c r="H149" s="246"/>
      <c r="I149" s="221"/>
      <c r="J149" s="338"/>
      <c r="K149" s="243"/>
      <c r="L149" s="248"/>
      <c r="M149" s="249"/>
      <c r="N149" s="203"/>
    </row>
    <row r="150" spans="2:14" x14ac:dyDescent="0.2">
      <c r="B150" s="241"/>
      <c r="C150" s="242"/>
      <c r="D150" s="243"/>
      <c r="E150" s="244"/>
      <c r="F150" s="244"/>
      <c r="G150" s="250"/>
      <c r="H150" s="200"/>
      <c r="I150" s="221"/>
      <c r="J150" s="338"/>
      <c r="K150" s="243"/>
      <c r="L150" s="248"/>
      <c r="M150" s="249"/>
      <c r="N150" s="203"/>
    </row>
    <row r="151" spans="2:14" x14ac:dyDescent="0.2">
      <c r="B151" s="241"/>
      <c r="C151" s="251"/>
      <c r="D151" s="243"/>
      <c r="E151" s="244"/>
      <c r="F151" s="244"/>
      <c r="G151" s="199"/>
      <c r="H151" s="246"/>
      <c r="I151" s="221"/>
      <c r="J151" s="338"/>
      <c r="K151" s="243"/>
      <c r="L151" s="248"/>
      <c r="M151" s="249"/>
      <c r="N151" s="203"/>
    </row>
    <row r="152" spans="2:14" x14ac:dyDescent="0.2">
      <c r="B152" s="241"/>
      <c r="C152" s="242"/>
      <c r="D152" s="243"/>
      <c r="E152" s="244"/>
      <c r="F152" s="244"/>
      <c r="G152" s="250"/>
      <c r="H152" s="246"/>
      <c r="I152" s="221"/>
      <c r="J152" s="338"/>
      <c r="K152" s="243"/>
      <c r="L152" s="248"/>
      <c r="M152" s="249"/>
      <c r="N152" s="203"/>
    </row>
    <row r="153" spans="2:14" x14ac:dyDescent="0.2">
      <c r="B153" s="241"/>
      <c r="C153" s="251"/>
      <c r="D153" s="243"/>
      <c r="E153" s="244"/>
      <c r="F153" s="244"/>
      <c r="G153" s="199"/>
      <c r="H153" s="200"/>
      <c r="I153" s="221"/>
      <c r="J153" s="338"/>
      <c r="K153" s="243"/>
      <c r="L153" s="248"/>
      <c r="M153" s="249"/>
      <c r="N153" s="203"/>
    </row>
    <row r="154" spans="2:14" x14ac:dyDescent="0.2">
      <c r="B154" s="241"/>
      <c r="C154" s="242"/>
      <c r="D154" s="243"/>
      <c r="E154" s="244"/>
      <c r="F154" s="244"/>
      <c r="G154" s="250"/>
      <c r="H154" s="200"/>
      <c r="I154" s="221"/>
      <c r="J154" s="338"/>
      <c r="K154" s="243"/>
      <c r="L154" s="248"/>
      <c r="M154" s="249"/>
      <c r="N154" s="203"/>
    </row>
    <row r="155" spans="2:14" x14ac:dyDescent="0.2">
      <c r="B155" s="241"/>
      <c r="C155" s="251"/>
      <c r="D155" s="243"/>
      <c r="E155" s="244"/>
      <c r="F155" s="244"/>
      <c r="G155" s="199"/>
      <c r="H155" s="246"/>
      <c r="I155" s="221"/>
      <c r="J155" s="338"/>
      <c r="K155" s="243"/>
      <c r="L155" s="248"/>
      <c r="M155" s="249"/>
      <c r="N155" s="203"/>
    </row>
    <row r="156" spans="2:14" x14ac:dyDescent="0.2">
      <c r="B156" s="241"/>
      <c r="C156" s="242"/>
      <c r="D156" s="243"/>
      <c r="E156" s="244"/>
      <c r="F156" s="244"/>
      <c r="G156" s="250"/>
      <c r="H156" s="200"/>
      <c r="I156" s="221"/>
      <c r="J156" s="338"/>
      <c r="K156" s="243"/>
      <c r="L156" s="248"/>
      <c r="M156" s="249"/>
      <c r="N156" s="203"/>
    </row>
    <row r="157" spans="2:14" x14ac:dyDescent="0.2">
      <c r="B157" s="241"/>
      <c r="C157" s="251"/>
      <c r="D157" s="243"/>
      <c r="E157" s="244"/>
      <c r="F157" s="244"/>
      <c r="G157" s="199"/>
      <c r="H157" s="246"/>
      <c r="I157" s="247"/>
      <c r="J157" s="337"/>
      <c r="K157" s="243"/>
      <c r="L157" s="248"/>
      <c r="M157" s="249"/>
      <c r="N157" s="203"/>
    </row>
    <row r="158" spans="2:14" x14ac:dyDescent="0.2">
      <c r="B158" s="241"/>
      <c r="C158" s="242"/>
      <c r="D158" s="243"/>
      <c r="E158" s="244"/>
      <c r="F158" s="244"/>
      <c r="G158" s="250"/>
      <c r="H158" s="246"/>
      <c r="I158" s="221"/>
      <c r="J158" s="338"/>
      <c r="K158" s="243"/>
      <c r="L158" s="248"/>
      <c r="M158" s="249"/>
      <c r="N158" s="203"/>
    </row>
    <row r="159" spans="2:14" x14ac:dyDescent="0.2">
      <c r="B159" s="241"/>
      <c r="C159" s="251"/>
      <c r="D159" s="243"/>
      <c r="E159" s="244"/>
      <c r="F159" s="244"/>
      <c r="G159" s="199"/>
      <c r="H159" s="246"/>
      <c r="I159" s="221"/>
      <c r="J159" s="338"/>
      <c r="K159" s="243"/>
      <c r="L159" s="248"/>
      <c r="M159" s="249"/>
      <c r="N159" s="203"/>
    </row>
    <row r="160" spans="2:14" x14ac:dyDescent="0.2">
      <c r="B160" s="241"/>
      <c r="C160" s="242"/>
      <c r="D160" s="243"/>
      <c r="E160" s="244"/>
      <c r="F160" s="244"/>
      <c r="G160" s="250"/>
      <c r="H160" s="246"/>
      <c r="I160" s="221"/>
      <c r="J160" s="338"/>
      <c r="K160" s="243"/>
      <c r="L160" s="248"/>
      <c r="M160" s="249"/>
      <c r="N160" s="203"/>
    </row>
    <row r="161" spans="2:14" x14ac:dyDescent="0.2">
      <c r="B161" s="241"/>
      <c r="C161" s="242"/>
      <c r="D161" s="243"/>
      <c r="E161" s="244"/>
      <c r="F161" s="244"/>
      <c r="G161" s="250"/>
      <c r="H161" s="246"/>
      <c r="I161" s="221"/>
      <c r="J161" s="338"/>
      <c r="K161" s="243"/>
      <c r="L161" s="248"/>
      <c r="M161" s="249"/>
      <c r="N161" s="203"/>
    </row>
    <row r="162" spans="2:14" x14ac:dyDescent="0.2">
      <c r="B162" s="241"/>
      <c r="C162" s="251"/>
      <c r="D162" s="241"/>
      <c r="E162" s="244"/>
      <c r="F162" s="244"/>
      <c r="G162" s="201"/>
      <c r="H162" s="246"/>
      <c r="I162" s="221"/>
      <c r="J162" s="338"/>
      <c r="K162" s="243"/>
      <c r="L162" s="248"/>
      <c r="M162" s="249"/>
      <c r="N162" s="203"/>
    </row>
    <row r="163" spans="2:14" x14ac:dyDescent="0.2">
      <c r="B163" s="241"/>
      <c r="C163" s="251"/>
      <c r="D163" s="243"/>
      <c r="E163" s="244"/>
      <c r="F163" s="244"/>
      <c r="G163" s="199"/>
      <c r="H163" s="246"/>
      <c r="I163" s="221"/>
      <c r="J163" s="338"/>
      <c r="K163" s="243"/>
      <c r="L163" s="248"/>
      <c r="M163" s="249"/>
      <c r="N163" s="203"/>
    </row>
    <row r="164" spans="2:14" x14ac:dyDescent="0.2">
      <c r="B164" s="241"/>
      <c r="C164" s="242"/>
      <c r="D164" s="243"/>
      <c r="E164" s="244"/>
      <c r="F164" s="244"/>
      <c r="G164" s="250"/>
      <c r="H164" s="246"/>
      <c r="I164" s="221"/>
      <c r="J164" s="338"/>
      <c r="K164" s="243"/>
      <c r="L164" s="248"/>
      <c r="M164" s="249"/>
      <c r="N164" s="254"/>
    </row>
    <row r="165" spans="2:14" x14ac:dyDescent="0.2">
      <c r="B165" s="241"/>
      <c r="C165" s="242"/>
      <c r="D165" s="243"/>
      <c r="E165" s="244"/>
      <c r="F165" s="244"/>
      <c r="G165" s="250"/>
      <c r="H165" s="200"/>
      <c r="I165" s="221"/>
      <c r="J165" s="338"/>
      <c r="K165" s="243"/>
      <c r="L165" s="248"/>
      <c r="M165" s="249"/>
      <c r="N165" s="203"/>
    </row>
    <row r="166" spans="2:14" x14ac:dyDescent="0.2">
      <c r="B166" s="241"/>
      <c r="C166" s="242"/>
      <c r="D166" s="243"/>
      <c r="E166" s="244"/>
      <c r="F166" s="244"/>
      <c r="G166" s="250"/>
      <c r="H166" s="200"/>
      <c r="I166" s="221"/>
      <c r="J166" s="338"/>
      <c r="K166" s="243"/>
      <c r="L166" s="248"/>
      <c r="M166" s="249"/>
      <c r="N166" s="203"/>
    </row>
    <row r="167" spans="2:14" x14ac:dyDescent="0.2">
      <c r="B167" s="241"/>
      <c r="C167" s="242"/>
      <c r="D167" s="243"/>
      <c r="E167" s="244"/>
      <c r="F167" s="244"/>
      <c r="G167" s="250"/>
      <c r="H167" s="200"/>
      <c r="I167" s="221"/>
      <c r="J167" s="338"/>
      <c r="K167" s="243"/>
      <c r="L167" s="248"/>
      <c r="M167" s="249"/>
      <c r="N167" s="203"/>
    </row>
    <row r="168" spans="2:14" x14ac:dyDescent="0.2">
      <c r="B168" s="241"/>
      <c r="C168" s="242"/>
      <c r="D168" s="243"/>
      <c r="E168" s="244"/>
      <c r="F168" s="244"/>
      <c r="G168" s="250"/>
      <c r="H168" s="200"/>
      <c r="I168" s="221"/>
      <c r="J168" s="338"/>
      <c r="K168" s="243"/>
      <c r="L168" s="248"/>
      <c r="M168" s="249"/>
      <c r="N168" s="203"/>
    </row>
    <row r="169" spans="2:14" x14ac:dyDescent="0.2">
      <c r="B169" s="241"/>
      <c r="C169" s="251"/>
      <c r="D169" s="243"/>
      <c r="E169" s="244"/>
      <c r="F169" s="244"/>
      <c r="G169" s="199"/>
      <c r="H169" s="200"/>
      <c r="I169" s="221"/>
      <c r="J169" s="338"/>
      <c r="K169" s="243"/>
      <c r="L169" s="248"/>
      <c r="M169" s="249"/>
      <c r="N169" s="203"/>
    </row>
    <row r="170" spans="2:14" x14ac:dyDescent="0.2">
      <c r="B170" s="241"/>
      <c r="C170" s="242"/>
      <c r="D170" s="243"/>
      <c r="E170" s="244"/>
      <c r="F170" s="244"/>
      <c r="G170" s="250"/>
      <c r="H170" s="200"/>
      <c r="I170" s="221"/>
      <c r="J170" s="338"/>
      <c r="K170" s="243"/>
      <c r="L170" s="248"/>
      <c r="M170" s="249"/>
      <c r="N170" s="203"/>
    </row>
    <row r="171" spans="2:14" x14ac:dyDescent="0.2">
      <c r="B171" s="241"/>
      <c r="C171" s="251"/>
      <c r="D171" s="243"/>
      <c r="E171" s="244"/>
      <c r="F171" s="244"/>
      <c r="G171" s="199"/>
      <c r="H171" s="200"/>
      <c r="I171" s="221"/>
      <c r="J171" s="338"/>
      <c r="K171" s="243"/>
      <c r="L171" s="248"/>
      <c r="M171" s="249"/>
      <c r="N171" s="203"/>
    </row>
    <row r="172" spans="2:14" x14ac:dyDescent="0.2">
      <c r="B172" s="241"/>
      <c r="C172" s="242"/>
      <c r="D172" s="243"/>
      <c r="E172" s="244"/>
      <c r="F172" s="244"/>
      <c r="G172" s="250"/>
      <c r="H172" s="200"/>
      <c r="I172" s="221"/>
      <c r="J172" s="338"/>
      <c r="K172" s="243"/>
      <c r="L172" s="248"/>
      <c r="M172" s="249"/>
      <c r="N172" s="203"/>
    </row>
    <row r="173" spans="2:14" x14ac:dyDescent="0.2">
      <c r="B173" s="241"/>
      <c r="C173" s="242"/>
      <c r="D173" s="243"/>
      <c r="E173" s="244"/>
      <c r="F173" s="244"/>
      <c r="G173" s="250"/>
      <c r="H173" s="200"/>
      <c r="I173" s="221"/>
      <c r="J173" s="338"/>
      <c r="K173" s="243"/>
      <c r="L173" s="248"/>
      <c r="M173" s="249"/>
      <c r="N173" s="203"/>
    </row>
    <row r="174" spans="2:14" x14ac:dyDescent="0.2">
      <c r="B174" s="241"/>
      <c r="C174" s="251"/>
      <c r="D174" s="243"/>
      <c r="E174" s="244"/>
      <c r="F174" s="244"/>
      <c r="G174" s="199"/>
      <c r="H174" s="200"/>
      <c r="I174" s="221"/>
      <c r="J174" s="338"/>
      <c r="K174" s="243"/>
      <c r="L174" s="248"/>
      <c r="M174" s="249"/>
      <c r="N174" s="203"/>
    </row>
    <row r="175" spans="2:14" x14ac:dyDescent="0.2">
      <c r="B175" s="241"/>
      <c r="C175" s="242"/>
      <c r="D175" s="243"/>
      <c r="E175" s="244"/>
      <c r="F175" s="244"/>
      <c r="G175" s="250"/>
      <c r="H175" s="200"/>
      <c r="I175" s="221"/>
      <c r="J175" s="338"/>
      <c r="K175" s="243"/>
      <c r="L175" s="248"/>
      <c r="M175" s="249"/>
      <c r="N175" s="203"/>
    </row>
    <row r="176" spans="2:14" x14ac:dyDescent="0.2">
      <c r="B176" s="241"/>
      <c r="C176" s="242"/>
      <c r="D176" s="243"/>
      <c r="E176" s="244"/>
      <c r="F176" s="244"/>
      <c r="G176" s="250"/>
      <c r="H176" s="200"/>
      <c r="I176" s="221"/>
      <c r="J176" s="338"/>
      <c r="K176" s="243"/>
      <c r="L176" s="248"/>
      <c r="M176" s="249"/>
      <c r="N176" s="203"/>
    </row>
    <row r="177" spans="2:14" x14ac:dyDescent="0.2">
      <c r="B177" s="241"/>
      <c r="C177" s="242"/>
      <c r="D177" s="243"/>
      <c r="E177" s="244"/>
      <c r="F177" s="244"/>
      <c r="G177" s="250"/>
      <c r="H177" s="200"/>
      <c r="I177" s="221"/>
      <c r="J177" s="338"/>
      <c r="K177" s="243"/>
      <c r="L177" s="248"/>
      <c r="M177" s="249"/>
      <c r="N177" s="203"/>
    </row>
    <row r="178" spans="2:14" x14ac:dyDescent="0.2">
      <c r="B178" s="241"/>
      <c r="C178" s="251"/>
      <c r="D178" s="243"/>
      <c r="E178" s="244"/>
      <c r="F178" s="244"/>
      <c r="G178" s="199"/>
      <c r="H178" s="200"/>
      <c r="I178" s="221"/>
      <c r="J178" s="338"/>
      <c r="K178" s="243"/>
      <c r="L178" s="248"/>
      <c r="M178" s="249"/>
      <c r="N178" s="203"/>
    </row>
    <row r="179" spans="2:14" x14ac:dyDescent="0.2">
      <c r="B179" s="241"/>
      <c r="C179" s="242"/>
      <c r="D179" s="243"/>
      <c r="E179" s="244"/>
      <c r="F179" s="244"/>
      <c r="G179" s="250"/>
      <c r="H179" s="200"/>
      <c r="I179" s="221"/>
      <c r="J179" s="338"/>
      <c r="K179" s="243"/>
      <c r="L179" s="248"/>
      <c r="M179" s="249"/>
      <c r="N179" s="203"/>
    </row>
    <row r="180" spans="2:14" x14ac:dyDescent="0.2">
      <c r="B180" s="241"/>
      <c r="C180" s="242"/>
      <c r="D180" s="243"/>
      <c r="E180" s="244"/>
      <c r="F180" s="244"/>
      <c r="G180" s="250"/>
      <c r="H180" s="200"/>
      <c r="I180" s="221"/>
      <c r="J180" s="338"/>
      <c r="K180" s="243"/>
      <c r="L180" s="248"/>
      <c r="M180" s="249"/>
      <c r="N180" s="203"/>
    </row>
    <row r="181" spans="2:14" x14ac:dyDescent="0.2">
      <c r="B181" s="241"/>
      <c r="C181" s="242"/>
      <c r="D181" s="243"/>
      <c r="E181" s="244"/>
      <c r="F181" s="244"/>
      <c r="G181" s="250"/>
      <c r="H181" s="200"/>
      <c r="I181" s="221"/>
      <c r="J181" s="338"/>
      <c r="K181" s="243"/>
      <c r="L181" s="248"/>
      <c r="M181" s="249"/>
      <c r="N181" s="203"/>
    </row>
    <row r="182" spans="2:14" x14ac:dyDescent="0.2">
      <c r="B182" s="241"/>
      <c r="C182" s="242"/>
      <c r="D182" s="243"/>
      <c r="E182" s="244"/>
      <c r="F182" s="244"/>
      <c r="G182" s="250"/>
      <c r="H182" s="200"/>
      <c r="I182" s="221"/>
      <c r="J182" s="338"/>
      <c r="K182" s="243"/>
      <c r="L182" s="248"/>
      <c r="M182" s="249"/>
      <c r="N182" s="203"/>
    </row>
    <row r="183" spans="2:14" x14ac:dyDescent="0.2">
      <c r="B183" s="241"/>
      <c r="C183" s="251"/>
      <c r="D183" s="243"/>
      <c r="E183" s="244"/>
      <c r="F183" s="244"/>
      <c r="G183" s="199"/>
      <c r="H183" s="200"/>
      <c r="I183" s="221"/>
      <c r="J183" s="338"/>
      <c r="K183" s="243"/>
      <c r="L183" s="248"/>
      <c r="M183" s="249"/>
      <c r="N183" s="203"/>
    </row>
    <row r="184" spans="2:14" x14ac:dyDescent="0.2">
      <c r="B184" s="241"/>
      <c r="C184" s="242"/>
      <c r="D184" s="243"/>
      <c r="E184" s="244"/>
      <c r="F184" s="244"/>
      <c r="G184" s="250"/>
      <c r="H184" s="200"/>
      <c r="I184" s="221"/>
      <c r="J184" s="338"/>
      <c r="K184" s="243"/>
      <c r="L184" s="248"/>
      <c r="M184" s="249"/>
      <c r="N184" s="203"/>
    </row>
    <row r="185" spans="2:14" x14ac:dyDescent="0.2">
      <c r="B185" s="241"/>
      <c r="C185" s="242"/>
      <c r="D185" s="243"/>
      <c r="E185" s="244"/>
      <c r="F185" s="244"/>
      <c r="G185" s="250"/>
      <c r="H185" s="200"/>
      <c r="I185" s="221"/>
      <c r="J185" s="338"/>
      <c r="K185" s="243"/>
      <c r="L185" s="248"/>
      <c r="M185" s="249"/>
      <c r="N185" s="203"/>
    </row>
    <row r="186" spans="2:14" x14ac:dyDescent="0.2">
      <c r="B186" s="241"/>
      <c r="C186" s="242"/>
      <c r="D186" s="243"/>
      <c r="E186" s="244"/>
      <c r="F186" s="244"/>
      <c r="G186" s="250"/>
      <c r="H186" s="200"/>
      <c r="I186" s="221"/>
      <c r="J186" s="338"/>
      <c r="K186" s="243"/>
      <c r="L186" s="248"/>
      <c r="M186" s="249"/>
      <c r="N186" s="203"/>
    </row>
    <row r="187" spans="2:14" x14ac:dyDescent="0.2">
      <c r="B187" s="241"/>
      <c r="C187" s="242"/>
      <c r="D187" s="243"/>
      <c r="E187" s="244"/>
      <c r="F187" s="244"/>
      <c r="G187" s="250"/>
      <c r="H187" s="200"/>
      <c r="I187" s="221"/>
      <c r="J187" s="338"/>
      <c r="K187" s="243"/>
      <c r="L187" s="248"/>
      <c r="M187" s="249"/>
      <c r="N187" s="203"/>
    </row>
    <row r="188" spans="2:14" x14ac:dyDescent="0.2">
      <c r="B188" s="241"/>
      <c r="C188" s="242"/>
      <c r="D188" s="243"/>
      <c r="E188" s="244"/>
      <c r="F188" s="244"/>
      <c r="G188" s="250"/>
      <c r="H188" s="200"/>
      <c r="I188" s="221"/>
      <c r="J188" s="338"/>
      <c r="K188" s="243"/>
      <c r="L188" s="248"/>
      <c r="M188" s="249"/>
      <c r="N188" s="203"/>
    </row>
    <row r="189" spans="2:14" x14ac:dyDescent="0.2">
      <c r="B189" s="241"/>
      <c r="C189" s="242"/>
      <c r="D189" s="243"/>
      <c r="E189" s="244"/>
      <c r="F189" s="244"/>
      <c r="G189" s="250"/>
      <c r="H189" s="200"/>
      <c r="I189" s="221"/>
      <c r="J189" s="338"/>
      <c r="K189" s="243"/>
      <c r="L189" s="248"/>
      <c r="M189" s="249"/>
      <c r="N189" s="203"/>
    </row>
    <row r="190" spans="2:14" x14ac:dyDescent="0.2">
      <c r="B190" s="241"/>
      <c r="C190" s="242"/>
      <c r="D190" s="243"/>
      <c r="E190" s="244"/>
      <c r="F190" s="244"/>
      <c r="G190" s="250"/>
      <c r="H190" s="200"/>
      <c r="I190" s="221"/>
      <c r="J190" s="338"/>
      <c r="K190" s="243"/>
      <c r="L190" s="248"/>
      <c r="M190" s="249"/>
      <c r="N190" s="203"/>
    </row>
    <row r="191" spans="2:14" x14ac:dyDescent="0.2">
      <c r="B191" s="241"/>
      <c r="C191" s="251"/>
      <c r="D191" s="243"/>
      <c r="E191" s="244"/>
      <c r="F191" s="244"/>
      <c r="G191" s="199"/>
      <c r="H191" s="200"/>
      <c r="I191" s="221"/>
      <c r="J191" s="338"/>
      <c r="K191" s="243"/>
      <c r="L191" s="248"/>
      <c r="M191" s="249"/>
      <c r="N191" s="203"/>
    </row>
    <row r="192" spans="2:14" x14ac:dyDescent="0.2">
      <c r="B192" s="241"/>
      <c r="C192" s="242"/>
      <c r="D192" s="243"/>
      <c r="E192" s="244"/>
      <c r="F192" s="244"/>
      <c r="G192" s="250"/>
      <c r="H192" s="200"/>
      <c r="I192" s="221"/>
      <c r="J192" s="338"/>
      <c r="K192" s="243"/>
      <c r="L192" s="248"/>
      <c r="M192" s="249"/>
      <c r="N192" s="203"/>
    </row>
    <row r="193" spans="2:14" x14ac:dyDescent="0.2">
      <c r="B193" s="241"/>
      <c r="C193" s="251"/>
      <c r="D193" s="243"/>
      <c r="E193" s="244"/>
      <c r="F193" s="244"/>
      <c r="G193" s="199"/>
      <c r="H193" s="200"/>
      <c r="I193" s="221"/>
      <c r="J193" s="338"/>
      <c r="K193" s="243"/>
      <c r="L193" s="248"/>
      <c r="M193" s="249"/>
      <c r="N193" s="203"/>
    </row>
    <row r="194" spans="2:14" x14ac:dyDescent="0.2">
      <c r="B194" s="241"/>
      <c r="C194" s="242"/>
      <c r="D194" s="243"/>
      <c r="E194" s="244"/>
      <c r="F194" s="244"/>
      <c r="G194" s="250"/>
      <c r="H194" s="200"/>
      <c r="I194" s="221"/>
      <c r="J194" s="338"/>
      <c r="K194" s="243"/>
      <c r="L194" s="203"/>
      <c r="M194" s="249"/>
      <c r="N194" s="254"/>
    </row>
    <row r="195" spans="2:14" x14ac:dyDescent="0.2">
      <c r="B195" s="241"/>
      <c r="C195" s="242"/>
      <c r="D195" s="243"/>
      <c r="E195" s="244"/>
      <c r="F195" s="244"/>
      <c r="G195" s="250"/>
      <c r="H195" s="246"/>
      <c r="I195" s="221"/>
      <c r="J195" s="338"/>
      <c r="K195" s="243"/>
      <c r="L195" s="248"/>
      <c r="M195" s="249"/>
      <c r="N195" s="254"/>
    </row>
    <row r="196" spans="2:14" x14ac:dyDescent="0.2">
      <c r="B196" s="241"/>
      <c r="C196" s="242"/>
      <c r="D196" s="243"/>
      <c r="E196" s="244"/>
      <c r="F196" s="244"/>
      <c r="G196" s="250"/>
      <c r="H196" s="200"/>
      <c r="I196" s="221"/>
      <c r="J196" s="338"/>
      <c r="K196" s="243"/>
      <c r="L196" s="248"/>
      <c r="M196" s="249"/>
      <c r="N196" s="203"/>
    </row>
    <row r="197" spans="2:14" x14ac:dyDescent="0.2">
      <c r="B197" s="241"/>
      <c r="C197" s="251"/>
      <c r="D197" s="243"/>
      <c r="E197" s="244"/>
      <c r="F197" s="244"/>
      <c r="G197" s="199"/>
      <c r="H197" s="240"/>
      <c r="I197" s="222"/>
      <c r="J197" s="339"/>
      <c r="K197" s="243"/>
      <c r="L197" s="248"/>
      <c r="M197" s="249"/>
      <c r="N197" s="203"/>
    </row>
    <row r="198" spans="2:14" x14ac:dyDescent="0.2">
      <c r="B198" s="241"/>
      <c r="C198" s="242"/>
      <c r="D198" s="243"/>
      <c r="E198" s="244"/>
      <c r="F198" s="244"/>
      <c r="G198" s="250"/>
      <c r="H198" s="200"/>
      <c r="I198" s="221"/>
      <c r="J198" s="338"/>
      <c r="K198" s="243"/>
      <c r="L198" s="248"/>
      <c r="M198" s="249"/>
      <c r="N198" s="203"/>
    </row>
    <row r="199" spans="2:14" x14ac:dyDescent="0.2">
      <c r="B199" s="241"/>
      <c r="C199" s="251"/>
      <c r="D199" s="243"/>
      <c r="E199" s="244"/>
      <c r="F199" s="244"/>
      <c r="G199" s="199"/>
      <c r="H199" s="240"/>
      <c r="I199" s="222"/>
      <c r="J199" s="339"/>
      <c r="K199" s="243"/>
      <c r="L199" s="248"/>
      <c r="M199" s="249"/>
      <c r="N199" s="203"/>
    </row>
    <row r="200" spans="2:14" x14ac:dyDescent="0.2">
      <c r="B200" s="241"/>
      <c r="C200" s="242"/>
      <c r="D200" s="243"/>
      <c r="E200" s="244"/>
      <c r="F200" s="244"/>
      <c r="G200" s="250"/>
      <c r="H200" s="200"/>
      <c r="I200" s="221"/>
      <c r="J200" s="338"/>
      <c r="K200" s="243"/>
      <c r="L200" s="248"/>
      <c r="M200" s="249"/>
      <c r="N200" s="203"/>
    </row>
    <row r="201" spans="2:14" x14ac:dyDescent="0.2">
      <c r="B201" s="241"/>
      <c r="C201" s="251"/>
      <c r="D201" s="243"/>
      <c r="E201" s="244"/>
      <c r="F201" s="244"/>
      <c r="G201" s="199"/>
      <c r="H201" s="240"/>
      <c r="I201" s="222"/>
      <c r="J201" s="339"/>
      <c r="K201" s="243"/>
      <c r="L201" s="203"/>
      <c r="M201" s="249"/>
      <c r="N201" s="203"/>
    </row>
    <row r="202" spans="2:14" x14ac:dyDescent="0.2">
      <c r="B202" s="241"/>
      <c r="C202" s="242"/>
      <c r="D202" s="243"/>
      <c r="E202" s="244"/>
      <c r="F202" s="244"/>
      <c r="G202" s="250"/>
      <c r="H202" s="200"/>
      <c r="I202" s="221"/>
      <c r="J202" s="338"/>
      <c r="K202" s="243"/>
      <c r="L202" s="203"/>
      <c r="M202" s="249"/>
      <c r="N202" s="203"/>
    </row>
    <row r="203" spans="2:14" x14ac:dyDescent="0.2">
      <c r="B203" s="241"/>
      <c r="C203" s="251"/>
      <c r="D203" s="243"/>
      <c r="E203" s="244"/>
      <c r="F203" s="244"/>
      <c r="G203" s="199"/>
      <c r="H203" s="240"/>
      <c r="I203" s="222"/>
      <c r="J203" s="339"/>
      <c r="K203" s="243"/>
      <c r="L203" s="203"/>
      <c r="M203" s="249"/>
      <c r="N203" s="203"/>
    </row>
    <row r="204" spans="2:14" x14ac:dyDescent="0.2">
      <c r="B204" s="241"/>
      <c r="C204" s="242"/>
      <c r="D204" s="243"/>
      <c r="E204" s="244"/>
      <c r="F204" s="244"/>
      <c r="G204" s="250"/>
      <c r="H204" s="200"/>
      <c r="I204" s="221"/>
      <c r="J204" s="338"/>
      <c r="K204" s="243"/>
      <c r="L204" s="203"/>
      <c r="M204" s="249"/>
      <c r="N204" s="203"/>
    </row>
    <row r="205" spans="2:14" x14ac:dyDescent="0.2">
      <c r="B205" s="241"/>
      <c r="C205" s="242"/>
      <c r="D205" s="243"/>
      <c r="E205" s="244"/>
      <c r="F205" s="244"/>
      <c r="G205" s="250"/>
      <c r="H205" s="200"/>
      <c r="I205" s="221"/>
      <c r="J205" s="338"/>
      <c r="K205" s="243"/>
      <c r="L205" s="248"/>
      <c r="M205" s="249"/>
      <c r="N205" s="203"/>
    </row>
    <row r="206" spans="2:14" x14ac:dyDescent="0.2">
      <c r="B206" s="241"/>
      <c r="C206" s="251"/>
      <c r="D206" s="243"/>
      <c r="E206" s="244"/>
      <c r="F206" s="244"/>
      <c r="G206" s="199"/>
      <c r="H206" s="240"/>
      <c r="I206" s="222"/>
      <c r="J206" s="339"/>
      <c r="K206" s="243"/>
      <c r="L206" s="248"/>
      <c r="M206" s="249"/>
      <c r="N206" s="203"/>
    </row>
    <row r="207" spans="2:14" x14ac:dyDescent="0.2">
      <c r="B207" s="241"/>
      <c r="C207" s="242"/>
      <c r="D207" s="243"/>
      <c r="E207" s="244"/>
      <c r="F207" s="244"/>
      <c r="G207" s="250"/>
      <c r="H207" s="200"/>
      <c r="I207" s="221"/>
      <c r="J207" s="338"/>
      <c r="K207" s="243"/>
      <c r="L207" s="203"/>
      <c r="M207" s="249"/>
      <c r="N207" s="203"/>
    </row>
    <row r="208" spans="2:14" x14ac:dyDescent="0.2">
      <c r="B208" s="241"/>
      <c r="C208" s="242"/>
      <c r="D208" s="243"/>
      <c r="E208" s="244"/>
      <c r="F208" s="244"/>
      <c r="G208" s="250"/>
      <c r="H208" s="200"/>
      <c r="I208" s="221"/>
      <c r="J208" s="338"/>
      <c r="K208" s="243"/>
      <c r="L208" s="248"/>
      <c r="M208" s="249"/>
      <c r="N208" s="203"/>
    </row>
    <row r="209" spans="2:14" x14ac:dyDescent="0.2">
      <c r="B209" s="241"/>
      <c r="C209" s="242"/>
      <c r="D209" s="243"/>
      <c r="E209" s="244"/>
      <c r="F209" s="244"/>
      <c r="G209" s="250"/>
      <c r="H209" s="200"/>
      <c r="I209" s="221"/>
      <c r="J209" s="338"/>
      <c r="K209" s="243"/>
      <c r="L209" s="248"/>
      <c r="M209" s="249"/>
      <c r="N209" s="203"/>
    </row>
    <row r="210" spans="2:14" x14ac:dyDescent="0.2">
      <c r="B210" s="241"/>
      <c r="C210" s="242"/>
      <c r="D210" s="243"/>
      <c r="E210" s="244"/>
      <c r="F210" s="244"/>
      <c r="G210" s="250"/>
      <c r="H210" s="200"/>
      <c r="I210" s="221"/>
      <c r="J210" s="338"/>
      <c r="K210" s="243"/>
      <c r="L210" s="203"/>
      <c r="M210" s="249"/>
      <c r="N210" s="203"/>
    </row>
    <row r="211" spans="2:14" x14ac:dyDescent="0.2">
      <c r="B211" s="241"/>
      <c r="C211" s="242"/>
      <c r="D211" s="243"/>
      <c r="E211" s="244"/>
      <c r="F211" s="244"/>
      <c r="G211" s="250"/>
      <c r="H211" s="200"/>
      <c r="I211" s="221"/>
      <c r="J211" s="338"/>
      <c r="K211" s="243"/>
      <c r="L211" s="248"/>
      <c r="M211" s="249"/>
      <c r="N211" s="203"/>
    </row>
    <row r="212" spans="2:14" x14ac:dyDescent="0.2">
      <c r="B212" s="241"/>
      <c r="C212" s="251"/>
      <c r="D212" s="243"/>
      <c r="E212" s="244"/>
      <c r="F212" s="244"/>
      <c r="G212" s="199"/>
      <c r="H212" s="240"/>
      <c r="I212" s="222"/>
      <c r="J212" s="339"/>
      <c r="K212" s="243"/>
      <c r="L212" s="203"/>
      <c r="M212" s="249"/>
      <c r="N212" s="203"/>
    </row>
    <row r="213" spans="2:14" x14ac:dyDescent="0.2">
      <c r="B213" s="241"/>
      <c r="C213" s="242"/>
      <c r="D213" s="243"/>
      <c r="E213" s="244"/>
      <c r="F213" s="244"/>
      <c r="G213" s="250"/>
      <c r="H213" s="200"/>
      <c r="I213" s="221"/>
      <c r="J213" s="338"/>
      <c r="K213" s="243"/>
      <c r="L213" s="248"/>
      <c r="M213" s="249"/>
      <c r="N213" s="203"/>
    </row>
    <row r="214" spans="2:14" x14ac:dyDescent="0.2">
      <c r="B214" s="241"/>
      <c r="C214" s="242"/>
      <c r="D214" s="243"/>
      <c r="E214" s="244"/>
      <c r="F214" s="244"/>
      <c r="G214" s="250"/>
      <c r="H214" s="200"/>
      <c r="I214" s="221"/>
      <c r="J214" s="338"/>
      <c r="K214" s="243"/>
      <c r="L214" s="203"/>
      <c r="M214" s="249"/>
      <c r="N214" s="203"/>
    </row>
    <row r="215" spans="2:14" x14ac:dyDescent="0.2">
      <c r="B215" s="241"/>
      <c r="C215" s="242"/>
      <c r="D215" s="243"/>
      <c r="E215" s="244"/>
      <c r="F215" s="244"/>
      <c r="G215" s="250"/>
      <c r="H215" s="200"/>
      <c r="I215" s="221"/>
      <c r="J215" s="338"/>
      <c r="K215" s="243"/>
      <c r="L215" s="203"/>
      <c r="M215" s="249"/>
      <c r="N215" s="203"/>
    </row>
    <row r="216" spans="2:14" x14ac:dyDescent="0.2">
      <c r="B216" s="241"/>
      <c r="C216" s="242"/>
      <c r="D216" s="243"/>
      <c r="E216" s="244"/>
      <c r="F216" s="244"/>
      <c r="G216" s="250"/>
      <c r="H216" s="200"/>
      <c r="I216" s="221"/>
      <c r="J216" s="338"/>
      <c r="K216" s="243"/>
      <c r="L216" s="248"/>
      <c r="M216" s="249"/>
      <c r="N216" s="203"/>
    </row>
    <row r="217" spans="2:14" x14ac:dyDescent="0.2">
      <c r="B217" s="241"/>
      <c r="C217" s="251"/>
      <c r="D217" s="243"/>
      <c r="E217" s="244"/>
      <c r="F217" s="244"/>
      <c r="G217" s="199"/>
      <c r="H217" s="240"/>
      <c r="I217" s="222"/>
      <c r="J217" s="339"/>
      <c r="K217" s="243"/>
      <c r="L217" s="248"/>
      <c r="M217" s="249"/>
      <c r="N217" s="203"/>
    </row>
    <row r="218" spans="2:14" x14ac:dyDescent="0.2">
      <c r="B218" s="241"/>
      <c r="C218" s="242"/>
      <c r="D218" s="243"/>
      <c r="E218" s="244"/>
      <c r="F218" s="244"/>
      <c r="G218" s="250"/>
      <c r="H218" s="200"/>
      <c r="I218" s="221"/>
      <c r="J218" s="338"/>
      <c r="K218" s="243"/>
      <c r="L218" s="203"/>
      <c r="M218" s="249"/>
      <c r="N218" s="203"/>
    </row>
    <row r="219" spans="2:14" x14ac:dyDescent="0.2">
      <c r="B219" s="241"/>
      <c r="C219" s="242"/>
      <c r="D219" s="241"/>
      <c r="E219" s="244"/>
      <c r="F219" s="244"/>
      <c r="G219" s="257"/>
      <c r="H219" s="200"/>
      <c r="I219" s="221"/>
      <c r="J219" s="338"/>
      <c r="K219" s="243"/>
      <c r="L219" s="248"/>
      <c r="M219" s="249"/>
      <c r="N219" s="203"/>
    </row>
    <row r="220" spans="2:14" x14ac:dyDescent="0.2">
      <c r="B220" s="241"/>
      <c r="C220" s="242"/>
      <c r="D220" s="243"/>
      <c r="E220" s="244"/>
      <c r="F220" s="244"/>
      <c r="G220" s="250"/>
      <c r="H220" s="200"/>
      <c r="I220" s="221"/>
      <c r="J220" s="338"/>
      <c r="K220" s="243"/>
      <c r="L220" s="248"/>
      <c r="M220" s="249"/>
      <c r="N220" s="203"/>
    </row>
    <row r="221" spans="2:14" x14ac:dyDescent="0.2">
      <c r="B221" s="241"/>
      <c r="C221" s="242"/>
      <c r="D221" s="243"/>
      <c r="E221" s="244"/>
      <c r="F221" s="244"/>
      <c r="G221" s="250"/>
      <c r="H221" s="200"/>
      <c r="I221" s="221"/>
      <c r="J221" s="338"/>
      <c r="K221" s="243"/>
      <c r="L221" s="248"/>
      <c r="M221" s="249"/>
      <c r="N221" s="203"/>
    </row>
    <row r="222" spans="2:14" x14ac:dyDescent="0.2">
      <c r="B222" s="241"/>
      <c r="C222" s="242"/>
      <c r="D222" s="243"/>
      <c r="E222" s="244"/>
      <c r="F222" s="244"/>
      <c r="G222" s="250"/>
      <c r="H222" s="200"/>
      <c r="I222" s="221"/>
      <c r="J222" s="338"/>
      <c r="K222" s="243"/>
      <c r="L222" s="248"/>
      <c r="M222" s="249"/>
      <c r="N222" s="203"/>
    </row>
    <row r="223" spans="2:14" x14ac:dyDescent="0.2">
      <c r="B223" s="241"/>
      <c r="C223" s="242"/>
      <c r="D223" s="241"/>
      <c r="E223" s="244"/>
      <c r="F223" s="244"/>
      <c r="G223" s="257"/>
      <c r="H223" s="200"/>
      <c r="I223" s="221"/>
      <c r="J223" s="338"/>
      <c r="K223" s="243"/>
      <c r="L223" s="203"/>
      <c r="M223" s="249"/>
      <c r="N223" s="203"/>
    </row>
    <row r="224" spans="2:14" x14ac:dyDescent="0.2">
      <c r="B224" s="241"/>
      <c r="C224" s="242"/>
      <c r="D224" s="243"/>
      <c r="E224" s="244"/>
      <c r="F224" s="244"/>
      <c r="G224" s="250"/>
      <c r="H224" s="200"/>
      <c r="I224" s="221"/>
      <c r="J224" s="338"/>
      <c r="K224" s="243"/>
      <c r="L224" s="248"/>
      <c r="M224" s="249"/>
      <c r="N224" s="203"/>
    </row>
    <row r="225" spans="2:14" x14ac:dyDescent="0.2">
      <c r="B225" s="241"/>
      <c r="C225" s="242"/>
      <c r="D225" s="241"/>
      <c r="E225" s="244"/>
      <c r="F225" s="244"/>
      <c r="G225" s="257"/>
      <c r="H225" s="200"/>
      <c r="I225" s="221"/>
      <c r="J225" s="338"/>
      <c r="K225" s="243"/>
      <c r="L225" s="248"/>
      <c r="M225" s="249"/>
      <c r="N225" s="203"/>
    </row>
    <row r="226" spans="2:14" x14ac:dyDescent="0.2">
      <c r="B226" s="241"/>
      <c r="C226" s="242"/>
      <c r="D226" s="243"/>
      <c r="E226" s="244"/>
      <c r="F226" s="244"/>
      <c r="G226" s="250"/>
      <c r="H226" s="200"/>
      <c r="I226" s="221"/>
      <c r="J226" s="338"/>
      <c r="K226" s="243"/>
      <c r="L226" s="248"/>
      <c r="M226" s="249"/>
      <c r="N226" s="203"/>
    </row>
    <row r="227" spans="2:14" x14ac:dyDescent="0.2">
      <c r="B227" s="241"/>
      <c r="C227" s="242"/>
      <c r="D227" s="243"/>
      <c r="E227" s="244"/>
      <c r="F227" s="244"/>
      <c r="G227" s="250"/>
      <c r="H227" s="200"/>
      <c r="I227" s="221"/>
      <c r="J227" s="338"/>
      <c r="K227" s="243"/>
      <c r="L227" s="248"/>
      <c r="M227" s="249"/>
      <c r="N227" s="203"/>
    </row>
    <row r="228" spans="2:14" x14ac:dyDescent="0.2">
      <c r="B228" s="241"/>
      <c r="C228" s="251"/>
      <c r="D228" s="243"/>
      <c r="E228" s="244"/>
      <c r="F228" s="244"/>
      <c r="G228" s="257"/>
      <c r="H228" s="259"/>
      <c r="I228" s="256"/>
      <c r="J228" s="340"/>
      <c r="K228" s="243"/>
      <c r="L228" s="248"/>
      <c r="M228" s="249"/>
      <c r="N228" s="203"/>
    </row>
    <row r="229" spans="2:14" x14ac:dyDescent="0.2">
      <c r="B229" s="241"/>
      <c r="C229" s="242"/>
      <c r="D229" s="241"/>
      <c r="E229" s="244"/>
      <c r="F229" s="244"/>
      <c r="G229" s="257"/>
      <c r="H229" s="200"/>
      <c r="I229" s="221"/>
      <c r="J229" s="338"/>
      <c r="K229" s="241"/>
      <c r="L229" s="248"/>
      <c r="M229" s="249"/>
      <c r="N229" s="203"/>
    </row>
    <row r="230" spans="2:14" x14ac:dyDescent="0.2">
      <c r="B230" s="241"/>
      <c r="C230" s="242"/>
      <c r="D230" s="243"/>
      <c r="E230" s="244"/>
      <c r="F230" s="244"/>
      <c r="G230" s="250"/>
      <c r="H230" s="200"/>
      <c r="I230" s="221"/>
      <c r="J230" s="338"/>
      <c r="K230" s="243"/>
      <c r="L230" s="248"/>
      <c r="M230" s="249"/>
      <c r="N230" s="203"/>
    </row>
    <row r="231" spans="2:14" x14ac:dyDescent="0.2">
      <c r="B231" s="241"/>
      <c r="C231" s="242"/>
      <c r="D231" s="243"/>
      <c r="E231" s="244"/>
      <c r="F231" s="244"/>
      <c r="G231" s="250"/>
      <c r="H231" s="200"/>
      <c r="I231" s="221"/>
      <c r="J231" s="338"/>
      <c r="K231" s="243"/>
      <c r="L231" s="248"/>
      <c r="M231" s="249"/>
      <c r="N231" s="203"/>
    </row>
    <row r="232" spans="2:14" x14ac:dyDescent="0.2">
      <c r="B232" s="241"/>
      <c r="C232" s="242"/>
      <c r="D232" s="243"/>
      <c r="E232" s="244"/>
      <c r="F232" s="244"/>
      <c r="G232" s="250"/>
      <c r="H232" s="200"/>
      <c r="I232" s="221"/>
      <c r="J232" s="338"/>
      <c r="K232" s="243"/>
      <c r="L232" s="248"/>
      <c r="M232" s="249"/>
      <c r="N232" s="203"/>
    </row>
    <row r="233" spans="2:14" x14ac:dyDescent="0.2">
      <c r="B233" s="241"/>
      <c r="C233" s="242"/>
      <c r="D233" s="243"/>
      <c r="E233" s="244"/>
      <c r="F233" s="244"/>
      <c r="G233" s="250"/>
      <c r="H233" s="200"/>
      <c r="I233" s="221"/>
      <c r="J233" s="338"/>
      <c r="K233" s="243"/>
      <c r="L233" s="248"/>
      <c r="M233" s="249"/>
      <c r="N233" s="203"/>
    </row>
    <row r="234" spans="2:14" x14ac:dyDescent="0.2">
      <c r="B234" s="241"/>
      <c r="C234" s="242"/>
      <c r="D234" s="243"/>
      <c r="E234" s="244"/>
      <c r="F234" s="244"/>
      <c r="G234" s="250"/>
      <c r="H234" s="200"/>
      <c r="I234" s="221"/>
      <c r="J234" s="338"/>
      <c r="K234" s="243"/>
      <c r="L234" s="248"/>
      <c r="M234" s="249"/>
      <c r="N234" s="203"/>
    </row>
    <row r="235" spans="2:14" x14ac:dyDescent="0.2">
      <c r="B235" s="241"/>
      <c r="C235" s="242"/>
      <c r="D235" s="243"/>
      <c r="E235" s="244"/>
      <c r="F235" s="244"/>
      <c r="G235" s="250"/>
      <c r="H235" s="200"/>
      <c r="I235" s="221"/>
      <c r="J235" s="338"/>
      <c r="K235" s="243"/>
      <c r="L235" s="248"/>
      <c r="M235" s="249"/>
      <c r="N235" s="203"/>
    </row>
    <row r="236" spans="2:14" x14ac:dyDescent="0.2">
      <c r="B236" s="241"/>
      <c r="C236" s="242"/>
      <c r="D236" s="243"/>
      <c r="E236" s="244"/>
      <c r="F236" s="244"/>
      <c r="G236" s="250"/>
      <c r="H236" s="200"/>
      <c r="I236" s="221"/>
      <c r="J236" s="338"/>
      <c r="K236" s="243"/>
      <c r="L236" s="248"/>
      <c r="M236" s="249"/>
      <c r="N236" s="203"/>
    </row>
    <row r="237" spans="2:14" x14ac:dyDescent="0.2">
      <c r="B237" s="241"/>
      <c r="C237" s="242"/>
      <c r="D237" s="243"/>
      <c r="E237" s="244"/>
      <c r="F237" s="244"/>
      <c r="G237" s="250"/>
      <c r="H237" s="200"/>
      <c r="I237" s="221"/>
      <c r="J237" s="338"/>
      <c r="K237" s="243"/>
      <c r="L237" s="248"/>
      <c r="M237" s="249"/>
      <c r="N237" s="203"/>
    </row>
    <row r="238" spans="2:14" x14ac:dyDescent="0.2">
      <c r="B238" s="241"/>
      <c r="C238" s="251"/>
      <c r="D238" s="243"/>
      <c r="E238" s="244"/>
      <c r="F238" s="244"/>
      <c r="G238" s="199"/>
      <c r="H238" s="240"/>
      <c r="I238" s="222"/>
      <c r="J238" s="339"/>
      <c r="K238" s="243"/>
      <c r="L238" s="248"/>
      <c r="M238" s="249"/>
      <c r="N238" s="203"/>
    </row>
    <row r="239" spans="2:14" x14ac:dyDescent="0.2">
      <c r="B239" s="241"/>
      <c r="C239" s="251"/>
      <c r="D239" s="243"/>
      <c r="E239" s="244"/>
      <c r="F239" s="244"/>
      <c r="G239" s="199"/>
      <c r="H239" s="200"/>
      <c r="I239" s="221"/>
      <c r="J239" s="338"/>
      <c r="K239" s="243"/>
      <c r="L239" s="248"/>
      <c r="M239" s="249"/>
      <c r="N239" s="203"/>
    </row>
    <row r="240" spans="2:14" x14ac:dyDescent="0.2">
      <c r="B240" s="241"/>
      <c r="C240" s="242"/>
      <c r="D240" s="243"/>
      <c r="E240" s="244"/>
      <c r="F240" s="244"/>
      <c r="G240" s="250"/>
      <c r="H240" s="200"/>
      <c r="I240" s="221"/>
      <c r="J240" s="338"/>
      <c r="K240" s="243"/>
      <c r="L240" s="203"/>
      <c r="M240" s="249"/>
      <c r="N240" s="203"/>
    </row>
    <row r="241" spans="2:14" x14ac:dyDescent="0.2">
      <c r="B241" s="241"/>
      <c r="C241" s="242"/>
      <c r="D241" s="243"/>
      <c r="E241" s="244"/>
      <c r="F241" s="244"/>
      <c r="G241" s="250"/>
      <c r="H241" s="200"/>
      <c r="I241" s="221"/>
      <c r="J241" s="338"/>
      <c r="K241" s="243"/>
      <c r="L241" s="248"/>
      <c r="M241" s="249"/>
      <c r="N241" s="203"/>
    </row>
    <row r="242" spans="2:14" x14ac:dyDescent="0.2">
      <c r="B242" s="241"/>
      <c r="C242" s="242"/>
      <c r="D242" s="243"/>
      <c r="E242" s="244"/>
      <c r="F242" s="244"/>
      <c r="G242" s="250"/>
      <c r="H242" s="200"/>
      <c r="I242" s="221"/>
      <c r="J242" s="338"/>
      <c r="K242" s="243"/>
      <c r="L242" s="248"/>
      <c r="M242" s="249"/>
      <c r="N242" s="203"/>
    </row>
    <row r="243" spans="2:14" x14ac:dyDescent="0.2">
      <c r="B243" s="241"/>
      <c r="C243" s="242"/>
      <c r="D243" s="243"/>
      <c r="E243" s="244"/>
      <c r="F243" s="244"/>
      <c r="G243" s="250"/>
      <c r="H243" s="200"/>
      <c r="I243" s="221"/>
      <c r="J243" s="338"/>
      <c r="K243" s="243"/>
      <c r="L243" s="248"/>
      <c r="M243" s="249"/>
      <c r="N243" s="203"/>
    </row>
    <row r="244" spans="2:14" x14ac:dyDescent="0.2">
      <c r="B244" s="241"/>
      <c r="C244" s="242"/>
      <c r="D244" s="243"/>
      <c r="E244" s="244"/>
      <c r="F244" s="244"/>
      <c r="G244" s="250"/>
      <c r="H244" s="200"/>
      <c r="I244" s="221"/>
      <c r="J244" s="338"/>
      <c r="K244" s="243"/>
      <c r="L244" s="248"/>
      <c r="M244" s="249"/>
      <c r="N244" s="203"/>
    </row>
    <row r="245" spans="2:14" x14ac:dyDescent="0.2">
      <c r="B245" s="241"/>
      <c r="C245" s="242"/>
      <c r="D245" s="243"/>
      <c r="E245" s="244"/>
      <c r="F245" s="244"/>
      <c r="G245" s="250"/>
      <c r="H245" s="200"/>
      <c r="I245" s="221"/>
      <c r="J245" s="338"/>
      <c r="K245" s="243"/>
      <c r="L245" s="248"/>
      <c r="M245" s="249"/>
      <c r="N245" s="203"/>
    </row>
    <row r="246" spans="2:14" x14ac:dyDescent="0.2">
      <c r="B246" s="241"/>
      <c r="C246" s="242"/>
      <c r="D246" s="243"/>
      <c r="E246" s="244"/>
      <c r="F246" s="244"/>
      <c r="G246" s="250"/>
      <c r="H246" s="200"/>
      <c r="I246" s="221"/>
      <c r="J246" s="338"/>
      <c r="K246" s="243"/>
      <c r="L246" s="248"/>
      <c r="M246" s="249"/>
      <c r="N246" s="203"/>
    </row>
    <row r="247" spans="2:14" x14ac:dyDescent="0.2">
      <c r="B247" s="241"/>
      <c r="C247" s="242"/>
      <c r="D247" s="243"/>
      <c r="E247" s="244"/>
      <c r="F247" s="244"/>
      <c r="G247" s="250"/>
      <c r="H247" s="200"/>
      <c r="I247" s="221"/>
      <c r="J247" s="338"/>
      <c r="K247" s="243"/>
      <c r="L247" s="248"/>
      <c r="M247" s="249"/>
      <c r="N247" s="203"/>
    </row>
    <row r="248" spans="2:14" x14ac:dyDescent="0.2">
      <c r="B248" s="241"/>
      <c r="C248" s="242"/>
      <c r="D248" s="243"/>
      <c r="E248" s="244"/>
      <c r="F248" s="244"/>
      <c r="G248" s="250"/>
      <c r="H248" s="200"/>
      <c r="I248" s="221"/>
      <c r="J248" s="338"/>
      <c r="K248" s="243"/>
      <c r="L248" s="248"/>
      <c r="M248" s="249"/>
      <c r="N248" s="203"/>
    </row>
    <row r="249" spans="2:14" x14ac:dyDescent="0.2">
      <c r="B249" s="241"/>
      <c r="C249" s="242"/>
      <c r="D249" s="243"/>
      <c r="E249" s="244"/>
      <c r="F249" s="244"/>
      <c r="G249" s="250"/>
      <c r="H249" s="200"/>
      <c r="I249" s="221"/>
      <c r="J249" s="338"/>
      <c r="K249" s="243"/>
      <c r="L249" s="248"/>
      <c r="M249" s="249"/>
      <c r="N249" s="203"/>
    </row>
    <row r="250" spans="2:14" x14ac:dyDescent="0.2">
      <c r="B250" s="241"/>
      <c r="C250" s="242"/>
      <c r="D250" s="243"/>
      <c r="E250" s="244"/>
      <c r="F250" s="244"/>
      <c r="G250" s="250"/>
      <c r="H250" s="200"/>
      <c r="I250" s="221"/>
      <c r="J250" s="338"/>
      <c r="K250" s="243"/>
      <c r="L250" s="248"/>
      <c r="M250" s="249"/>
      <c r="N250" s="203"/>
    </row>
    <row r="251" spans="2:14" x14ac:dyDescent="0.2">
      <c r="B251" s="241"/>
      <c r="C251" s="242"/>
      <c r="D251" s="243"/>
      <c r="E251" s="244"/>
      <c r="F251" s="244"/>
      <c r="G251" s="250"/>
      <c r="H251" s="200"/>
      <c r="I251" s="221"/>
      <c r="J251" s="338"/>
      <c r="K251" s="243"/>
      <c r="L251" s="248"/>
      <c r="M251" s="249"/>
      <c r="N251" s="203"/>
    </row>
    <row r="252" spans="2:14" x14ac:dyDescent="0.2">
      <c r="B252" s="241"/>
      <c r="C252" s="242"/>
      <c r="D252" s="243"/>
      <c r="E252" s="244"/>
      <c r="F252" s="244"/>
      <c r="G252" s="250"/>
      <c r="H252" s="200"/>
      <c r="I252" s="221"/>
      <c r="J252" s="338"/>
      <c r="K252" s="243"/>
      <c r="L252" s="248"/>
      <c r="M252" s="249"/>
      <c r="N252" s="203"/>
    </row>
    <row r="253" spans="2:14" x14ac:dyDescent="0.2">
      <c r="B253" s="241"/>
      <c r="C253" s="242"/>
      <c r="D253" s="243"/>
      <c r="E253" s="244"/>
      <c r="F253" s="244"/>
      <c r="G253" s="250"/>
      <c r="H253" s="200"/>
      <c r="I253" s="221"/>
      <c r="J253" s="338"/>
      <c r="K253" s="243"/>
      <c r="L253" s="248"/>
      <c r="M253" s="249"/>
      <c r="N253" s="203"/>
    </row>
    <row r="254" spans="2:14" x14ac:dyDescent="0.2">
      <c r="B254" s="241"/>
      <c r="C254" s="242"/>
      <c r="D254" s="243"/>
      <c r="E254" s="244"/>
      <c r="F254" s="244"/>
      <c r="G254" s="250"/>
      <c r="H254" s="200"/>
      <c r="I254" s="221"/>
      <c r="J254" s="338"/>
      <c r="K254" s="243"/>
      <c r="L254" s="248"/>
      <c r="M254" s="249"/>
      <c r="N254" s="203"/>
    </row>
    <row r="255" spans="2:14" x14ac:dyDescent="0.2">
      <c r="B255" s="241"/>
      <c r="C255" s="242"/>
      <c r="D255" s="243"/>
      <c r="E255" s="244"/>
      <c r="F255" s="244"/>
      <c r="G255" s="250"/>
      <c r="H255" s="200"/>
      <c r="I255" s="221"/>
      <c r="J255" s="338"/>
      <c r="K255" s="243"/>
      <c r="L255" s="248"/>
      <c r="M255" s="249"/>
      <c r="N255" s="203"/>
    </row>
    <row r="256" spans="2:14" x14ac:dyDescent="0.2">
      <c r="B256" s="241"/>
      <c r="C256" s="242"/>
      <c r="D256" s="243"/>
      <c r="E256" s="244"/>
      <c r="F256" s="244"/>
      <c r="G256" s="250"/>
      <c r="H256" s="200"/>
      <c r="I256" s="221"/>
      <c r="J256" s="338"/>
      <c r="K256" s="243"/>
      <c r="L256" s="248"/>
      <c r="M256" s="249"/>
      <c r="N256" s="203"/>
    </row>
    <row r="257" spans="2:14" x14ac:dyDescent="0.2">
      <c r="B257" s="241"/>
      <c r="C257" s="242"/>
      <c r="D257" s="243"/>
      <c r="E257" s="244"/>
      <c r="F257" s="244"/>
      <c r="G257" s="250"/>
      <c r="H257" s="200"/>
      <c r="I257" s="221"/>
      <c r="J257" s="338"/>
      <c r="K257" s="243"/>
      <c r="L257" s="248"/>
      <c r="M257" s="249"/>
      <c r="N257" s="203"/>
    </row>
    <row r="258" spans="2:14" x14ac:dyDescent="0.2">
      <c r="B258" s="241"/>
      <c r="C258" s="242"/>
      <c r="D258" s="243"/>
      <c r="E258" s="244"/>
      <c r="F258" s="244"/>
      <c r="G258" s="250"/>
      <c r="H258" s="200"/>
      <c r="I258" s="221"/>
      <c r="J258" s="338"/>
      <c r="K258" s="243"/>
      <c r="L258" s="248"/>
      <c r="M258" s="249"/>
      <c r="N258" s="203"/>
    </row>
    <row r="259" spans="2:14" x14ac:dyDescent="0.2">
      <c r="B259" s="241"/>
      <c r="C259" s="242"/>
      <c r="D259" s="243"/>
      <c r="E259" s="244"/>
      <c r="F259" s="244"/>
      <c r="G259" s="250"/>
      <c r="H259" s="200"/>
      <c r="I259" s="221"/>
      <c r="J259" s="338"/>
      <c r="K259" s="243"/>
      <c r="L259" s="248"/>
      <c r="M259" s="249"/>
      <c r="N259" s="203"/>
    </row>
    <row r="260" spans="2:14" x14ac:dyDescent="0.2">
      <c r="B260" s="241"/>
      <c r="C260" s="242"/>
      <c r="D260" s="243"/>
      <c r="E260" s="244"/>
      <c r="F260" s="244"/>
      <c r="G260" s="250"/>
      <c r="H260" s="200"/>
      <c r="I260" s="221"/>
      <c r="J260" s="338"/>
      <c r="K260" s="243"/>
      <c r="L260" s="248"/>
      <c r="M260" s="249"/>
      <c r="N260" s="203"/>
    </row>
    <row r="261" spans="2:14" x14ac:dyDescent="0.2">
      <c r="B261" s="241"/>
      <c r="C261" s="242"/>
      <c r="D261" s="243"/>
      <c r="E261" s="244"/>
      <c r="F261" s="244"/>
      <c r="G261" s="250"/>
      <c r="H261" s="200"/>
      <c r="I261" s="221"/>
      <c r="J261" s="338"/>
      <c r="K261" s="243"/>
      <c r="L261" s="248"/>
      <c r="M261" s="249"/>
      <c r="N261" s="203"/>
    </row>
    <row r="262" spans="2:14" x14ac:dyDescent="0.2">
      <c r="B262" s="241"/>
      <c r="C262" s="251"/>
      <c r="D262" s="243"/>
      <c r="E262" s="244"/>
      <c r="F262" s="244"/>
      <c r="G262" s="257"/>
      <c r="H262" s="200"/>
      <c r="I262" s="221"/>
      <c r="J262" s="338"/>
      <c r="K262" s="241"/>
      <c r="L262" s="248"/>
      <c r="M262" s="249"/>
      <c r="N262" s="203"/>
    </row>
    <row r="263" spans="2:14" x14ac:dyDescent="0.2">
      <c r="B263" s="241"/>
      <c r="C263" s="242"/>
      <c r="D263" s="243"/>
      <c r="E263" s="244"/>
      <c r="F263" s="244"/>
      <c r="G263" s="250"/>
      <c r="H263" s="200"/>
      <c r="I263" s="221"/>
      <c r="J263" s="338"/>
      <c r="K263" s="258"/>
      <c r="L263" s="248"/>
      <c r="M263" s="249"/>
      <c r="N263" s="203"/>
    </row>
    <row r="264" spans="2:14" x14ac:dyDescent="0.2">
      <c r="B264" s="241"/>
      <c r="C264" s="251"/>
      <c r="D264" s="241"/>
      <c r="E264" s="244"/>
      <c r="F264" s="244"/>
      <c r="G264" s="201"/>
      <c r="H264" s="200"/>
      <c r="I264" s="221"/>
      <c r="J264" s="338"/>
      <c r="K264" s="258"/>
      <c r="L264" s="248"/>
      <c r="M264" s="249"/>
      <c r="N264" s="203"/>
    </row>
    <row r="265" spans="2:14" x14ac:dyDescent="0.2">
      <c r="B265" s="241"/>
      <c r="C265" s="242"/>
      <c r="D265" s="243"/>
      <c r="E265" s="244"/>
      <c r="F265" s="244"/>
      <c r="G265" s="250"/>
      <c r="H265" s="200"/>
      <c r="I265" s="221"/>
      <c r="J265" s="338"/>
      <c r="K265" s="241"/>
      <c r="L265" s="248"/>
      <c r="M265" s="249"/>
      <c r="N265" s="203"/>
    </row>
    <row r="266" spans="2:14" x14ac:dyDescent="0.2">
      <c r="B266" s="241"/>
      <c r="C266" s="242"/>
      <c r="D266" s="243"/>
      <c r="E266" s="244"/>
      <c r="F266" s="244"/>
      <c r="G266" s="250"/>
      <c r="H266" s="200"/>
      <c r="I266" s="221"/>
      <c r="J266" s="338"/>
      <c r="K266" s="243"/>
      <c r="L266" s="248"/>
      <c r="M266" s="249"/>
      <c r="N266" s="203"/>
    </row>
    <row r="267" spans="2:14" x14ac:dyDescent="0.2">
      <c r="B267" s="241"/>
      <c r="C267" s="242"/>
      <c r="D267" s="243"/>
      <c r="E267" s="244"/>
      <c r="F267" s="244"/>
      <c r="G267" s="250"/>
      <c r="H267" s="200"/>
      <c r="I267" s="221"/>
      <c r="J267" s="338"/>
      <c r="K267" s="243"/>
      <c r="L267" s="248"/>
      <c r="M267" s="249"/>
      <c r="N267" s="203"/>
    </row>
    <row r="268" spans="2:14" x14ac:dyDescent="0.2">
      <c r="B268" s="241"/>
      <c r="C268" s="242"/>
      <c r="D268" s="241"/>
      <c r="E268" s="244"/>
      <c r="F268" s="244"/>
      <c r="G268" s="257"/>
      <c r="H268" s="200"/>
      <c r="I268" s="221"/>
      <c r="J268" s="338"/>
      <c r="K268" s="243"/>
      <c r="L268" s="248"/>
      <c r="M268" s="249"/>
      <c r="N268" s="203"/>
    </row>
    <row r="269" spans="2:14" x14ac:dyDescent="0.2">
      <c r="B269" s="241"/>
      <c r="C269" s="251"/>
      <c r="D269" s="243"/>
      <c r="E269" s="244"/>
      <c r="F269" s="244"/>
      <c r="G269" s="199"/>
      <c r="H269" s="200"/>
      <c r="I269" s="221"/>
      <c r="J269" s="338"/>
      <c r="K269" s="243"/>
      <c r="L269" s="248"/>
      <c r="M269" s="249"/>
      <c r="N269" s="203"/>
    </row>
    <row r="270" spans="2:14" x14ac:dyDescent="0.2">
      <c r="B270" s="241"/>
      <c r="C270" s="242"/>
      <c r="D270" s="243"/>
      <c r="E270" s="244"/>
      <c r="F270" s="244"/>
      <c r="G270" s="250"/>
      <c r="H270" s="200"/>
      <c r="I270" s="221"/>
      <c r="J270" s="338"/>
      <c r="K270" s="243"/>
      <c r="L270" s="248"/>
      <c r="M270" s="249"/>
      <c r="N270" s="203"/>
    </row>
    <row r="271" spans="2:14" x14ac:dyDescent="0.2">
      <c r="B271" s="241"/>
      <c r="C271" s="242"/>
      <c r="D271" s="243"/>
      <c r="E271" s="244"/>
      <c r="F271" s="244"/>
      <c r="G271" s="250"/>
      <c r="H271" s="200"/>
      <c r="I271" s="221"/>
      <c r="J271" s="338"/>
      <c r="K271" s="243"/>
      <c r="L271" s="248"/>
      <c r="M271" s="249"/>
      <c r="N271" s="203"/>
    </row>
    <row r="272" spans="2:14" x14ac:dyDescent="0.2">
      <c r="B272" s="241"/>
      <c r="C272" s="242"/>
      <c r="D272" s="243"/>
      <c r="E272" s="244"/>
      <c r="F272" s="244"/>
      <c r="G272" s="250"/>
      <c r="H272" s="200"/>
      <c r="I272" s="221"/>
      <c r="J272" s="338"/>
      <c r="K272" s="243"/>
      <c r="L272" s="248"/>
      <c r="M272" s="249"/>
      <c r="N272" s="203"/>
    </row>
    <row r="273" spans="2:14" x14ac:dyDescent="0.2">
      <c r="B273" s="241"/>
      <c r="C273" s="242"/>
      <c r="D273" s="243"/>
      <c r="E273" s="244"/>
      <c r="F273" s="244"/>
      <c r="G273" s="250"/>
      <c r="H273" s="200"/>
      <c r="I273" s="221"/>
      <c r="J273" s="338"/>
      <c r="K273" s="243"/>
      <c r="L273" s="248"/>
      <c r="M273" s="249"/>
      <c r="N273" s="203"/>
    </row>
    <row r="274" spans="2:14" x14ac:dyDescent="0.2">
      <c r="B274" s="241"/>
      <c r="C274" s="251"/>
      <c r="D274" s="241"/>
      <c r="E274" s="244"/>
      <c r="F274" s="244"/>
      <c r="G274" s="201"/>
      <c r="H274" s="200"/>
      <c r="I274" s="221"/>
      <c r="J274" s="338"/>
      <c r="K274" s="243"/>
      <c r="L274" s="248"/>
      <c r="M274" s="249"/>
      <c r="N274" s="203"/>
    </row>
    <row r="275" spans="2:14" x14ac:dyDescent="0.2">
      <c r="B275" s="241"/>
      <c r="C275" s="251"/>
      <c r="D275" s="241"/>
      <c r="E275" s="244"/>
      <c r="F275" s="244"/>
      <c r="G275" s="257"/>
      <c r="H275" s="200"/>
      <c r="I275" s="221"/>
      <c r="J275" s="338"/>
      <c r="K275" s="243"/>
      <c r="L275" s="248"/>
      <c r="M275" s="249"/>
      <c r="N275" s="203"/>
    </row>
    <row r="276" spans="2:14" x14ac:dyDescent="0.2">
      <c r="B276" s="241"/>
      <c r="C276" s="242"/>
      <c r="D276" s="243"/>
      <c r="E276" s="244"/>
      <c r="F276" s="244"/>
      <c r="G276" s="250"/>
      <c r="H276" s="200"/>
      <c r="I276" s="221"/>
      <c r="J276" s="338"/>
      <c r="K276" s="243"/>
      <c r="L276" s="248"/>
      <c r="M276" s="249"/>
      <c r="N276" s="203"/>
    </row>
    <row r="277" spans="2:14" x14ac:dyDescent="0.2">
      <c r="B277" s="241"/>
      <c r="C277" s="242"/>
      <c r="D277" s="243"/>
      <c r="E277" s="244"/>
      <c r="F277" s="244"/>
      <c r="G277" s="250"/>
      <c r="H277" s="200"/>
      <c r="I277" s="221"/>
      <c r="J277" s="338"/>
      <c r="K277" s="243"/>
      <c r="L277" s="248"/>
      <c r="M277" s="249"/>
      <c r="N277" s="203"/>
    </row>
    <row r="278" spans="2:14" x14ac:dyDescent="0.2">
      <c r="B278" s="241"/>
      <c r="C278" s="242"/>
      <c r="D278" s="243"/>
      <c r="E278" s="244"/>
      <c r="F278" s="244"/>
      <c r="G278" s="250"/>
      <c r="H278" s="200"/>
      <c r="I278" s="221"/>
      <c r="J278" s="338"/>
      <c r="K278" s="243"/>
      <c r="L278" s="248"/>
      <c r="M278" s="249"/>
      <c r="N278" s="203"/>
    </row>
    <row r="279" spans="2:14" x14ac:dyDescent="0.2">
      <c r="B279" s="241"/>
      <c r="C279" s="251"/>
      <c r="D279" s="243"/>
      <c r="E279" s="244"/>
      <c r="F279" s="244"/>
      <c r="G279" s="199"/>
      <c r="H279" s="200"/>
      <c r="I279" s="221"/>
      <c r="J279" s="338"/>
      <c r="K279" s="243"/>
      <c r="L279" s="248"/>
      <c r="M279" s="249"/>
      <c r="N279" s="203"/>
    </row>
    <row r="280" spans="2:14" x14ac:dyDescent="0.2">
      <c r="B280" s="241"/>
      <c r="C280" s="242"/>
      <c r="D280" s="241"/>
      <c r="E280" s="244"/>
      <c r="F280" s="244"/>
      <c r="G280" s="257"/>
      <c r="H280" s="200"/>
      <c r="I280" s="221"/>
      <c r="J280" s="338"/>
      <c r="K280" s="243"/>
      <c r="L280" s="248"/>
      <c r="M280" s="249"/>
      <c r="N280" s="203"/>
    </row>
    <row r="281" spans="2:14" x14ac:dyDescent="0.2">
      <c r="B281" s="241"/>
      <c r="C281" s="242"/>
      <c r="D281" s="243"/>
      <c r="E281" s="244"/>
      <c r="F281" s="244"/>
      <c r="G281" s="250"/>
      <c r="H281" s="200"/>
      <c r="I281" s="221"/>
      <c r="J281" s="338"/>
      <c r="K281" s="243"/>
      <c r="L281" s="248"/>
      <c r="M281" s="249"/>
      <c r="N281" s="203"/>
    </row>
    <row r="282" spans="2:14" x14ac:dyDescent="0.2">
      <c r="B282" s="241"/>
      <c r="C282" s="251"/>
      <c r="D282" s="241"/>
      <c r="E282" s="244"/>
      <c r="F282" s="244"/>
      <c r="G282" s="201"/>
      <c r="H282" s="200"/>
      <c r="I282" s="221"/>
      <c r="J282" s="338"/>
      <c r="K282" s="243"/>
      <c r="L282" s="248"/>
      <c r="M282" s="249"/>
      <c r="N282" s="203"/>
    </row>
    <row r="283" spans="2:14" x14ac:dyDescent="0.2">
      <c r="B283" s="241"/>
      <c r="C283" s="251"/>
      <c r="D283" s="243"/>
      <c r="E283" s="244"/>
      <c r="F283" s="244"/>
      <c r="G283" s="199"/>
      <c r="H283" s="200"/>
      <c r="I283" s="221"/>
      <c r="J283" s="338"/>
      <c r="K283" s="243"/>
      <c r="L283" s="248"/>
      <c r="M283" s="249"/>
      <c r="N283" s="203"/>
    </row>
    <row r="284" spans="2:14" x14ac:dyDescent="0.2">
      <c r="B284" s="241"/>
      <c r="C284" s="242"/>
      <c r="D284" s="243"/>
      <c r="E284" s="244"/>
      <c r="F284" s="244"/>
      <c r="G284" s="250"/>
      <c r="H284" s="200"/>
      <c r="I284" s="221"/>
      <c r="J284" s="338"/>
      <c r="K284" s="243"/>
      <c r="L284" s="248"/>
      <c r="M284" s="249"/>
      <c r="N284" s="203"/>
    </row>
    <row r="285" spans="2:14" x14ac:dyDescent="0.2">
      <c r="B285" s="241"/>
      <c r="C285" s="242"/>
      <c r="D285" s="241"/>
      <c r="E285" s="244"/>
      <c r="F285" s="244"/>
      <c r="G285" s="257"/>
      <c r="H285" s="200"/>
      <c r="I285" s="221"/>
      <c r="J285" s="338"/>
      <c r="K285" s="243"/>
      <c r="L285" s="248"/>
      <c r="M285" s="249"/>
      <c r="N285" s="203"/>
    </row>
    <row r="286" spans="2:14" x14ac:dyDescent="0.2">
      <c r="B286" s="241"/>
      <c r="C286" s="251"/>
      <c r="D286" s="243"/>
      <c r="E286" s="244"/>
      <c r="F286" s="244"/>
      <c r="G286" s="199"/>
      <c r="H286" s="200"/>
      <c r="I286" s="221"/>
      <c r="J286" s="338"/>
      <c r="K286" s="243"/>
      <c r="L286" s="248"/>
      <c r="M286" s="249"/>
      <c r="N286" s="203"/>
    </row>
    <row r="287" spans="2:14" x14ac:dyDescent="0.2">
      <c r="B287" s="241"/>
      <c r="C287" s="242"/>
      <c r="D287" s="243"/>
      <c r="E287" s="244"/>
      <c r="F287" s="244"/>
      <c r="G287" s="250"/>
      <c r="H287" s="200"/>
      <c r="I287" s="221"/>
      <c r="J287" s="338"/>
      <c r="K287" s="243"/>
      <c r="L287" s="248"/>
      <c r="M287" s="249"/>
      <c r="N287" s="203"/>
    </row>
    <row r="288" spans="2:14" x14ac:dyDescent="0.2">
      <c r="B288" s="241"/>
      <c r="C288" s="242"/>
      <c r="D288" s="243"/>
      <c r="E288" s="244"/>
      <c r="F288" s="244"/>
      <c r="G288" s="250"/>
      <c r="H288" s="202"/>
      <c r="I288" s="223"/>
      <c r="J288" s="341"/>
      <c r="K288" s="260"/>
      <c r="L288" s="248"/>
      <c r="M288" s="249"/>
      <c r="N288" s="261"/>
    </row>
    <row r="289" spans="2:14" x14ac:dyDescent="0.2">
      <c r="B289" s="241"/>
      <c r="C289" s="242"/>
      <c r="D289" s="243"/>
      <c r="E289" s="244"/>
      <c r="F289" s="244"/>
      <c r="G289" s="250"/>
      <c r="H289" s="202"/>
      <c r="I289" s="223"/>
      <c r="J289" s="341"/>
      <c r="K289" s="260"/>
      <c r="L289" s="248"/>
      <c r="M289" s="249"/>
      <c r="N289" s="261"/>
    </row>
    <row r="290" spans="2:14" x14ac:dyDescent="0.2">
      <c r="B290" s="241"/>
      <c r="C290" s="242"/>
      <c r="D290" s="243"/>
      <c r="E290" s="244"/>
      <c r="F290" s="244"/>
      <c r="G290" s="250"/>
      <c r="H290" s="202"/>
      <c r="I290" s="223"/>
      <c r="J290" s="341"/>
      <c r="K290" s="260"/>
      <c r="L290" s="248"/>
      <c r="M290" s="249"/>
      <c r="N290" s="261"/>
    </row>
    <row r="291" spans="2:14" x14ac:dyDescent="0.2">
      <c r="B291" s="241"/>
      <c r="C291" s="242"/>
      <c r="D291" s="243"/>
      <c r="E291" s="244"/>
      <c r="F291" s="244"/>
      <c r="G291" s="250"/>
      <c r="H291" s="202"/>
      <c r="I291" s="223"/>
      <c r="J291" s="341"/>
      <c r="K291" s="262"/>
      <c r="L291" s="248"/>
      <c r="M291" s="249"/>
      <c r="N291" s="261"/>
    </row>
    <row r="292" spans="2:14" x14ac:dyDescent="0.2">
      <c r="B292" s="241"/>
      <c r="C292" s="242"/>
      <c r="D292" s="243"/>
      <c r="E292" s="244"/>
      <c r="F292" s="244"/>
      <c r="G292" s="250"/>
      <c r="H292" s="202"/>
      <c r="I292" s="223"/>
      <c r="J292" s="341"/>
      <c r="K292" s="262"/>
      <c r="L292" s="248"/>
      <c r="M292" s="249"/>
      <c r="N292" s="261"/>
    </row>
    <row r="293" spans="2:14" x14ac:dyDescent="0.2">
      <c r="B293" s="241"/>
      <c r="C293" s="242"/>
      <c r="D293" s="243"/>
      <c r="E293" s="244"/>
      <c r="F293" s="244"/>
      <c r="G293" s="250"/>
      <c r="H293" s="202"/>
      <c r="I293" s="223"/>
      <c r="J293" s="341"/>
      <c r="K293" s="262"/>
      <c r="L293" s="248"/>
      <c r="M293" s="249"/>
      <c r="N293" s="261"/>
    </row>
    <row r="294" spans="2:14" x14ac:dyDescent="0.2">
      <c r="B294" s="241"/>
      <c r="C294" s="242"/>
      <c r="D294" s="243"/>
      <c r="E294" s="244"/>
      <c r="F294" s="244"/>
      <c r="G294" s="250"/>
      <c r="H294" s="202"/>
      <c r="I294" s="223"/>
      <c r="J294" s="341"/>
      <c r="K294" s="262"/>
      <c r="L294" s="248"/>
      <c r="M294" s="249"/>
      <c r="N294" s="261"/>
    </row>
    <row r="295" spans="2:14" x14ac:dyDescent="0.2">
      <c r="B295" s="241"/>
      <c r="C295" s="242"/>
      <c r="D295" s="243"/>
      <c r="E295" s="244"/>
      <c r="F295" s="244"/>
      <c r="G295" s="250"/>
      <c r="H295" s="202"/>
      <c r="I295" s="223"/>
      <c r="J295" s="341"/>
      <c r="K295" s="260"/>
      <c r="L295" s="248"/>
      <c r="M295" s="249"/>
      <c r="N295" s="261"/>
    </row>
    <row r="296" spans="2:14" x14ac:dyDescent="0.2">
      <c r="B296" s="241"/>
      <c r="C296" s="242"/>
      <c r="D296" s="243"/>
      <c r="E296" s="244"/>
      <c r="F296" s="244"/>
      <c r="G296" s="250"/>
      <c r="H296" s="202"/>
      <c r="I296" s="223"/>
      <c r="J296" s="341"/>
      <c r="K296" s="262"/>
      <c r="L296" s="248"/>
      <c r="M296" s="249"/>
      <c r="N296" s="261"/>
    </row>
    <row r="297" spans="2:14" x14ac:dyDescent="0.2">
      <c r="B297" s="241"/>
      <c r="C297" s="242"/>
      <c r="D297" s="243"/>
      <c r="E297" s="244"/>
      <c r="F297" s="244"/>
      <c r="G297" s="250"/>
      <c r="H297" s="202"/>
      <c r="I297" s="223"/>
      <c r="J297" s="341"/>
      <c r="K297" s="262"/>
      <c r="L297" s="248"/>
      <c r="M297" s="249"/>
      <c r="N297" s="261"/>
    </row>
    <row r="298" spans="2:14" x14ac:dyDescent="0.2">
      <c r="B298" s="241"/>
      <c r="C298" s="242"/>
      <c r="D298" s="243"/>
      <c r="E298" s="244"/>
      <c r="F298" s="244"/>
      <c r="G298" s="250"/>
      <c r="H298" s="202"/>
      <c r="I298" s="223"/>
      <c r="J298" s="341"/>
      <c r="K298" s="262"/>
      <c r="L298" s="248"/>
      <c r="M298" s="249"/>
      <c r="N298" s="261"/>
    </row>
    <row r="299" spans="2:14" x14ac:dyDescent="0.2">
      <c r="B299" s="241"/>
      <c r="C299" s="242"/>
      <c r="D299" s="243"/>
      <c r="E299" s="244"/>
      <c r="F299" s="244"/>
      <c r="G299" s="250"/>
      <c r="H299" s="202"/>
      <c r="I299" s="223"/>
      <c r="J299" s="341"/>
      <c r="K299" s="262"/>
      <c r="L299" s="248"/>
      <c r="M299" s="249"/>
      <c r="N299" s="261"/>
    </row>
    <row r="300" spans="2:14" x14ac:dyDescent="0.2">
      <c r="B300" s="241"/>
      <c r="C300" s="242"/>
      <c r="D300" s="243"/>
      <c r="E300" s="244"/>
      <c r="F300" s="244"/>
      <c r="G300" s="250"/>
      <c r="H300" s="202"/>
      <c r="I300" s="223"/>
      <c r="J300" s="341"/>
      <c r="K300" s="262"/>
      <c r="L300" s="248"/>
      <c r="M300" s="249"/>
      <c r="N300" s="261"/>
    </row>
    <row r="301" spans="2:14" x14ac:dyDescent="0.2">
      <c r="B301" s="241"/>
      <c r="C301" s="242"/>
      <c r="D301" s="243"/>
      <c r="E301" s="244"/>
      <c r="F301" s="244"/>
      <c r="G301" s="250"/>
      <c r="H301" s="202"/>
      <c r="I301" s="223"/>
      <c r="J301" s="341"/>
      <c r="K301" s="262"/>
      <c r="L301" s="248"/>
      <c r="M301" s="249"/>
      <c r="N301" s="261"/>
    </row>
    <row r="302" spans="2:14" x14ac:dyDescent="0.2">
      <c r="B302" s="241"/>
      <c r="C302" s="242"/>
      <c r="D302" s="243"/>
      <c r="E302" s="244"/>
      <c r="F302" s="244"/>
      <c r="G302" s="250"/>
      <c r="H302" s="202"/>
      <c r="I302" s="223"/>
      <c r="J302" s="341"/>
      <c r="K302" s="262"/>
      <c r="L302" s="248"/>
      <c r="M302" s="249"/>
      <c r="N302" s="261"/>
    </row>
    <row r="303" spans="2:14" x14ac:dyDescent="0.2">
      <c r="B303" s="241"/>
      <c r="C303" s="242"/>
      <c r="D303" s="241"/>
      <c r="E303" s="244"/>
      <c r="F303" s="244"/>
      <c r="G303" s="257"/>
      <c r="H303" s="202"/>
      <c r="I303" s="223"/>
      <c r="J303" s="341"/>
      <c r="K303" s="262"/>
      <c r="L303" s="248"/>
      <c r="M303" s="249"/>
      <c r="N303" s="261"/>
    </row>
    <row r="304" spans="2:14" x14ac:dyDescent="0.2">
      <c r="B304" s="241"/>
      <c r="C304" s="242"/>
      <c r="D304" s="243"/>
      <c r="E304" s="244"/>
      <c r="F304" s="244"/>
      <c r="G304" s="250"/>
      <c r="H304" s="202"/>
      <c r="I304" s="223"/>
      <c r="J304" s="341"/>
      <c r="K304" s="262"/>
      <c r="L304" s="248"/>
      <c r="M304" s="249"/>
      <c r="N304" s="261"/>
    </row>
    <row r="305" spans="2:14" x14ac:dyDescent="0.2">
      <c r="B305" s="241"/>
      <c r="C305" s="242"/>
      <c r="D305" s="243"/>
      <c r="E305" s="244"/>
      <c r="F305" s="244"/>
      <c r="G305" s="250"/>
      <c r="H305" s="202"/>
      <c r="I305" s="223"/>
      <c r="J305" s="341"/>
      <c r="K305" s="262"/>
      <c r="L305" s="248"/>
      <c r="M305" s="249"/>
      <c r="N305" s="261"/>
    </row>
    <row r="306" spans="2:14" x14ac:dyDescent="0.2">
      <c r="B306" s="241"/>
      <c r="C306" s="242"/>
      <c r="D306" s="243"/>
      <c r="E306" s="244"/>
      <c r="F306" s="244"/>
      <c r="G306" s="250"/>
      <c r="H306" s="202"/>
      <c r="I306" s="223"/>
      <c r="J306" s="341"/>
      <c r="K306" s="262"/>
      <c r="L306" s="248"/>
      <c r="M306" s="249"/>
      <c r="N306" s="261"/>
    </row>
    <row r="307" spans="2:14" x14ac:dyDescent="0.2">
      <c r="B307" s="241"/>
      <c r="C307" s="242"/>
      <c r="D307" s="243"/>
      <c r="E307" s="244"/>
      <c r="F307" s="244"/>
      <c r="G307" s="250"/>
      <c r="H307" s="202"/>
      <c r="I307" s="223"/>
      <c r="J307" s="341"/>
      <c r="K307" s="262"/>
      <c r="L307" s="248"/>
      <c r="M307" s="249"/>
      <c r="N307" s="261"/>
    </row>
    <row r="308" spans="2:14" x14ac:dyDescent="0.2">
      <c r="B308" s="241"/>
      <c r="C308" s="242"/>
      <c r="D308" s="243"/>
      <c r="E308" s="244"/>
      <c r="F308" s="244"/>
      <c r="G308" s="250"/>
      <c r="H308" s="202"/>
      <c r="I308" s="223"/>
      <c r="J308" s="341"/>
      <c r="K308" s="262"/>
      <c r="L308" s="248"/>
      <c r="M308" s="249"/>
      <c r="N308" s="261"/>
    </row>
    <row r="309" spans="2:14" x14ac:dyDescent="0.2">
      <c r="B309" s="241"/>
      <c r="C309" s="242"/>
      <c r="D309" s="243"/>
      <c r="E309" s="244"/>
      <c r="F309" s="244"/>
      <c r="G309" s="250"/>
      <c r="H309" s="202"/>
      <c r="I309" s="223"/>
      <c r="J309" s="341"/>
      <c r="K309" s="262"/>
      <c r="L309" s="248"/>
      <c r="M309" s="249"/>
      <c r="N309" s="261"/>
    </row>
    <row r="310" spans="2:14" x14ac:dyDescent="0.2">
      <c r="B310" s="241"/>
      <c r="C310" s="242"/>
      <c r="D310" s="243"/>
      <c r="E310" s="244"/>
      <c r="F310" s="244"/>
      <c r="G310" s="250"/>
      <c r="H310" s="202"/>
      <c r="I310" s="223"/>
      <c r="J310" s="341"/>
      <c r="K310" s="262"/>
      <c r="L310" s="248"/>
      <c r="M310" s="249"/>
      <c r="N310" s="261"/>
    </row>
    <row r="311" spans="2:14" x14ac:dyDescent="0.2">
      <c r="B311" s="241"/>
      <c r="C311" s="242"/>
      <c r="D311" s="243"/>
      <c r="E311" s="244"/>
      <c r="F311" s="244"/>
      <c r="G311" s="250"/>
      <c r="H311" s="202"/>
      <c r="I311" s="223"/>
      <c r="J311" s="341"/>
      <c r="K311" s="262"/>
      <c r="L311" s="248"/>
      <c r="M311" s="249"/>
      <c r="N311" s="261"/>
    </row>
    <row r="312" spans="2:14" x14ac:dyDescent="0.2">
      <c r="B312" s="241"/>
      <c r="C312" s="242"/>
      <c r="D312" s="243"/>
      <c r="E312" s="244"/>
      <c r="F312" s="244"/>
      <c r="G312" s="250"/>
      <c r="H312" s="202"/>
      <c r="I312" s="223"/>
      <c r="J312" s="341"/>
      <c r="K312" s="262"/>
      <c r="L312" s="248"/>
      <c r="M312" s="249"/>
      <c r="N312" s="261"/>
    </row>
    <row r="313" spans="2:14" x14ac:dyDescent="0.2">
      <c r="B313" s="241"/>
      <c r="C313" s="242"/>
      <c r="D313" s="243"/>
      <c r="E313" s="244"/>
      <c r="F313" s="244"/>
      <c r="G313" s="250"/>
      <c r="H313" s="202"/>
      <c r="I313" s="223"/>
      <c r="J313" s="341"/>
      <c r="K313" s="262"/>
      <c r="L313" s="248"/>
      <c r="M313" s="249"/>
      <c r="N313" s="261"/>
    </row>
    <row r="314" spans="2:14" x14ac:dyDescent="0.2">
      <c r="B314" s="241"/>
      <c r="C314" s="242"/>
      <c r="D314" s="243"/>
      <c r="E314" s="244"/>
      <c r="F314" s="244"/>
      <c r="G314" s="250"/>
      <c r="H314" s="202"/>
      <c r="I314" s="223"/>
      <c r="J314" s="341"/>
      <c r="K314" s="262"/>
      <c r="L314" s="248"/>
      <c r="M314" s="249"/>
      <c r="N314" s="261"/>
    </row>
    <row r="315" spans="2:14" x14ac:dyDescent="0.2">
      <c r="B315" s="241"/>
      <c r="C315" s="242"/>
      <c r="D315" s="243"/>
      <c r="E315" s="244"/>
      <c r="F315" s="244"/>
      <c r="G315" s="250"/>
      <c r="H315" s="202"/>
      <c r="I315" s="223"/>
      <c r="J315" s="341"/>
      <c r="K315" s="260"/>
      <c r="L315" s="248"/>
      <c r="M315" s="249"/>
      <c r="N315" s="261"/>
    </row>
    <row r="316" spans="2:14" x14ac:dyDescent="0.2">
      <c r="B316" s="241"/>
      <c r="C316" s="242"/>
      <c r="D316" s="243"/>
      <c r="E316" s="244"/>
      <c r="F316" s="244"/>
      <c r="G316" s="250"/>
      <c r="H316" s="202"/>
      <c r="I316" s="223"/>
      <c r="J316" s="341"/>
      <c r="K316" s="260"/>
      <c r="L316" s="248"/>
      <c r="M316" s="249"/>
      <c r="N316" s="261"/>
    </row>
    <row r="317" spans="2:14" x14ac:dyDescent="0.2">
      <c r="B317" s="241"/>
      <c r="C317" s="242"/>
      <c r="D317" s="243"/>
      <c r="E317" s="244"/>
      <c r="F317" s="244"/>
      <c r="G317" s="250"/>
      <c r="H317" s="202"/>
      <c r="I317" s="223"/>
      <c r="J317" s="341"/>
      <c r="K317" s="260"/>
      <c r="L317" s="248"/>
      <c r="M317" s="249"/>
      <c r="N317" s="261"/>
    </row>
    <row r="318" spans="2:14" x14ac:dyDescent="0.2">
      <c r="B318" s="241"/>
      <c r="C318" s="242"/>
      <c r="D318" s="243"/>
      <c r="E318" s="244"/>
      <c r="F318" s="244"/>
      <c r="G318" s="250"/>
      <c r="H318" s="202"/>
      <c r="I318" s="223"/>
      <c r="J318" s="341"/>
      <c r="K318" s="260"/>
      <c r="L318" s="248"/>
      <c r="M318" s="249"/>
      <c r="N318" s="261"/>
    </row>
    <row r="319" spans="2:14" x14ac:dyDescent="0.2">
      <c r="B319" s="241"/>
      <c r="C319" s="242"/>
      <c r="D319" s="243"/>
      <c r="E319" s="244"/>
      <c r="F319" s="244"/>
      <c r="G319" s="250"/>
      <c r="H319" s="202"/>
      <c r="I319" s="223"/>
      <c r="J319" s="341"/>
      <c r="K319" s="260"/>
      <c r="L319" s="248"/>
      <c r="M319" s="249"/>
      <c r="N319" s="261"/>
    </row>
    <row r="320" spans="2:14" x14ac:dyDescent="0.2">
      <c r="B320" s="241"/>
      <c r="C320" s="242"/>
      <c r="D320" s="243"/>
      <c r="E320" s="244"/>
      <c r="F320" s="244"/>
      <c r="G320" s="250"/>
      <c r="H320" s="202"/>
      <c r="I320" s="223"/>
      <c r="J320" s="341"/>
      <c r="K320" s="262"/>
      <c r="L320" s="248"/>
      <c r="M320" s="249"/>
      <c r="N320" s="261"/>
    </row>
    <row r="321" spans="2:14" x14ac:dyDescent="0.2">
      <c r="B321" s="241"/>
      <c r="C321" s="242"/>
      <c r="D321" s="243"/>
      <c r="E321" s="244"/>
      <c r="F321" s="244"/>
      <c r="G321" s="250"/>
      <c r="H321" s="202"/>
      <c r="I321" s="223"/>
      <c r="J321" s="341"/>
      <c r="K321" s="262"/>
      <c r="L321" s="248"/>
      <c r="M321" s="249"/>
      <c r="N321" s="261"/>
    </row>
    <row r="322" spans="2:14" x14ac:dyDescent="0.2">
      <c r="B322" s="241"/>
      <c r="C322" s="242"/>
      <c r="D322" s="243"/>
      <c r="E322" s="244"/>
      <c r="F322" s="244"/>
      <c r="G322" s="250"/>
      <c r="H322" s="202"/>
      <c r="I322" s="223"/>
      <c r="J322" s="341"/>
      <c r="K322" s="262"/>
      <c r="L322" s="248"/>
      <c r="M322" s="249"/>
      <c r="N322" s="261"/>
    </row>
    <row r="323" spans="2:14" x14ac:dyDescent="0.2">
      <c r="B323" s="241"/>
      <c r="C323" s="242"/>
      <c r="D323" s="243"/>
      <c r="E323" s="244"/>
      <c r="F323" s="244"/>
      <c r="G323" s="250"/>
      <c r="H323" s="202"/>
      <c r="I323" s="223"/>
      <c r="J323" s="341"/>
      <c r="K323" s="262"/>
      <c r="L323" s="248"/>
      <c r="M323" s="249"/>
      <c r="N323" s="261"/>
    </row>
    <row r="324" spans="2:14" x14ac:dyDescent="0.2">
      <c r="B324" s="241"/>
      <c r="C324" s="242"/>
      <c r="D324" s="243"/>
      <c r="E324" s="244"/>
      <c r="F324" s="244"/>
      <c r="G324" s="250"/>
      <c r="H324" s="202"/>
      <c r="I324" s="223"/>
      <c r="J324" s="341"/>
      <c r="K324" s="262"/>
      <c r="L324" s="248"/>
      <c r="M324" s="249"/>
      <c r="N324" s="261"/>
    </row>
    <row r="325" spans="2:14" x14ac:dyDescent="0.2">
      <c r="B325" s="241"/>
      <c r="C325" s="242"/>
      <c r="D325" s="243"/>
      <c r="E325" s="244"/>
      <c r="F325" s="244"/>
      <c r="G325" s="250"/>
      <c r="H325" s="202"/>
      <c r="I325" s="223"/>
      <c r="J325" s="341"/>
      <c r="K325" s="262"/>
      <c r="L325" s="248"/>
      <c r="M325" s="249"/>
      <c r="N325" s="261"/>
    </row>
    <row r="326" spans="2:14" x14ac:dyDescent="0.2">
      <c r="B326" s="241"/>
      <c r="C326" s="242"/>
      <c r="D326" s="243"/>
      <c r="E326" s="244"/>
      <c r="F326" s="244"/>
      <c r="G326" s="250"/>
      <c r="H326" s="202"/>
      <c r="I326" s="223"/>
      <c r="J326" s="341"/>
      <c r="K326" s="262"/>
      <c r="L326" s="248"/>
      <c r="M326" s="249"/>
      <c r="N326" s="261"/>
    </row>
    <row r="327" spans="2:14" x14ac:dyDescent="0.2">
      <c r="B327" s="241"/>
      <c r="C327" s="242"/>
      <c r="D327" s="243"/>
      <c r="E327" s="244"/>
      <c r="F327" s="244"/>
      <c r="G327" s="250"/>
      <c r="H327" s="202"/>
      <c r="I327" s="223"/>
      <c r="J327" s="341"/>
      <c r="K327" s="262"/>
      <c r="L327" s="248"/>
      <c r="M327" s="249"/>
      <c r="N327" s="261"/>
    </row>
    <row r="328" spans="2:14" x14ac:dyDescent="0.2">
      <c r="B328" s="241"/>
      <c r="C328" s="242"/>
      <c r="D328" s="243"/>
      <c r="E328" s="244"/>
      <c r="F328" s="244"/>
      <c r="G328" s="250"/>
      <c r="H328" s="202"/>
      <c r="I328" s="223"/>
      <c r="J328" s="341"/>
      <c r="K328" s="262"/>
      <c r="L328" s="248"/>
      <c r="M328" s="249"/>
      <c r="N328" s="261"/>
    </row>
    <row r="329" spans="2:14" x14ac:dyDescent="0.2">
      <c r="B329" s="241"/>
      <c r="C329" s="242"/>
      <c r="D329" s="243"/>
      <c r="E329" s="244"/>
      <c r="F329" s="244"/>
      <c r="G329" s="250"/>
      <c r="H329" s="202"/>
      <c r="I329" s="223"/>
      <c r="J329" s="341"/>
      <c r="K329" s="262"/>
      <c r="L329" s="248"/>
      <c r="M329" s="249"/>
      <c r="N329" s="261"/>
    </row>
    <row r="330" spans="2:14" x14ac:dyDescent="0.2">
      <c r="B330" s="241"/>
      <c r="C330" s="242"/>
      <c r="D330" s="243"/>
      <c r="E330" s="244"/>
      <c r="F330" s="244"/>
      <c r="G330" s="250"/>
      <c r="H330" s="202"/>
      <c r="I330" s="223"/>
      <c r="J330" s="341"/>
      <c r="K330" s="262"/>
      <c r="L330" s="248"/>
      <c r="M330" s="249"/>
      <c r="N330" s="261"/>
    </row>
    <row r="331" spans="2:14" x14ac:dyDescent="0.2">
      <c r="B331" s="241"/>
      <c r="C331" s="242"/>
      <c r="D331" s="243"/>
      <c r="E331" s="244"/>
      <c r="F331" s="244"/>
      <c r="G331" s="250"/>
      <c r="H331" s="202"/>
      <c r="I331" s="223"/>
      <c r="J331" s="341"/>
      <c r="K331" s="262"/>
      <c r="L331" s="248"/>
      <c r="M331" s="249"/>
      <c r="N331" s="261"/>
    </row>
    <row r="332" spans="2:14" x14ac:dyDescent="0.2">
      <c r="B332" s="241"/>
      <c r="C332" s="242"/>
      <c r="D332" s="243"/>
      <c r="E332" s="244"/>
      <c r="F332" s="244"/>
      <c r="G332" s="250"/>
      <c r="H332" s="202"/>
      <c r="I332" s="223"/>
      <c r="J332" s="341"/>
      <c r="K332" s="262"/>
      <c r="L332" s="248"/>
      <c r="M332" s="249"/>
      <c r="N332" s="261"/>
    </row>
    <row r="333" spans="2:14" x14ac:dyDescent="0.2">
      <c r="B333" s="241"/>
      <c r="C333" s="242"/>
      <c r="D333" s="243"/>
      <c r="E333" s="244"/>
      <c r="F333" s="244"/>
      <c r="G333" s="250"/>
      <c r="H333" s="202"/>
      <c r="I333" s="223"/>
      <c r="J333" s="341"/>
      <c r="K333" s="262"/>
      <c r="L333" s="248"/>
      <c r="M333" s="249"/>
      <c r="N333" s="261"/>
    </row>
    <row r="334" spans="2:14" x14ac:dyDescent="0.2">
      <c r="B334" s="241"/>
      <c r="C334" s="242"/>
      <c r="D334" s="243"/>
      <c r="E334" s="244"/>
      <c r="F334" s="244"/>
      <c r="G334" s="250"/>
      <c r="H334" s="202"/>
      <c r="I334" s="223"/>
      <c r="J334" s="341"/>
      <c r="K334" s="262"/>
      <c r="L334" s="248"/>
      <c r="M334" s="249"/>
      <c r="N334" s="261"/>
    </row>
    <row r="335" spans="2:14" x14ac:dyDescent="0.2">
      <c r="B335" s="241"/>
      <c r="C335" s="242"/>
      <c r="D335" s="243"/>
      <c r="E335" s="244"/>
      <c r="F335" s="244"/>
      <c r="G335" s="250"/>
      <c r="H335" s="202"/>
      <c r="I335" s="223"/>
      <c r="J335" s="341"/>
      <c r="K335" s="262"/>
      <c r="L335" s="248"/>
      <c r="M335" s="249"/>
      <c r="N335" s="261"/>
    </row>
    <row r="336" spans="2:14" x14ac:dyDescent="0.2">
      <c r="B336" s="241"/>
      <c r="C336" s="242"/>
      <c r="D336" s="243"/>
      <c r="E336" s="244"/>
      <c r="F336" s="244"/>
      <c r="G336" s="250"/>
      <c r="H336" s="202"/>
      <c r="I336" s="223"/>
      <c r="J336" s="341"/>
      <c r="K336" s="262"/>
      <c r="L336" s="248"/>
      <c r="M336" s="249"/>
      <c r="N336" s="261"/>
    </row>
    <row r="337" spans="2:14" x14ac:dyDescent="0.2">
      <c r="B337" s="241"/>
      <c r="C337" s="242"/>
      <c r="D337" s="243"/>
      <c r="E337" s="244"/>
      <c r="F337" s="244"/>
      <c r="G337" s="250"/>
      <c r="H337" s="202"/>
      <c r="I337" s="223"/>
      <c r="J337" s="341"/>
      <c r="K337" s="262"/>
      <c r="L337" s="248"/>
      <c r="M337" s="249"/>
      <c r="N337" s="261"/>
    </row>
    <row r="338" spans="2:14" x14ac:dyDescent="0.2">
      <c r="B338" s="241"/>
      <c r="C338" s="242"/>
      <c r="D338" s="243"/>
      <c r="E338" s="244"/>
      <c r="F338" s="244"/>
      <c r="G338" s="250"/>
      <c r="H338" s="202"/>
      <c r="I338" s="223"/>
      <c r="J338" s="341"/>
      <c r="K338" s="262"/>
      <c r="L338" s="248"/>
      <c r="M338" s="249"/>
      <c r="N338" s="261"/>
    </row>
    <row r="339" spans="2:14" x14ac:dyDescent="0.2">
      <c r="B339" s="241"/>
      <c r="C339" s="242"/>
      <c r="D339" s="243"/>
      <c r="E339" s="244"/>
      <c r="F339" s="244"/>
      <c r="G339" s="250"/>
      <c r="H339" s="202"/>
      <c r="I339" s="223"/>
      <c r="J339" s="341"/>
      <c r="K339" s="262"/>
      <c r="L339" s="248"/>
      <c r="M339" s="249"/>
      <c r="N339" s="261"/>
    </row>
    <row r="340" spans="2:14" x14ac:dyDescent="0.2">
      <c r="B340" s="241"/>
      <c r="C340" s="242"/>
      <c r="D340" s="243"/>
      <c r="E340" s="244"/>
      <c r="F340" s="244"/>
      <c r="G340" s="250"/>
      <c r="H340" s="202"/>
      <c r="I340" s="223"/>
      <c r="J340" s="341"/>
      <c r="K340" s="262"/>
      <c r="L340" s="248"/>
      <c r="M340" s="249"/>
      <c r="N340" s="261"/>
    </row>
    <row r="341" spans="2:14" x14ac:dyDescent="0.2">
      <c r="B341" s="241"/>
      <c r="C341" s="242"/>
      <c r="D341" s="243"/>
      <c r="E341" s="244"/>
      <c r="F341" s="244"/>
      <c r="G341" s="250"/>
      <c r="H341" s="202"/>
      <c r="I341" s="223"/>
      <c r="J341" s="341"/>
      <c r="K341" s="262"/>
      <c r="L341" s="248"/>
      <c r="M341" s="249"/>
      <c r="N341" s="261"/>
    </row>
    <row r="342" spans="2:14" x14ac:dyDescent="0.2">
      <c r="B342" s="241"/>
      <c r="C342" s="242"/>
      <c r="D342" s="243"/>
      <c r="E342" s="244"/>
      <c r="F342" s="244"/>
      <c r="G342" s="250"/>
      <c r="H342" s="202"/>
      <c r="I342" s="223"/>
      <c r="J342" s="341"/>
      <c r="K342" s="262"/>
      <c r="L342" s="248"/>
      <c r="M342" s="249"/>
      <c r="N342" s="261"/>
    </row>
    <row r="343" spans="2:14" x14ac:dyDescent="0.2">
      <c r="B343" s="241"/>
      <c r="C343" s="242"/>
      <c r="D343" s="243"/>
      <c r="E343" s="244"/>
      <c r="F343" s="244"/>
      <c r="G343" s="250"/>
      <c r="H343" s="202"/>
      <c r="I343" s="223"/>
      <c r="J343" s="341"/>
      <c r="K343" s="262"/>
      <c r="L343" s="248"/>
      <c r="M343" s="249"/>
      <c r="N343" s="261"/>
    </row>
    <row r="344" spans="2:14" x14ac:dyDescent="0.2">
      <c r="B344" s="241"/>
      <c r="C344" s="242"/>
      <c r="D344" s="243"/>
      <c r="E344" s="244"/>
      <c r="F344" s="244"/>
      <c r="G344" s="250"/>
      <c r="H344" s="202"/>
      <c r="I344" s="223"/>
      <c r="J344" s="341"/>
      <c r="K344" s="262"/>
      <c r="L344" s="248"/>
      <c r="M344" s="249"/>
      <c r="N344" s="261"/>
    </row>
    <row r="345" spans="2:14" x14ac:dyDescent="0.2">
      <c r="B345" s="241"/>
      <c r="C345" s="242"/>
      <c r="D345" s="243"/>
      <c r="E345" s="244"/>
      <c r="F345" s="244"/>
      <c r="G345" s="250"/>
      <c r="H345" s="202"/>
      <c r="I345" s="223"/>
      <c r="J345" s="341"/>
      <c r="K345" s="262"/>
      <c r="L345" s="248"/>
      <c r="M345" s="249"/>
      <c r="N345" s="261"/>
    </row>
    <row r="346" spans="2:14" x14ac:dyDescent="0.2">
      <c r="B346" s="241"/>
      <c r="C346" s="242"/>
      <c r="D346" s="243"/>
      <c r="E346" s="244"/>
      <c r="F346" s="244"/>
      <c r="G346" s="250"/>
      <c r="H346" s="202"/>
      <c r="I346" s="223"/>
      <c r="J346" s="341"/>
      <c r="K346" s="262"/>
      <c r="L346" s="248"/>
      <c r="M346" s="249"/>
      <c r="N346" s="261"/>
    </row>
    <row r="347" spans="2:14" x14ac:dyDescent="0.2">
      <c r="B347" s="241"/>
      <c r="C347" s="242"/>
      <c r="D347" s="243"/>
      <c r="E347" s="244"/>
      <c r="F347" s="244"/>
      <c r="G347" s="250"/>
      <c r="H347" s="202"/>
      <c r="I347" s="223"/>
      <c r="J347" s="341"/>
      <c r="K347" s="262"/>
      <c r="L347" s="248"/>
      <c r="M347" s="249"/>
      <c r="N347" s="261"/>
    </row>
    <row r="348" spans="2:14" x14ac:dyDescent="0.2">
      <c r="B348" s="241"/>
      <c r="C348" s="242"/>
      <c r="D348" s="243"/>
      <c r="E348" s="244"/>
      <c r="F348" s="244"/>
      <c r="G348" s="250"/>
      <c r="H348" s="202"/>
      <c r="I348" s="223"/>
      <c r="J348" s="341"/>
      <c r="K348" s="262"/>
      <c r="L348" s="248"/>
      <c r="M348" s="249"/>
      <c r="N348" s="261"/>
    </row>
    <row r="349" spans="2:14" x14ac:dyDescent="0.2">
      <c r="B349" s="241"/>
      <c r="C349" s="242"/>
      <c r="D349" s="243"/>
      <c r="E349" s="244"/>
      <c r="F349" s="244"/>
      <c r="G349" s="250"/>
      <c r="H349" s="202"/>
      <c r="I349" s="223"/>
      <c r="J349" s="341"/>
      <c r="K349" s="262"/>
      <c r="L349" s="248"/>
      <c r="M349" s="249"/>
      <c r="N349" s="261"/>
    </row>
    <row r="350" spans="2:14" x14ac:dyDescent="0.2">
      <c r="B350" s="241"/>
      <c r="C350" s="242"/>
      <c r="D350" s="243"/>
      <c r="E350" s="244"/>
      <c r="F350" s="244"/>
      <c r="G350" s="250"/>
      <c r="H350" s="202"/>
      <c r="I350" s="223"/>
      <c r="J350" s="341"/>
      <c r="K350" s="262"/>
      <c r="L350" s="248"/>
      <c r="M350" s="249"/>
      <c r="N350" s="261"/>
    </row>
    <row r="351" spans="2:14" x14ac:dyDescent="0.2">
      <c r="B351" s="241"/>
      <c r="C351" s="242"/>
      <c r="D351" s="243"/>
      <c r="E351" s="244"/>
      <c r="F351" s="244"/>
      <c r="G351" s="250"/>
      <c r="H351" s="202"/>
      <c r="I351" s="223"/>
      <c r="J351" s="341"/>
      <c r="K351" s="262"/>
      <c r="L351" s="248"/>
      <c r="M351" s="249"/>
      <c r="N351" s="261"/>
    </row>
    <row r="352" spans="2:14" x14ac:dyDescent="0.2">
      <c r="B352" s="241"/>
      <c r="C352" s="242"/>
      <c r="D352" s="243"/>
      <c r="E352" s="244"/>
      <c r="F352" s="244"/>
      <c r="G352" s="250"/>
      <c r="H352" s="202"/>
      <c r="I352" s="223"/>
      <c r="J352" s="341"/>
      <c r="K352" s="262"/>
      <c r="L352" s="248"/>
      <c r="M352" s="249"/>
      <c r="N352" s="261"/>
    </row>
    <row r="353" spans="2:14" x14ac:dyDescent="0.2">
      <c r="B353" s="241"/>
      <c r="C353" s="242"/>
      <c r="D353" s="243"/>
      <c r="E353" s="244"/>
      <c r="F353" s="244"/>
      <c r="G353" s="250"/>
      <c r="H353" s="202"/>
      <c r="I353" s="223"/>
      <c r="J353" s="341"/>
      <c r="K353" s="262"/>
      <c r="L353" s="248"/>
      <c r="M353" s="249"/>
      <c r="N353" s="261"/>
    </row>
    <row r="354" spans="2:14" x14ac:dyDescent="0.2">
      <c r="B354" s="241"/>
      <c r="C354" s="242"/>
      <c r="D354" s="243"/>
      <c r="E354" s="244"/>
      <c r="F354" s="244"/>
      <c r="G354" s="250"/>
      <c r="H354" s="202"/>
      <c r="I354" s="223"/>
      <c r="J354" s="341"/>
      <c r="K354" s="263"/>
      <c r="L354" s="248"/>
      <c r="M354" s="249"/>
      <c r="N354" s="261"/>
    </row>
    <row r="355" spans="2:14" x14ac:dyDescent="0.2">
      <c r="B355" s="241"/>
      <c r="C355" s="242"/>
      <c r="D355" s="243"/>
      <c r="E355" s="244"/>
      <c r="F355" s="244"/>
      <c r="G355" s="250"/>
      <c r="H355" s="202"/>
      <c r="I355" s="223"/>
      <c r="J355" s="341"/>
      <c r="K355" s="263"/>
      <c r="L355" s="248"/>
      <c r="M355" s="249"/>
      <c r="N355" s="261"/>
    </row>
    <row r="356" spans="2:14" x14ac:dyDescent="0.2">
      <c r="B356" s="241"/>
      <c r="C356" s="242"/>
      <c r="D356" s="243"/>
      <c r="E356" s="244"/>
      <c r="F356" s="244"/>
      <c r="G356" s="250"/>
      <c r="H356" s="202"/>
      <c r="I356" s="223"/>
      <c r="J356" s="341"/>
      <c r="K356" s="263"/>
      <c r="L356" s="248"/>
      <c r="M356" s="249"/>
      <c r="N356" s="261"/>
    </row>
    <row r="357" spans="2:14" x14ac:dyDescent="0.2">
      <c r="B357" s="241"/>
      <c r="C357" s="242"/>
      <c r="D357" s="243"/>
      <c r="E357" s="244"/>
      <c r="F357" s="244"/>
      <c r="G357" s="250"/>
      <c r="H357" s="202"/>
      <c r="I357" s="223"/>
      <c r="J357" s="341"/>
      <c r="K357" s="263"/>
      <c r="L357" s="248"/>
      <c r="M357" s="249"/>
      <c r="N357" s="261"/>
    </row>
    <row r="358" spans="2:14" x14ac:dyDescent="0.2">
      <c r="B358" s="241"/>
      <c r="C358" s="242"/>
      <c r="D358" s="243"/>
      <c r="E358" s="244"/>
      <c r="F358" s="244"/>
      <c r="G358" s="250"/>
      <c r="H358" s="202"/>
      <c r="I358" s="223"/>
      <c r="J358" s="341"/>
      <c r="K358" s="262"/>
      <c r="L358" s="248"/>
      <c r="M358" s="249"/>
      <c r="N358" s="261"/>
    </row>
    <row r="359" spans="2:14" x14ac:dyDescent="0.2">
      <c r="B359" s="241"/>
      <c r="C359" s="242"/>
      <c r="D359" s="243"/>
      <c r="E359" s="244"/>
      <c r="F359" s="244"/>
      <c r="G359" s="250"/>
      <c r="H359" s="202"/>
      <c r="I359" s="223"/>
      <c r="J359" s="341"/>
      <c r="K359" s="262"/>
      <c r="L359" s="248"/>
      <c r="M359" s="249"/>
      <c r="N359" s="261"/>
    </row>
    <row r="360" spans="2:14" x14ac:dyDescent="0.2">
      <c r="B360" s="241"/>
      <c r="C360" s="242"/>
      <c r="D360" s="243"/>
      <c r="E360" s="244"/>
      <c r="F360" s="244"/>
      <c r="G360" s="250"/>
      <c r="H360" s="202"/>
      <c r="I360" s="223"/>
      <c r="J360" s="341"/>
      <c r="K360" s="262"/>
      <c r="L360" s="248"/>
      <c r="M360" s="249"/>
      <c r="N360" s="261"/>
    </row>
    <row r="361" spans="2:14" x14ac:dyDescent="0.2">
      <c r="B361" s="241"/>
      <c r="C361" s="242"/>
      <c r="D361" s="243"/>
      <c r="E361" s="244"/>
      <c r="F361" s="244"/>
      <c r="G361" s="250"/>
      <c r="H361" s="202"/>
      <c r="I361" s="223"/>
      <c r="J361" s="341"/>
      <c r="K361" s="262"/>
      <c r="L361" s="248"/>
      <c r="M361" s="249"/>
      <c r="N361" s="261"/>
    </row>
    <row r="362" spans="2:14" x14ac:dyDescent="0.2">
      <c r="B362" s="241"/>
      <c r="C362" s="242"/>
      <c r="D362" s="243"/>
      <c r="E362" s="244"/>
      <c r="F362" s="244"/>
      <c r="G362" s="250"/>
      <c r="H362" s="202"/>
      <c r="I362" s="223"/>
      <c r="J362" s="341"/>
      <c r="K362" s="262"/>
      <c r="L362" s="248"/>
      <c r="M362" s="249"/>
      <c r="N362" s="261"/>
    </row>
    <row r="363" spans="2:14" x14ac:dyDescent="0.2">
      <c r="B363" s="241"/>
      <c r="C363" s="242"/>
      <c r="D363" s="243"/>
      <c r="E363" s="244"/>
      <c r="F363" s="244"/>
      <c r="G363" s="250"/>
      <c r="H363" s="202"/>
      <c r="I363" s="223"/>
      <c r="J363" s="341"/>
      <c r="K363" s="262"/>
      <c r="L363" s="248"/>
      <c r="M363" s="249"/>
      <c r="N363" s="261"/>
    </row>
    <row r="364" spans="2:14" x14ac:dyDescent="0.2">
      <c r="B364" s="241"/>
      <c r="C364" s="242"/>
      <c r="D364" s="243"/>
      <c r="E364" s="244"/>
      <c r="F364" s="244"/>
      <c r="G364" s="250"/>
      <c r="H364" s="202"/>
      <c r="I364" s="223"/>
      <c r="J364" s="341"/>
      <c r="K364" s="262"/>
      <c r="L364" s="248"/>
      <c r="M364" s="249"/>
      <c r="N364" s="261"/>
    </row>
    <row r="365" spans="2:14" x14ac:dyDescent="0.2">
      <c r="B365" s="241"/>
      <c r="C365" s="242"/>
      <c r="D365" s="243"/>
      <c r="E365" s="244"/>
      <c r="F365" s="244"/>
      <c r="G365" s="250"/>
      <c r="H365" s="202"/>
      <c r="I365" s="223"/>
      <c r="J365" s="341"/>
      <c r="K365" s="262"/>
      <c r="L365" s="248"/>
      <c r="M365" s="249"/>
      <c r="N365" s="261"/>
    </row>
    <row r="366" spans="2:14" x14ac:dyDescent="0.2">
      <c r="B366" s="241"/>
      <c r="C366" s="242"/>
      <c r="D366" s="243"/>
      <c r="E366" s="244"/>
      <c r="F366" s="244"/>
      <c r="G366" s="250"/>
      <c r="H366" s="202"/>
      <c r="I366" s="223"/>
      <c r="J366" s="341"/>
      <c r="K366" s="262"/>
      <c r="L366" s="248"/>
      <c r="M366" s="249"/>
      <c r="N366" s="261"/>
    </row>
    <row r="367" spans="2:14" x14ac:dyDescent="0.2">
      <c r="B367" s="241"/>
      <c r="C367" s="242"/>
      <c r="D367" s="243"/>
      <c r="E367" s="244"/>
      <c r="F367" s="244"/>
      <c r="G367" s="250"/>
      <c r="H367" s="202"/>
      <c r="I367" s="223"/>
      <c r="J367" s="341"/>
      <c r="K367" s="262"/>
      <c r="L367" s="248"/>
      <c r="M367" s="249"/>
      <c r="N367" s="261"/>
    </row>
    <row r="368" spans="2:14" x14ac:dyDescent="0.2">
      <c r="B368" s="241"/>
      <c r="C368" s="242"/>
      <c r="D368" s="243"/>
      <c r="E368" s="244"/>
      <c r="F368" s="244"/>
      <c r="G368" s="250"/>
      <c r="H368" s="202"/>
      <c r="I368" s="223"/>
      <c r="J368" s="341"/>
      <c r="K368" s="262"/>
      <c r="L368" s="248"/>
      <c r="M368" s="249"/>
      <c r="N368" s="261"/>
    </row>
    <row r="369" spans="2:14" x14ac:dyDescent="0.2">
      <c r="B369" s="241"/>
      <c r="C369" s="242"/>
      <c r="D369" s="243"/>
      <c r="E369" s="244"/>
      <c r="F369" s="244"/>
      <c r="G369" s="250"/>
      <c r="H369" s="202"/>
      <c r="I369" s="223"/>
      <c r="J369" s="341"/>
      <c r="K369" s="262"/>
      <c r="L369" s="248"/>
      <c r="M369" s="249"/>
      <c r="N369" s="261"/>
    </row>
    <row r="370" spans="2:14" x14ac:dyDescent="0.2">
      <c r="B370" s="241"/>
      <c r="C370" s="242"/>
      <c r="D370" s="243"/>
      <c r="E370" s="244"/>
      <c r="F370" s="244"/>
      <c r="G370" s="250"/>
      <c r="H370" s="202"/>
      <c r="I370" s="223"/>
      <c r="J370" s="341"/>
      <c r="K370" s="262"/>
      <c r="L370" s="248"/>
      <c r="M370" s="249"/>
      <c r="N370" s="261"/>
    </row>
    <row r="371" spans="2:14" x14ac:dyDescent="0.2">
      <c r="B371" s="241"/>
      <c r="C371" s="242"/>
      <c r="D371" s="243"/>
      <c r="E371" s="244"/>
      <c r="F371" s="244"/>
      <c r="G371" s="250"/>
      <c r="H371" s="202"/>
      <c r="I371" s="223"/>
      <c r="J371" s="341"/>
      <c r="K371" s="262"/>
      <c r="L371" s="248"/>
      <c r="M371" s="249"/>
      <c r="N371" s="261"/>
    </row>
    <row r="372" spans="2:14" x14ac:dyDescent="0.2">
      <c r="B372" s="241"/>
      <c r="C372" s="242"/>
      <c r="D372" s="243"/>
      <c r="E372" s="244"/>
      <c r="F372" s="244"/>
      <c r="G372" s="250"/>
      <c r="H372" s="202"/>
      <c r="I372" s="223"/>
      <c r="J372" s="341"/>
      <c r="K372" s="262"/>
      <c r="L372" s="248"/>
      <c r="M372" s="249"/>
      <c r="N372" s="261"/>
    </row>
    <row r="373" spans="2:14" x14ac:dyDescent="0.2">
      <c r="B373" s="241"/>
      <c r="C373" s="242"/>
      <c r="D373" s="243"/>
      <c r="E373" s="244"/>
      <c r="F373" s="244"/>
      <c r="G373" s="250"/>
      <c r="H373" s="202"/>
      <c r="I373" s="223"/>
      <c r="J373" s="341"/>
      <c r="K373" s="262"/>
      <c r="L373" s="248"/>
      <c r="M373" s="249"/>
      <c r="N373" s="261"/>
    </row>
    <row r="374" spans="2:14" x14ac:dyDescent="0.2">
      <c r="B374" s="241"/>
      <c r="C374" s="242"/>
      <c r="D374" s="243"/>
      <c r="E374" s="244"/>
      <c r="F374" s="244"/>
      <c r="G374" s="250"/>
      <c r="H374" s="202"/>
      <c r="I374" s="223"/>
      <c r="J374" s="341"/>
      <c r="K374" s="262"/>
      <c r="L374" s="248"/>
      <c r="M374" s="249"/>
      <c r="N374" s="261"/>
    </row>
    <row r="375" spans="2:14" x14ac:dyDescent="0.2">
      <c r="B375" s="241"/>
      <c r="C375" s="242"/>
      <c r="D375" s="243"/>
      <c r="E375" s="244"/>
      <c r="F375" s="244"/>
      <c r="G375" s="250"/>
      <c r="H375" s="202"/>
      <c r="I375" s="223"/>
      <c r="J375" s="341"/>
      <c r="K375" s="262"/>
      <c r="L375" s="248"/>
      <c r="M375" s="249"/>
      <c r="N375" s="261"/>
    </row>
    <row r="376" spans="2:14" x14ac:dyDescent="0.2">
      <c r="B376" s="241"/>
      <c r="C376" s="251"/>
      <c r="D376" s="243"/>
      <c r="E376" s="244"/>
      <c r="F376" s="244"/>
      <c r="G376" s="199"/>
      <c r="H376" s="202"/>
      <c r="I376" s="223"/>
      <c r="J376" s="341"/>
      <c r="K376" s="262"/>
      <c r="L376" s="248"/>
      <c r="M376" s="249"/>
      <c r="N376" s="261"/>
    </row>
    <row r="377" spans="2:14" x14ac:dyDescent="0.2">
      <c r="B377" s="241"/>
      <c r="C377" s="242"/>
      <c r="D377" s="243"/>
      <c r="E377" s="244"/>
      <c r="F377" s="244"/>
      <c r="G377" s="250"/>
      <c r="H377" s="202"/>
      <c r="I377" s="223"/>
      <c r="J377" s="341"/>
      <c r="K377" s="262"/>
      <c r="L377" s="248"/>
      <c r="M377" s="249"/>
      <c r="N377" s="261"/>
    </row>
    <row r="378" spans="2:14" x14ac:dyDescent="0.2">
      <c r="B378" s="241"/>
      <c r="C378" s="242"/>
      <c r="D378" s="243"/>
      <c r="E378" s="244"/>
      <c r="F378" s="244"/>
      <c r="G378" s="250"/>
      <c r="H378" s="202"/>
      <c r="I378" s="223"/>
      <c r="J378" s="341"/>
      <c r="K378" s="262"/>
      <c r="L378" s="248"/>
      <c r="M378" s="249"/>
      <c r="N378" s="261"/>
    </row>
    <row r="379" spans="2:14" x14ac:dyDescent="0.2">
      <c r="B379" s="241"/>
      <c r="C379" s="242"/>
      <c r="D379" s="243"/>
      <c r="E379" s="244"/>
      <c r="F379" s="244"/>
      <c r="G379" s="250"/>
      <c r="H379" s="202"/>
      <c r="I379" s="223"/>
      <c r="J379" s="341"/>
      <c r="K379" s="262"/>
      <c r="L379" s="248"/>
      <c r="M379" s="249"/>
      <c r="N379" s="261"/>
    </row>
    <row r="380" spans="2:14" x14ac:dyDescent="0.2">
      <c r="B380" s="241"/>
      <c r="C380" s="251"/>
      <c r="D380" s="243"/>
      <c r="E380" s="244"/>
      <c r="F380" s="244"/>
      <c r="G380" s="199"/>
      <c r="H380" s="202"/>
      <c r="I380" s="223"/>
      <c r="J380" s="341"/>
      <c r="K380" s="262"/>
      <c r="L380" s="248"/>
      <c r="M380" s="249"/>
      <c r="N380" s="261"/>
    </row>
    <row r="381" spans="2:14" x14ac:dyDescent="0.2">
      <c r="B381" s="241"/>
      <c r="C381" s="251"/>
      <c r="D381" s="243"/>
      <c r="E381" s="244"/>
      <c r="F381" s="244"/>
      <c r="G381" s="199"/>
      <c r="H381" s="202"/>
      <c r="I381" s="223"/>
      <c r="J381" s="341"/>
      <c r="K381" s="262"/>
      <c r="L381" s="248"/>
      <c r="M381" s="249"/>
      <c r="N381" s="261"/>
    </row>
    <row r="382" spans="2:14" x14ac:dyDescent="0.2">
      <c r="B382" s="241"/>
      <c r="C382" s="251"/>
      <c r="D382" s="243"/>
      <c r="E382" s="244"/>
      <c r="F382" s="244"/>
      <c r="G382" s="199"/>
      <c r="H382" s="202"/>
      <c r="I382" s="223"/>
      <c r="J382" s="341"/>
      <c r="K382" s="262"/>
      <c r="L382" s="248"/>
      <c r="M382" s="249"/>
      <c r="N382" s="261"/>
    </row>
    <row r="383" spans="2:14" x14ac:dyDescent="0.2">
      <c r="B383" s="241"/>
      <c r="C383" s="242"/>
      <c r="D383" s="243"/>
      <c r="E383" s="244"/>
      <c r="F383" s="244"/>
      <c r="G383" s="250"/>
      <c r="H383" s="202"/>
      <c r="I383" s="223"/>
      <c r="J383" s="341"/>
      <c r="K383" s="262"/>
      <c r="L383" s="248"/>
      <c r="M383" s="249"/>
      <c r="N383" s="261"/>
    </row>
    <row r="384" spans="2:14" x14ac:dyDescent="0.2">
      <c r="B384" s="241"/>
      <c r="C384" s="242"/>
      <c r="D384" s="243"/>
      <c r="E384" s="244"/>
      <c r="F384" s="244"/>
      <c r="G384" s="250"/>
      <c r="H384" s="202"/>
      <c r="I384" s="223"/>
      <c r="J384" s="341"/>
      <c r="K384" s="262"/>
      <c r="L384" s="248"/>
      <c r="M384" s="249"/>
      <c r="N384" s="261"/>
    </row>
    <row r="385" spans="2:14" x14ac:dyDescent="0.2">
      <c r="B385" s="241"/>
      <c r="C385" s="242"/>
      <c r="D385" s="243"/>
      <c r="E385" s="244"/>
      <c r="F385" s="244"/>
      <c r="G385" s="250"/>
      <c r="H385" s="202"/>
      <c r="I385" s="223"/>
      <c r="J385" s="341"/>
      <c r="K385" s="262"/>
      <c r="L385" s="248"/>
      <c r="M385" s="249"/>
      <c r="N385" s="261"/>
    </row>
    <row r="386" spans="2:14" x14ac:dyDescent="0.2">
      <c r="B386" s="241"/>
      <c r="C386" s="242"/>
      <c r="D386" s="243"/>
      <c r="E386" s="244"/>
      <c r="F386" s="244"/>
      <c r="G386" s="250"/>
      <c r="H386" s="202"/>
      <c r="I386" s="223"/>
      <c r="J386" s="341"/>
      <c r="K386" s="262"/>
      <c r="L386" s="248"/>
      <c r="M386" s="249"/>
      <c r="N386" s="261"/>
    </row>
    <row r="387" spans="2:14" x14ac:dyDescent="0.2">
      <c r="B387" s="241"/>
      <c r="C387" s="251"/>
      <c r="D387" s="243"/>
      <c r="E387" s="244"/>
      <c r="F387" s="244"/>
      <c r="G387" s="199"/>
      <c r="H387" s="202"/>
      <c r="I387" s="223"/>
      <c r="J387" s="341"/>
      <c r="K387" s="262"/>
      <c r="L387" s="248"/>
      <c r="M387" s="249"/>
      <c r="N387" s="261"/>
    </row>
    <row r="388" spans="2:14" x14ac:dyDescent="0.2">
      <c r="B388" s="241"/>
      <c r="C388" s="242"/>
      <c r="D388" s="243"/>
      <c r="E388" s="244"/>
      <c r="F388" s="244"/>
      <c r="G388" s="250"/>
      <c r="H388" s="202"/>
      <c r="I388" s="223"/>
      <c r="J388" s="341"/>
      <c r="K388" s="262"/>
      <c r="L388" s="248"/>
      <c r="M388" s="249"/>
      <c r="N388" s="261"/>
    </row>
    <row r="389" spans="2:14" x14ac:dyDescent="0.2">
      <c r="B389" s="241"/>
      <c r="C389" s="242"/>
      <c r="D389" s="243"/>
      <c r="E389" s="244"/>
      <c r="F389" s="244"/>
      <c r="G389" s="250"/>
      <c r="H389" s="202"/>
      <c r="I389" s="223"/>
      <c r="J389" s="341"/>
      <c r="K389" s="262"/>
      <c r="L389" s="248"/>
      <c r="M389" s="249"/>
      <c r="N389" s="261"/>
    </row>
    <row r="390" spans="2:14" x14ac:dyDescent="0.2">
      <c r="B390" s="241"/>
      <c r="C390" s="242"/>
      <c r="D390" s="243"/>
      <c r="E390" s="244"/>
      <c r="F390" s="244"/>
      <c r="G390" s="250"/>
      <c r="H390" s="202"/>
      <c r="I390" s="223"/>
      <c r="J390" s="341"/>
      <c r="K390" s="262"/>
      <c r="L390" s="248"/>
      <c r="M390" s="249"/>
      <c r="N390" s="261"/>
    </row>
    <row r="391" spans="2:14" x14ac:dyDescent="0.2">
      <c r="B391" s="241"/>
      <c r="C391" s="242"/>
      <c r="D391" s="243"/>
      <c r="E391" s="244"/>
      <c r="F391" s="244"/>
      <c r="G391" s="250"/>
      <c r="H391" s="202"/>
      <c r="I391" s="223"/>
      <c r="J391" s="341"/>
      <c r="K391" s="262"/>
      <c r="L391" s="248"/>
      <c r="M391" s="249"/>
      <c r="N391" s="261"/>
    </row>
    <row r="392" spans="2:14" x14ac:dyDescent="0.2">
      <c r="B392" s="241"/>
      <c r="C392" s="251"/>
      <c r="D392" s="243"/>
      <c r="E392" s="244"/>
      <c r="F392" s="244"/>
      <c r="G392" s="199"/>
      <c r="H392" s="202"/>
      <c r="I392" s="223"/>
      <c r="J392" s="341"/>
      <c r="K392" s="262"/>
      <c r="L392" s="248"/>
      <c r="M392" s="249"/>
      <c r="N392" s="261"/>
    </row>
    <row r="393" spans="2:14" x14ac:dyDescent="0.2">
      <c r="B393" s="241"/>
      <c r="C393" s="251"/>
      <c r="D393" s="243"/>
      <c r="E393" s="244"/>
      <c r="F393" s="244"/>
      <c r="G393" s="199"/>
      <c r="H393" s="202"/>
      <c r="I393" s="223"/>
      <c r="J393" s="341"/>
      <c r="K393" s="262"/>
      <c r="L393" s="248"/>
      <c r="M393" s="249"/>
      <c r="N393" s="261"/>
    </row>
    <row r="394" spans="2:14" x14ac:dyDescent="0.2">
      <c r="B394" s="241"/>
      <c r="C394" s="251"/>
      <c r="D394" s="243"/>
      <c r="E394" s="244"/>
      <c r="F394" s="244"/>
      <c r="G394" s="199"/>
      <c r="H394" s="202"/>
      <c r="I394" s="223"/>
      <c r="J394" s="341"/>
      <c r="K394" s="262"/>
      <c r="L394" s="248"/>
      <c r="M394" s="249"/>
      <c r="N394" s="261"/>
    </row>
    <row r="395" spans="2:14" x14ac:dyDescent="0.2">
      <c r="B395" s="241"/>
      <c r="C395" s="242"/>
      <c r="D395" s="243"/>
      <c r="E395" s="244"/>
      <c r="F395" s="244"/>
      <c r="G395" s="250"/>
      <c r="H395" s="202"/>
      <c r="I395" s="223"/>
      <c r="J395" s="341"/>
      <c r="K395" s="262"/>
      <c r="L395" s="248"/>
      <c r="M395" s="249"/>
      <c r="N395" s="261"/>
    </row>
    <row r="396" spans="2:14" x14ac:dyDescent="0.2">
      <c r="B396" s="241"/>
      <c r="C396" s="242"/>
      <c r="D396" s="243"/>
      <c r="E396" s="244"/>
      <c r="F396" s="244"/>
      <c r="G396" s="250"/>
      <c r="H396" s="202"/>
      <c r="I396" s="223"/>
      <c r="J396" s="341"/>
      <c r="K396" s="262"/>
      <c r="L396" s="248"/>
      <c r="M396" s="249"/>
      <c r="N396" s="261"/>
    </row>
    <row r="397" spans="2:14" x14ac:dyDescent="0.2">
      <c r="B397" s="241"/>
      <c r="C397" s="242"/>
      <c r="D397" s="243"/>
      <c r="E397" s="244"/>
      <c r="F397" s="244"/>
      <c r="G397" s="250"/>
      <c r="H397" s="202"/>
      <c r="I397" s="223"/>
      <c r="J397" s="341"/>
      <c r="K397" s="262"/>
      <c r="L397" s="248"/>
      <c r="M397" s="249"/>
      <c r="N397" s="261"/>
    </row>
    <row r="398" spans="2:14" x14ac:dyDescent="0.2">
      <c r="B398" s="241"/>
      <c r="C398" s="242"/>
      <c r="D398" s="243"/>
      <c r="E398" s="244"/>
      <c r="F398" s="244"/>
      <c r="G398" s="250"/>
      <c r="H398" s="202"/>
      <c r="I398" s="223"/>
      <c r="J398" s="341"/>
      <c r="K398" s="262"/>
      <c r="L398" s="248"/>
      <c r="M398" s="249"/>
      <c r="N398" s="261"/>
    </row>
    <row r="399" spans="2:14" x14ac:dyDescent="0.2">
      <c r="B399" s="241"/>
      <c r="C399" s="242"/>
      <c r="D399" s="243"/>
      <c r="E399" s="244"/>
      <c r="F399" s="244"/>
      <c r="G399" s="250"/>
      <c r="H399" s="202"/>
      <c r="I399" s="223"/>
      <c r="J399" s="341"/>
      <c r="K399" s="262"/>
      <c r="L399" s="248"/>
      <c r="M399" s="249"/>
      <c r="N399" s="261"/>
    </row>
    <row r="400" spans="2:14" x14ac:dyDescent="0.2">
      <c r="B400" s="241"/>
      <c r="C400" s="242"/>
      <c r="D400" s="243"/>
      <c r="E400" s="244"/>
      <c r="F400" s="244"/>
      <c r="G400" s="250"/>
      <c r="H400" s="202"/>
      <c r="I400" s="223"/>
      <c r="J400" s="341"/>
      <c r="K400" s="262"/>
      <c r="L400" s="248"/>
      <c r="M400" s="249"/>
      <c r="N400" s="261"/>
    </row>
    <row r="401" spans="2:14" x14ac:dyDescent="0.2">
      <c r="B401" s="241"/>
      <c r="C401" s="242"/>
      <c r="D401" s="243"/>
      <c r="E401" s="244"/>
      <c r="F401" s="244"/>
      <c r="G401" s="250"/>
      <c r="H401" s="202"/>
      <c r="I401" s="223"/>
      <c r="J401" s="341"/>
      <c r="K401" s="262"/>
      <c r="L401" s="248"/>
      <c r="M401" s="249"/>
      <c r="N401" s="261"/>
    </row>
    <row r="402" spans="2:14" x14ac:dyDescent="0.2">
      <c r="B402" s="241"/>
      <c r="C402" s="242"/>
      <c r="D402" s="243"/>
      <c r="E402" s="244"/>
      <c r="F402" s="244"/>
      <c r="G402" s="250"/>
      <c r="H402" s="202"/>
      <c r="I402" s="223"/>
      <c r="J402" s="341"/>
      <c r="K402" s="262"/>
      <c r="L402" s="248"/>
      <c r="M402" s="249"/>
      <c r="N402" s="261"/>
    </row>
    <row r="403" spans="2:14" x14ac:dyDescent="0.2">
      <c r="B403" s="241"/>
      <c r="C403" s="242"/>
      <c r="D403" s="241"/>
      <c r="E403" s="244"/>
      <c r="F403" s="244"/>
      <c r="G403" s="257"/>
      <c r="H403" s="202"/>
      <c r="I403" s="223"/>
      <c r="J403" s="341"/>
      <c r="K403" s="262"/>
      <c r="L403" s="248"/>
      <c r="M403" s="249"/>
      <c r="N403" s="261"/>
    </row>
    <row r="404" spans="2:14" x14ac:dyDescent="0.2">
      <c r="B404" s="241"/>
      <c r="C404" s="242"/>
      <c r="D404" s="241"/>
      <c r="E404" s="244"/>
      <c r="F404" s="244"/>
      <c r="G404" s="257"/>
      <c r="H404" s="202"/>
      <c r="I404" s="223"/>
      <c r="J404" s="341"/>
      <c r="K404" s="262"/>
      <c r="L404" s="248"/>
      <c r="M404" s="249"/>
      <c r="N404" s="261"/>
    </row>
    <row r="405" spans="2:14" x14ac:dyDescent="0.2">
      <c r="B405" s="241"/>
      <c r="C405" s="242"/>
      <c r="D405" s="243"/>
      <c r="E405" s="244"/>
      <c r="F405" s="244"/>
      <c r="G405" s="250"/>
      <c r="H405" s="202"/>
      <c r="I405" s="223"/>
      <c r="J405" s="341"/>
      <c r="K405" s="262"/>
      <c r="L405" s="248"/>
      <c r="M405" s="249"/>
      <c r="N405" s="261"/>
    </row>
    <row r="406" spans="2:14" x14ac:dyDescent="0.2">
      <c r="B406" s="241"/>
      <c r="C406" s="242"/>
      <c r="D406" s="243"/>
      <c r="E406" s="244"/>
      <c r="F406" s="244"/>
      <c r="G406" s="250"/>
      <c r="H406" s="202"/>
      <c r="I406" s="223"/>
      <c r="J406" s="341"/>
      <c r="K406" s="262"/>
      <c r="L406" s="248"/>
      <c r="M406" s="249"/>
      <c r="N406" s="261"/>
    </row>
    <row r="407" spans="2:14" x14ac:dyDescent="0.2">
      <c r="B407" s="241"/>
      <c r="C407" s="242"/>
      <c r="D407" s="241"/>
      <c r="E407" s="244"/>
      <c r="F407" s="244"/>
      <c r="G407" s="257"/>
      <c r="H407" s="202"/>
      <c r="I407" s="223"/>
      <c r="J407" s="341"/>
      <c r="K407" s="262"/>
      <c r="L407" s="248"/>
      <c r="M407" s="249"/>
      <c r="N407" s="261"/>
    </row>
    <row r="408" spans="2:14" x14ac:dyDescent="0.2">
      <c r="B408" s="241"/>
      <c r="C408" s="242"/>
      <c r="D408" s="241"/>
      <c r="E408" s="244"/>
      <c r="F408" s="244"/>
      <c r="G408" s="257"/>
      <c r="H408" s="202"/>
      <c r="I408" s="223"/>
      <c r="J408" s="341"/>
      <c r="K408" s="262"/>
      <c r="L408" s="248"/>
      <c r="M408" s="249"/>
      <c r="N408" s="261"/>
    </row>
    <row r="409" spans="2:14" x14ac:dyDescent="0.2">
      <c r="B409" s="241"/>
      <c r="C409" s="251"/>
      <c r="D409" s="243"/>
      <c r="E409" s="244"/>
      <c r="F409" s="244"/>
      <c r="G409" s="199"/>
      <c r="H409" s="202"/>
      <c r="I409" s="223"/>
      <c r="J409" s="341"/>
      <c r="K409" s="262"/>
      <c r="L409" s="248"/>
      <c r="M409" s="249"/>
      <c r="N409" s="261"/>
    </row>
    <row r="410" spans="2:14" x14ac:dyDescent="0.2">
      <c r="B410" s="241"/>
      <c r="C410" s="251"/>
      <c r="D410" s="243"/>
      <c r="E410" s="244"/>
      <c r="F410" s="244"/>
      <c r="G410" s="199"/>
      <c r="H410" s="202"/>
      <c r="I410" s="223"/>
      <c r="J410" s="341"/>
      <c r="K410" s="262"/>
      <c r="L410" s="248"/>
      <c r="M410" s="249"/>
      <c r="N410" s="261"/>
    </row>
    <row r="411" spans="2:14" x14ac:dyDescent="0.2">
      <c r="B411" s="241"/>
      <c r="C411" s="251"/>
      <c r="D411" s="243"/>
      <c r="E411" s="244"/>
      <c r="F411" s="244"/>
      <c r="G411" s="199"/>
      <c r="H411" s="202"/>
      <c r="I411" s="223"/>
      <c r="J411" s="341"/>
      <c r="K411" s="262"/>
      <c r="L411" s="248"/>
      <c r="M411" s="249"/>
      <c r="N411" s="261"/>
    </row>
    <row r="412" spans="2:14" x14ac:dyDescent="0.2">
      <c r="B412" s="241"/>
      <c r="C412" s="242"/>
      <c r="D412" s="243"/>
      <c r="E412" s="244"/>
      <c r="F412" s="244"/>
      <c r="G412" s="250"/>
      <c r="H412" s="202"/>
      <c r="I412" s="223"/>
      <c r="J412" s="341"/>
      <c r="K412" s="262"/>
      <c r="L412" s="248"/>
      <c r="M412" s="249"/>
      <c r="N412" s="261"/>
    </row>
    <row r="413" spans="2:14" x14ac:dyDescent="0.2">
      <c r="B413" s="241"/>
      <c r="C413" s="242"/>
      <c r="D413" s="243"/>
      <c r="E413" s="244"/>
      <c r="F413" s="244"/>
      <c r="G413" s="250"/>
      <c r="H413" s="202"/>
      <c r="I413" s="223"/>
      <c r="J413" s="341"/>
      <c r="K413" s="262"/>
      <c r="L413" s="248"/>
      <c r="M413" s="249"/>
      <c r="N413" s="261"/>
    </row>
    <row r="414" spans="2:14" x14ac:dyDescent="0.2">
      <c r="B414" s="241"/>
      <c r="C414" s="242"/>
      <c r="D414" s="243"/>
      <c r="E414" s="244"/>
      <c r="F414" s="244"/>
      <c r="G414" s="250"/>
      <c r="H414" s="202"/>
      <c r="I414" s="223"/>
      <c r="J414" s="341"/>
      <c r="K414" s="262"/>
      <c r="L414" s="248"/>
      <c r="M414" s="249"/>
      <c r="N414" s="261"/>
    </row>
    <row r="415" spans="2:14" x14ac:dyDescent="0.2">
      <c r="B415" s="241"/>
      <c r="C415" s="242"/>
      <c r="D415" s="243"/>
      <c r="E415" s="244"/>
      <c r="F415" s="244"/>
      <c r="G415" s="250"/>
      <c r="H415" s="202"/>
      <c r="I415" s="223"/>
      <c r="J415" s="341"/>
      <c r="K415" s="262"/>
      <c r="L415" s="248"/>
      <c r="M415" s="249"/>
      <c r="N415" s="261"/>
    </row>
    <row r="416" spans="2:14" x14ac:dyDescent="0.2">
      <c r="B416" s="241"/>
      <c r="C416" s="251"/>
      <c r="D416" s="243"/>
      <c r="E416" s="244"/>
      <c r="F416" s="244"/>
      <c r="G416" s="199"/>
      <c r="H416" s="202"/>
      <c r="I416" s="223"/>
      <c r="J416" s="341"/>
      <c r="K416" s="262"/>
      <c r="L416" s="248"/>
      <c r="M416" s="249"/>
      <c r="N416" s="261"/>
    </row>
    <row r="417" spans="2:14" x14ac:dyDescent="0.2">
      <c r="B417" s="241"/>
      <c r="C417" s="242"/>
      <c r="D417" s="243"/>
      <c r="E417" s="244"/>
      <c r="F417" s="244"/>
      <c r="G417" s="250"/>
      <c r="H417" s="202"/>
      <c r="I417" s="223"/>
      <c r="J417" s="341"/>
      <c r="K417" s="262"/>
      <c r="L417" s="248"/>
      <c r="M417" s="249"/>
      <c r="N417" s="261"/>
    </row>
    <row r="418" spans="2:14" x14ac:dyDescent="0.2">
      <c r="B418" s="241"/>
      <c r="C418" s="251"/>
      <c r="D418" s="243"/>
      <c r="E418" s="244"/>
      <c r="F418" s="244"/>
      <c r="G418" s="199"/>
      <c r="H418" s="202"/>
      <c r="I418" s="223"/>
      <c r="J418" s="341"/>
      <c r="K418" s="262"/>
      <c r="L418" s="248"/>
      <c r="M418" s="249"/>
      <c r="N418" s="261"/>
    </row>
    <row r="419" spans="2:14" x14ac:dyDescent="0.2">
      <c r="B419" s="241"/>
      <c r="C419" s="242"/>
      <c r="D419" s="243"/>
      <c r="E419" s="244"/>
      <c r="F419" s="244"/>
      <c r="G419" s="250"/>
      <c r="H419" s="202"/>
      <c r="I419" s="223"/>
      <c r="J419" s="341"/>
      <c r="K419" s="262"/>
      <c r="L419" s="248"/>
      <c r="M419" s="249"/>
      <c r="N419" s="261"/>
    </row>
    <row r="420" spans="2:14" x14ac:dyDescent="0.2">
      <c r="B420" s="241"/>
      <c r="C420" s="242"/>
      <c r="D420" s="243"/>
      <c r="E420" s="244"/>
      <c r="F420" s="244"/>
      <c r="G420" s="250"/>
      <c r="H420" s="202"/>
      <c r="I420" s="223"/>
      <c r="J420" s="341"/>
      <c r="K420" s="262"/>
      <c r="L420" s="248"/>
      <c r="M420" s="249"/>
      <c r="N420" s="261"/>
    </row>
    <row r="421" spans="2:14" x14ac:dyDescent="0.2">
      <c r="B421" s="241"/>
      <c r="C421" s="242"/>
      <c r="D421" s="243"/>
      <c r="E421" s="244"/>
      <c r="F421" s="244"/>
      <c r="G421" s="250"/>
      <c r="H421" s="202"/>
      <c r="I421" s="223"/>
      <c r="J421" s="341"/>
      <c r="K421" s="262"/>
      <c r="L421" s="248"/>
      <c r="M421" s="249"/>
      <c r="N421" s="261"/>
    </row>
    <row r="422" spans="2:14" x14ac:dyDescent="0.2">
      <c r="B422" s="241"/>
      <c r="C422" s="242"/>
      <c r="D422" s="243"/>
      <c r="E422" s="244"/>
      <c r="F422" s="244"/>
      <c r="G422" s="250"/>
      <c r="H422" s="202"/>
      <c r="I422" s="223"/>
      <c r="J422" s="341"/>
      <c r="K422" s="262"/>
      <c r="L422" s="248"/>
      <c r="M422" s="249"/>
      <c r="N422" s="261"/>
    </row>
    <row r="423" spans="2:14" x14ac:dyDescent="0.2">
      <c r="B423" s="241"/>
      <c r="C423" s="242"/>
      <c r="D423" s="241"/>
      <c r="E423" s="244"/>
      <c r="F423" s="244"/>
      <c r="G423" s="257"/>
      <c r="H423" s="202"/>
      <c r="I423" s="223"/>
      <c r="J423" s="341"/>
      <c r="K423" s="262"/>
      <c r="L423" s="248"/>
      <c r="M423" s="249"/>
      <c r="N423" s="261"/>
    </row>
    <row r="424" spans="2:14" x14ac:dyDescent="0.2">
      <c r="B424" s="241"/>
      <c r="C424" s="242"/>
      <c r="D424" s="243"/>
      <c r="E424" s="244"/>
      <c r="F424" s="244"/>
      <c r="G424" s="250"/>
      <c r="H424" s="202"/>
      <c r="I424" s="223"/>
      <c r="J424" s="341"/>
      <c r="K424" s="262"/>
      <c r="L424" s="248"/>
      <c r="M424" s="249"/>
      <c r="N424" s="261"/>
    </row>
    <row r="425" spans="2:14" x14ac:dyDescent="0.2">
      <c r="B425" s="241"/>
      <c r="C425" s="242"/>
      <c r="D425" s="243"/>
      <c r="E425" s="244"/>
      <c r="F425" s="244"/>
      <c r="G425" s="250"/>
      <c r="H425" s="202"/>
      <c r="I425" s="223"/>
      <c r="J425" s="341"/>
      <c r="K425" s="262"/>
      <c r="L425" s="248"/>
      <c r="M425" s="249"/>
      <c r="N425" s="261"/>
    </row>
    <row r="426" spans="2:14" x14ac:dyDescent="0.2">
      <c r="B426" s="241"/>
      <c r="C426" s="242"/>
      <c r="D426" s="243"/>
      <c r="E426" s="244"/>
      <c r="F426" s="244"/>
      <c r="G426" s="250"/>
      <c r="H426" s="202"/>
      <c r="I426" s="223"/>
      <c r="J426" s="341"/>
      <c r="K426" s="262"/>
      <c r="L426" s="248"/>
      <c r="M426" s="249"/>
      <c r="N426" s="261"/>
    </row>
    <row r="427" spans="2:14" x14ac:dyDescent="0.2">
      <c r="B427" s="241"/>
      <c r="C427" s="242"/>
      <c r="D427" s="243"/>
      <c r="E427" s="244"/>
      <c r="F427" s="244"/>
      <c r="G427" s="250"/>
      <c r="H427" s="202"/>
      <c r="I427" s="223"/>
      <c r="J427" s="341"/>
      <c r="K427" s="262"/>
      <c r="L427" s="248"/>
      <c r="M427" s="249"/>
      <c r="N427" s="261"/>
    </row>
    <row r="428" spans="2:14" x14ac:dyDescent="0.2">
      <c r="B428" s="241"/>
      <c r="C428" s="242"/>
      <c r="D428" s="243"/>
      <c r="E428" s="244"/>
      <c r="F428" s="244"/>
      <c r="G428" s="250"/>
      <c r="H428" s="202"/>
      <c r="I428" s="223"/>
      <c r="J428" s="341"/>
      <c r="K428" s="262"/>
      <c r="L428" s="248"/>
      <c r="M428" s="249"/>
      <c r="N428" s="261"/>
    </row>
    <row r="429" spans="2:14" x14ac:dyDescent="0.2">
      <c r="B429" s="241"/>
      <c r="C429" s="242"/>
      <c r="D429" s="243"/>
      <c r="E429" s="244"/>
      <c r="F429" s="244"/>
      <c r="G429" s="250"/>
      <c r="H429" s="202"/>
      <c r="I429" s="223"/>
      <c r="J429" s="341"/>
      <c r="K429" s="260"/>
      <c r="L429" s="248"/>
      <c r="M429" s="249"/>
      <c r="N429" s="261"/>
    </row>
    <row r="430" spans="2:14" x14ac:dyDescent="0.2">
      <c r="B430" s="241"/>
      <c r="C430" s="242"/>
      <c r="D430" s="241"/>
      <c r="E430" s="244"/>
      <c r="F430" s="244"/>
      <c r="G430" s="257"/>
      <c r="H430" s="202"/>
      <c r="I430" s="223"/>
      <c r="J430" s="341"/>
      <c r="K430" s="262"/>
      <c r="L430" s="248"/>
      <c r="M430" s="249"/>
      <c r="N430" s="261"/>
    </row>
    <row r="431" spans="2:14" x14ac:dyDescent="0.2">
      <c r="B431" s="241"/>
      <c r="C431" s="242"/>
      <c r="D431" s="243"/>
      <c r="E431" s="244"/>
      <c r="F431" s="244"/>
      <c r="G431" s="250"/>
      <c r="H431" s="202"/>
      <c r="I431" s="223"/>
      <c r="J431" s="341"/>
      <c r="K431" s="262"/>
      <c r="L431" s="248"/>
      <c r="M431" s="249"/>
      <c r="N431" s="261"/>
    </row>
    <row r="432" spans="2:14" x14ac:dyDescent="0.2">
      <c r="B432" s="241"/>
      <c r="C432" s="242"/>
      <c r="D432" s="243"/>
      <c r="E432" s="244"/>
      <c r="F432" s="244"/>
      <c r="G432" s="250"/>
      <c r="H432" s="202"/>
      <c r="I432" s="223"/>
      <c r="J432" s="341"/>
      <c r="K432" s="260"/>
      <c r="L432" s="248"/>
      <c r="M432" s="249"/>
      <c r="N432" s="261"/>
    </row>
    <row r="433" spans="2:14" x14ac:dyDescent="0.2">
      <c r="B433" s="241"/>
      <c r="C433" s="242"/>
      <c r="D433" s="243"/>
      <c r="E433" s="244"/>
      <c r="F433" s="244"/>
      <c r="G433" s="250"/>
      <c r="H433" s="202"/>
      <c r="I433" s="223"/>
      <c r="J433" s="341"/>
      <c r="K433" s="262"/>
      <c r="L433" s="248"/>
      <c r="M433" s="249"/>
      <c r="N433" s="261"/>
    </row>
    <row r="434" spans="2:14" x14ac:dyDescent="0.2">
      <c r="B434" s="241"/>
      <c r="C434" s="242"/>
      <c r="D434" s="243"/>
      <c r="E434" s="244"/>
      <c r="F434" s="244"/>
      <c r="G434" s="250"/>
      <c r="H434" s="202"/>
      <c r="I434" s="223"/>
      <c r="J434" s="341"/>
      <c r="K434" s="262"/>
      <c r="L434" s="248"/>
      <c r="M434" s="249"/>
      <c r="N434" s="261"/>
    </row>
    <row r="435" spans="2:14" x14ac:dyDescent="0.2">
      <c r="B435" s="241"/>
      <c r="C435" s="242"/>
      <c r="D435" s="243"/>
      <c r="E435" s="244"/>
      <c r="F435" s="244"/>
      <c r="G435" s="250"/>
      <c r="H435" s="202"/>
      <c r="I435" s="223"/>
      <c r="J435" s="341"/>
      <c r="K435" s="262"/>
      <c r="L435" s="248"/>
      <c r="M435" s="249"/>
      <c r="N435" s="261"/>
    </row>
    <row r="436" spans="2:14" x14ac:dyDescent="0.2">
      <c r="B436" s="241"/>
      <c r="C436" s="242"/>
      <c r="D436" s="243"/>
      <c r="E436" s="244"/>
      <c r="F436" s="244"/>
      <c r="G436" s="250"/>
      <c r="H436" s="202"/>
      <c r="I436" s="223"/>
      <c r="J436" s="341"/>
      <c r="K436" s="262"/>
      <c r="L436" s="248"/>
      <c r="M436" s="249"/>
      <c r="N436" s="261"/>
    </row>
    <row r="437" spans="2:14" x14ac:dyDescent="0.2">
      <c r="B437" s="241"/>
      <c r="C437" s="242"/>
      <c r="D437" s="243"/>
      <c r="E437" s="244"/>
      <c r="F437" s="244"/>
      <c r="G437" s="250"/>
      <c r="H437" s="202"/>
      <c r="I437" s="223"/>
      <c r="J437" s="341"/>
      <c r="K437" s="262"/>
      <c r="L437" s="248"/>
      <c r="M437" s="249"/>
      <c r="N437" s="261"/>
    </row>
    <row r="438" spans="2:14" x14ac:dyDescent="0.2">
      <c r="B438" s="241"/>
      <c r="C438" s="242"/>
      <c r="D438" s="241"/>
      <c r="E438" s="244"/>
      <c r="F438" s="244"/>
      <c r="G438" s="257"/>
      <c r="H438" s="202"/>
      <c r="I438" s="223"/>
      <c r="J438" s="341"/>
      <c r="K438" s="262"/>
      <c r="L438" s="248"/>
      <c r="M438" s="249"/>
      <c r="N438" s="261"/>
    </row>
    <row r="439" spans="2:14" x14ac:dyDescent="0.2">
      <c r="B439" s="241"/>
      <c r="C439" s="242"/>
      <c r="D439" s="243"/>
      <c r="E439" s="244"/>
      <c r="F439" s="244"/>
      <c r="G439" s="250"/>
      <c r="H439" s="202"/>
      <c r="I439" s="223"/>
      <c r="J439" s="341"/>
      <c r="K439" s="262"/>
      <c r="L439" s="248"/>
      <c r="M439" s="249"/>
      <c r="N439" s="261"/>
    </row>
    <row r="440" spans="2:14" x14ac:dyDescent="0.2">
      <c r="B440" s="241"/>
      <c r="C440" s="242"/>
      <c r="D440" s="243"/>
      <c r="E440" s="244"/>
      <c r="F440" s="244"/>
      <c r="G440" s="250"/>
      <c r="H440" s="202"/>
      <c r="I440" s="223"/>
      <c r="J440" s="341"/>
      <c r="K440" s="262"/>
      <c r="L440" s="248"/>
      <c r="M440" s="249"/>
      <c r="N440" s="261"/>
    </row>
    <row r="441" spans="2:14" x14ac:dyDescent="0.2">
      <c r="B441" s="241"/>
      <c r="C441" s="242"/>
      <c r="D441" s="243"/>
      <c r="E441" s="244"/>
      <c r="F441" s="244"/>
      <c r="G441" s="250"/>
      <c r="H441" s="202"/>
      <c r="I441" s="223"/>
      <c r="J441" s="341"/>
      <c r="K441" s="262"/>
      <c r="L441" s="248"/>
      <c r="M441" s="249"/>
      <c r="N441" s="261"/>
    </row>
    <row r="442" spans="2:14" x14ac:dyDescent="0.2">
      <c r="B442" s="241"/>
      <c r="C442" s="242"/>
      <c r="D442" s="243"/>
      <c r="E442" s="244"/>
      <c r="F442" s="244"/>
      <c r="G442" s="250"/>
      <c r="H442" s="202"/>
      <c r="I442" s="223"/>
      <c r="J442" s="341"/>
      <c r="K442" s="262"/>
      <c r="L442" s="248"/>
      <c r="M442" s="249"/>
      <c r="N442" s="261"/>
    </row>
    <row r="443" spans="2:14" x14ac:dyDescent="0.2">
      <c r="B443" s="241"/>
      <c r="C443" s="242"/>
      <c r="D443" s="243"/>
      <c r="E443" s="244"/>
      <c r="F443" s="244"/>
      <c r="G443" s="250"/>
      <c r="H443" s="202"/>
      <c r="I443" s="223"/>
      <c r="J443" s="341"/>
      <c r="K443" s="262"/>
      <c r="L443" s="248"/>
      <c r="M443" s="249"/>
      <c r="N443" s="261"/>
    </row>
    <row r="444" spans="2:14" x14ac:dyDescent="0.2">
      <c r="B444" s="241"/>
      <c r="C444" s="251"/>
      <c r="D444" s="243"/>
      <c r="E444" s="244"/>
      <c r="F444" s="244"/>
      <c r="G444" s="199"/>
      <c r="H444" s="202"/>
      <c r="I444" s="223"/>
      <c r="J444" s="341"/>
      <c r="K444" s="262"/>
      <c r="L444" s="248"/>
      <c r="M444" s="249"/>
      <c r="N444" s="261"/>
    </row>
    <row r="445" spans="2:14" x14ac:dyDescent="0.2">
      <c r="B445" s="241"/>
      <c r="C445" s="242"/>
      <c r="D445" s="243"/>
      <c r="E445" s="244"/>
      <c r="F445" s="244"/>
      <c r="G445" s="250"/>
      <c r="H445" s="202"/>
      <c r="I445" s="223"/>
      <c r="J445" s="341"/>
      <c r="K445" s="262"/>
      <c r="L445" s="248"/>
      <c r="M445" s="249"/>
      <c r="N445" s="261"/>
    </row>
    <row r="446" spans="2:14" x14ac:dyDescent="0.2">
      <c r="B446" s="241"/>
      <c r="C446" s="242"/>
      <c r="D446" s="243"/>
      <c r="E446" s="244"/>
      <c r="F446" s="244"/>
      <c r="G446" s="250"/>
      <c r="H446" s="202"/>
      <c r="I446" s="223"/>
      <c r="J446" s="341"/>
      <c r="K446" s="262"/>
      <c r="L446" s="248"/>
      <c r="M446" s="249"/>
      <c r="N446" s="261"/>
    </row>
    <row r="447" spans="2:14" x14ac:dyDescent="0.2">
      <c r="B447" s="241"/>
      <c r="C447" s="251"/>
      <c r="D447" s="243"/>
      <c r="E447" s="244"/>
      <c r="F447" s="244"/>
      <c r="G447" s="199"/>
      <c r="H447" s="202"/>
      <c r="I447" s="223"/>
      <c r="J447" s="341"/>
      <c r="K447" s="262"/>
      <c r="L447" s="248"/>
      <c r="M447" s="249"/>
      <c r="N447" s="261"/>
    </row>
    <row r="448" spans="2:14" x14ac:dyDescent="0.2">
      <c r="B448" s="241"/>
      <c r="C448" s="242"/>
      <c r="D448" s="243"/>
      <c r="E448" s="244"/>
      <c r="F448" s="244"/>
      <c r="G448" s="250"/>
      <c r="H448" s="202"/>
      <c r="I448" s="223"/>
      <c r="J448" s="341"/>
      <c r="K448" s="262"/>
      <c r="L448" s="248"/>
      <c r="M448" s="249"/>
      <c r="N448" s="261"/>
    </row>
    <row r="449" spans="2:14" x14ac:dyDescent="0.2">
      <c r="B449" s="241"/>
      <c r="C449" s="242"/>
      <c r="D449" s="243"/>
      <c r="E449" s="244"/>
      <c r="F449" s="244"/>
      <c r="G449" s="250"/>
      <c r="H449" s="202"/>
      <c r="I449" s="223"/>
      <c r="J449" s="341"/>
      <c r="K449" s="262"/>
      <c r="L449" s="248"/>
      <c r="M449" s="249"/>
      <c r="N449" s="261"/>
    </row>
    <row r="450" spans="2:14" x14ac:dyDescent="0.2">
      <c r="B450" s="241"/>
      <c r="C450" s="242"/>
      <c r="D450" s="243"/>
      <c r="E450" s="244"/>
      <c r="F450" s="244"/>
      <c r="G450" s="250"/>
      <c r="H450" s="202"/>
      <c r="I450" s="223"/>
      <c r="J450" s="341"/>
      <c r="K450" s="262"/>
      <c r="L450" s="248"/>
      <c r="M450" s="249"/>
      <c r="N450" s="261"/>
    </row>
    <row r="451" spans="2:14" x14ac:dyDescent="0.2">
      <c r="B451" s="241"/>
      <c r="C451" s="242"/>
      <c r="D451" s="243"/>
      <c r="E451" s="264"/>
      <c r="F451" s="264"/>
      <c r="G451" s="265"/>
      <c r="H451" s="266"/>
      <c r="I451" s="267"/>
      <c r="J451" s="342"/>
      <c r="K451" s="262"/>
      <c r="L451" s="248"/>
      <c r="M451" s="249"/>
      <c r="N451" s="261"/>
    </row>
    <row r="452" spans="2:14" x14ac:dyDescent="0.2">
      <c r="B452" s="241"/>
      <c r="C452" s="251"/>
      <c r="D452" s="243"/>
      <c r="E452" s="244"/>
      <c r="F452" s="244"/>
      <c r="G452" s="257"/>
      <c r="H452" s="202"/>
      <c r="I452" s="223"/>
      <c r="J452" s="341"/>
      <c r="K452" s="262"/>
      <c r="L452" s="248"/>
      <c r="M452" s="249"/>
      <c r="N452" s="261"/>
    </row>
    <row r="453" spans="2:14" x14ac:dyDescent="0.2">
      <c r="B453" s="241"/>
      <c r="C453" s="242"/>
      <c r="D453" s="243"/>
      <c r="E453" s="244"/>
      <c r="F453" s="244"/>
      <c r="G453" s="250"/>
      <c r="H453" s="202"/>
      <c r="I453" s="223"/>
      <c r="J453" s="341"/>
      <c r="K453" s="262"/>
      <c r="L453" s="248"/>
      <c r="M453" s="249"/>
      <c r="N453" s="261"/>
    </row>
    <row r="454" spans="2:14" x14ac:dyDescent="0.2">
      <c r="B454" s="241"/>
      <c r="C454" s="251"/>
      <c r="D454" s="243"/>
      <c r="E454" s="244"/>
      <c r="F454" s="244"/>
      <c r="G454" s="199"/>
      <c r="H454" s="202"/>
      <c r="I454" s="223"/>
      <c r="J454" s="341"/>
      <c r="K454" s="262"/>
      <c r="L454" s="248"/>
      <c r="M454" s="249"/>
      <c r="N454" s="261"/>
    </row>
    <row r="455" spans="2:14" x14ac:dyDescent="0.2">
      <c r="B455" s="241"/>
      <c r="C455" s="242"/>
      <c r="D455" s="241"/>
      <c r="E455" s="244"/>
      <c r="F455" s="244"/>
      <c r="G455" s="257"/>
      <c r="H455" s="202"/>
      <c r="I455" s="223"/>
      <c r="J455" s="341"/>
      <c r="K455" s="262"/>
      <c r="L455" s="248"/>
      <c r="M455" s="249"/>
      <c r="N455" s="261"/>
    </row>
    <row r="456" spans="2:14" x14ac:dyDescent="0.2">
      <c r="B456" s="241"/>
      <c r="C456" s="242"/>
      <c r="D456" s="243"/>
      <c r="E456" s="244"/>
      <c r="F456" s="244"/>
      <c r="G456" s="250"/>
      <c r="H456" s="202"/>
      <c r="I456" s="223"/>
      <c r="J456" s="341"/>
      <c r="K456" s="262"/>
      <c r="L456" s="248"/>
      <c r="M456" s="249"/>
      <c r="N456" s="261"/>
    </row>
    <row r="457" spans="2:14" x14ac:dyDescent="0.2">
      <c r="B457" s="241"/>
      <c r="C457" s="242"/>
      <c r="D457" s="243"/>
      <c r="E457" s="244"/>
      <c r="F457" s="244"/>
      <c r="G457" s="250"/>
      <c r="H457" s="202"/>
      <c r="I457" s="223"/>
      <c r="J457" s="341"/>
      <c r="K457" s="262"/>
      <c r="L457" s="248"/>
      <c r="M457" s="249"/>
      <c r="N457" s="261"/>
    </row>
    <row r="458" spans="2:14" x14ac:dyDescent="0.2">
      <c r="B458" s="241"/>
      <c r="C458" s="242"/>
      <c r="D458" s="243"/>
      <c r="E458" s="244"/>
      <c r="F458" s="244"/>
      <c r="G458" s="250"/>
      <c r="H458" s="202"/>
      <c r="I458" s="223"/>
      <c r="J458" s="341"/>
      <c r="K458" s="262"/>
      <c r="L458" s="248"/>
      <c r="M458" s="249"/>
      <c r="N458" s="261"/>
    </row>
    <row r="459" spans="2:14" x14ac:dyDescent="0.2">
      <c r="B459" s="241"/>
      <c r="C459" s="242"/>
      <c r="D459" s="243"/>
      <c r="E459" s="244"/>
      <c r="F459" s="244"/>
      <c r="G459" s="250"/>
      <c r="H459" s="202"/>
      <c r="I459" s="223"/>
      <c r="J459" s="341"/>
      <c r="K459" s="262"/>
      <c r="L459" s="248"/>
      <c r="M459" s="249"/>
      <c r="N459" s="261"/>
    </row>
    <row r="460" spans="2:14" x14ac:dyDescent="0.2">
      <c r="B460" s="241"/>
      <c r="C460" s="242"/>
      <c r="D460" s="243"/>
      <c r="E460" s="244"/>
      <c r="F460" s="244"/>
      <c r="G460" s="250"/>
      <c r="H460" s="202"/>
      <c r="I460" s="223"/>
      <c r="J460" s="341"/>
      <c r="K460" s="262"/>
      <c r="L460" s="248"/>
      <c r="M460" s="249"/>
      <c r="N460" s="261"/>
    </row>
    <row r="461" spans="2:14" x14ac:dyDescent="0.2">
      <c r="B461" s="241"/>
      <c r="C461" s="242"/>
      <c r="D461" s="243"/>
      <c r="E461" s="244"/>
      <c r="F461" s="244"/>
      <c r="G461" s="250"/>
      <c r="H461" s="202"/>
      <c r="I461" s="223"/>
      <c r="J461" s="341"/>
      <c r="K461" s="260"/>
      <c r="L461" s="248"/>
      <c r="M461" s="249"/>
      <c r="N461" s="261"/>
    </row>
    <row r="462" spans="2:14" x14ac:dyDescent="0.2">
      <c r="B462" s="241"/>
      <c r="C462" s="242"/>
      <c r="D462" s="243"/>
      <c r="E462" s="244"/>
      <c r="F462" s="244"/>
      <c r="G462" s="250"/>
      <c r="H462" s="202"/>
      <c r="I462" s="223"/>
      <c r="J462" s="341"/>
      <c r="K462" s="262"/>
      <c r="L462" s="248"/>
      <c r="M462" s="249"/>
      <c r="N462" s="261"/>
    </row>
    <row r="463" spans="2:14" x14ac:dyDescent="0.2">
      <c r="B463" s="241"/>
      <c r="C463" s="242"/>
      <c r="D463" s="243"/>
      <c r="E463" s="244"/>
      <c r="F463" s="244"/>
      <c r="G463" s="250"/>
      <c r="H463" s="202"/>
      <c r="I463" s="223"/>
      <c r="J463" s="341"/>
      <c r="K463" s="262"/>
      <c r="L463" s="248"/>
      <c r="M463" s="249"/>
      <c r="N463" s="261"/>
    </row>
    <row r="464" spans="2:14" x14ac:dyDescent="0.2">
      <c r="B464" s="241"/>
      <c r="C464" s="242"/>
      <c r="D464" s="243"/>
      <c r="E464" s="244"/>
      <c r="F464" s="244"/>
      <c r="G464" s="250"/>
      <c r="H464" s="202"/>
      <c r="I464" s="223"/>
      <c r="J464" s="341"/>
      <c r="K464" s="262"/>
      <c r="L464" s="248"/>
      <c r="M464" s="249"/>
      <c r="N464" s="261"/>
    </row>
    <row r="465" spans="2:14" x14ac:dyDescent="0.2">
      <c r="B465" s="241"/>
      <c r="C465" s="242"/>
      <c r="D465" s="243"/>
      <c r="E465" s="244"/>
      <c r="F465" s="244"/>
      <c r="G465" s="250"/>
      <c r="H465" s="202"/>
      <c r="I465" s="223"/>
      <c r="J465" s="341"/>
      <c r="K465" s="262"/>
      <c r="L465" s="248"/>
      <c r="M465" s="249"/>
      <c r="N465" s="261"/>
    </row>
    <row r="466" spans="2:14" x14ac:dyDescent="0.2">
      <c r="B466" s="241"/>
      <c r="C466" s="242"/>
      <c r="D466" s="243"/>
      <c r="E466" s="244"/>
      <c r="F466" s="244"/>
      <c r="G466" s="250"/>
      <c r="H466" s="202"/>
      <c r="I466" s="223"/>
      <c r="J466" s="341"/>
      <c r="K466" s="262"/>
      <c r="L466" s="248"/>
      <c r="M466" s="249"/>
      <c r="N466" s="261"/>
    </row>
    <row r="467" spans="2:14" x14ac:dyDescent="0.2">
      <c r="B467" s="241"/>
      <c r="C467" s="251"/>
      <c r="D467" s="243"/>
      <c r="E467" s="244"/>
      <c r="F467" s="244"/>
      <c r="G467" s="199"/>
      <c r="H467" s="202"/>
      <c r="I467" s="223"/>
      <c r="J467" s="341"/>
      <c r="K467" s="262"/>
      <c r="L467" s="248"/>
      <c r="M467" s="249"/>
      <c r="N467" s="261"/>
    </row>
    <row r="468" spans="2:14" x14ac:dyDescent="0.2">
      <c r="B468" s="241"/>
      <c r="C468" s="242"/>
      <c r="D468" s="243"/>
      <c r="E468" s="244"/>
      <c r="F468" s="244"/>
      <c r="G468" s="250"/>
      <c r="H468" s="202"/>
      <c r="I468" s="223"/>
      <c r="J468" s="341"/>
      <c r="K468" s="262"/>
      <c r="L468" s="248"/>
      <c r="M468" s="249"/>
      <c r="N468" s="261"/>
    </row>
    <row r="469" spans="2:14" x14ac:dyDescent="0.2">
      <c r="B469" s="241"/>
      <c r="C469" s="242"/>
      <c r="D469" s="243"/>
      <c r="E469" s="244"/>
      <c r="F469" s="244"/>
      <c r="G469" s="250"/>
      <c r="H469" s="202"/>
      <c r="I469" s="223"/>
      <c r="J469" s="341"/>
      <c r="K469" s="262"/>
      <c r="L469" s="248"/>
      <c r="M469" s="249"/>
      <c r="N469" s="261"/>
    </row>
    <row r="470" spans="2:14" x14ac:dyDescent="0.2">
      <c r="B470" s="241"/>
      <c r="C470" s="242"/>
      <c r="D470" s="243"/>
      <c r="E470" s="244"/>
      <c r="F470" s="244"/>
      <c r="G470" s="250"/>
      <c r="H470" s="202"/>
      <c r="I470" s="223"/>
      <c r="J470" s="341"/>
      <c r="K470" s="262"/>
      <c r="L470" s="248"/>
      <c r="M470" s="249"/>
      <c r="N470" s="261"/>
    </row>
    <row r="471" spans="2:14" x14ac:dyDescent="0.2">
      <c r="B471" s="241"/>
      <c r="C471" s="242"/>
      <c r="D471" s="243"/>
      <c r="E471" s="244"/>
      <c r="F471" s="244"/>
      <c r="G471" s="250"/>
      <c r="H471" s="202"/>
      <c r="I471" s="223"/>
      <c r="J471" s="341"/>
      <c r="K471" s="262"/>
      <c r="L471" s="248"/>
      <c r="M471" s="249"/>
      <c r="N471" s="261"/>
    </row>
    <row r="472" spans="2:14" x14ac:dyDescent="0.2">
      <c r="B472" s="241"/>
      <c r="C472" s="242"/>
      <c r="D472" s="243"/>
      <c r="E472" s="244"/>
      <c r="F472" s="244"/>
      <c r="G472" s="250"/>
      <c r="H472" s="202"/>
      <c r="I472" s="223"/>
      <c r="J472" s="341"/>
      <c r="K472" s="262"/>
      <c r="L472" s="248"/>
      <c r="M472" s="249"/>
      <c r="N472" s="261"/>
    </row>
    <row r="473" spans="2:14" x14ac:dyDescent="0.2">
      <c r="B473" s="241"/>
      <c r="C473" s="242"/>
      <c r="D473" s="243"/>
      <c r="E473" s="244"/>
      <c r="F473" s="244"/>
      <c r="G473" s="250"/>
      <c r="H473" s="202"/>
      <c r="I473" s="223"/>
      <c r="J473" s="341"/>
      <c r="K473" s="262"/>
      <c r="L473" s="248"/>
      <c r="M473" s="249"/>
      <c r="N473" s="261"/>
    </row>
    <row r="474" spans="2:14" x14ac:dyDescent="0.2">
      <c r="B474" s="241"/>
      <c r="C474" s="242"/>
      <c r="D474" s="243"/>
      <c r="E474" s="244"/>
      <c r="F474" s="244"/>
      <c r="G474" s="250"/>
      <c r="H474" s="202"/>
      <c r="I474" s="223"/>
      <c r="J474" s="341"/>
      <c r="K474" s="262"/>
      <c r="L474" s="248"/>
      <c r="M474" s="249"/>
      <c r="N474" s="261"/>
    </row>
    <row r="475" spans="2:14" x14ac:dyDescent="0.2">
      <c r="B475" s="241"/>
      <c r="C475" s="242"/>
      <c r="D475" s="243"/>
      <c r="E475" s="244"/>
      <c r="F475" s="244"/>
      <c r="G475" s="250"/>
      <c r="H475" s="202"/>
      <c r="I475" s="223"/>
      <c r="J475" s="341"/>
      <c r="K475" s="262"/>
      <c r="L475" s="248"/>
      <c r="M475" s="249"/>
      <c r="N475" s="261"/>
    </row>
    <row r="476" spans="2:14" x14ac:dyDescent="0.2">
      <c r="B476" s="241"/>
      <c r="C476" s="242"/>
      <c r="D476" s="243"/>
      <c r="E476" s="244"/>
      <c r="F476" s="244"/>
      <c r="G476" s="250"/>
      <c r="H476" s="202"/>
      <c r="I476" s="223"/>
      <c r="J476" s="341"/>
      <c r="K476" s="262"/>
      <c r="L476" s="248"/>
      <c r="M476" s="249"/>
      <c r="N476" s="261"/>
    </row>
    <row r="477" spans="2:14" x14ac:dyDescent="0.2">
      <c r="B477" s="241"/>
      <c r="C477" s="242"/>
      <c r="D477" s="243"/>
      <c r="E477" s="244"/>
      <c r="F477" s="244"/>
      <c r="G477" s="250"/>
      <c r="H477" s="202"/>
      <c r="I477" s="223"/>
      <c r="J477" s="341"/>
      <c r="K477" s="262"/>
      <c r="L477" s="248"/>
      <c r="M477" s="249"/>
      <c r="N477" s="261"/>
    </row>
    <row r="478" spans="2:14" x14ac:dyDescent="0.2">
      <c r="B478" s="241"/>
      <c r="C478" s="242"/>
      <c r="D478" s="243"/>
      <c r="E478" s="244"/>
      <c r="F478" s="244"/>
      <c r="G478" s="250"/>
      <c r="H478" s="202"/>
      <c r="I478" s="223"/>
      <c r="J478" s="341"/>
      <c r="K478" s="262"/>
      <c r="L478" s="248"/>
      <c r="M478" s="249"/>
      <c r="N478" s="261"/>
    </row>
    <row r="479" spans="2:14" x14ac:dyDescent="0.2">
      <c r="B479" s="241"/>
      <c r="C479" s="242"/>
      <c r="D479" s="243"/>
      <c r="E479" s="244"/>
      <c r="F479" s="244"/>
      <c r="G479" s="250"/>
      <c r="H479" s="202"/>
      <c r="I479" s="223"/>
      <c r="J479" s="341"/>
      <c r="K479" s="262"/>
      <c r="L479" s="248"/>
      <c r="M479" s="249"/>
      <c r="N479" s="261"/>
    </row>
    <row r="480" spans="2:14" x14ac:dyDescent="0.2">
      <c r="B480" s="241"/>
      <c r="C480" s="242"/>
      <c r="D480" s="243"/>
      <c r="E480" s="244"/>
      <c r="F480" s="244"/>
      <c r="G480" s="250"/>
      <c r="H480" s="202"/>
      <c r="I480" s="223"/>
      <c r="J480" s="341"/>
      <c r="K480" s="262"/>
      <c r="L480" s="248"/>
      <c r="M480" s="249"/>
      <c r="N480" s="261"/>
    </row>
    <row r="481" spans="2:14" x14ac:dyDescent="0.2">
      <c r="B481" s="241"/>
      <c r="C481" s="242"/>
      <c r="D481" s="243"/>
      <c r="E481" s="244"/>
      <c r="F481" s="244"/>
      <c r="G481" s="250"/>
      <c r="H481" s="202"/>
      <c r="I481" s="223"/>
      <c r="J481" s="341"/>
      <c r="K481" s="262"/>
      <c r="L481" s="248"/>
      <c r="M481" s="249"/>
      <c r="N481" s="261"/>
    </row>
    <row r="482" spans="2:14" x14ac:dyDescent="0.2">
      <c r="B482" s="241"/>
      <c r="C482" s="242"/>
      <c r="D482" s="243"/>
      <c r="E482" s="244"/>
      <c r="F482" s="244"/>
      <c r="G482" s="250"/>
      <c r="H482" s="202"/>
      <c r="I482" s="223"/>
      <c r="J482" s="341"/>
      <c r="K482" s="262"/>
      <c r="L482" s="248"/>
      <c r="M482" s="249"/>
      <c r="N482" s="261"/>
    </row>
    <row r="483" spans="2:14" x14ac:dyDescent="0.2">
      <c r="B483" s="241"/>
      <c r="C483" s="242"/>
      <c r="D483" s="243"/>
      <c r="E483" s="244"/>
      <c r="F483" s="244"/>
      <c r="G483" s="250"/>
      <c r="H483" s="202"/>
      <c r="I483" s="223"/>
      <c r="J483" s="341"/>
      <c r="K483" s="262"/>
      <c r="L483" s="248"/>
      <c r="M483" s="249"/>
      <c r="N483" s="261"/>
    </row>
    <row r="484" spans="2:14" x14ac:dyDescent="0.2">
      <c r="B484" s="241"/>
      <c r="C484" s="242"/>
      <c r="D484" s="243"/>
      <c r="E484" s="244"/>
      <c r="F484" s="244"/>
      <c r="G484" s="250"/>
      <c r="H484" s="202"/>
      <c r="I484" s="223"/>
      <c r="J484" s="341"/>
      <c r="K484" s="262"/>
      <c r="L484" s="248"/>
      <c r="M484" s="249"/>
      <c r="N484" s="261"/>
    </row>
    <row r="485" spans="2:14" x14ac:dyDescent="0.2">
      <c r="B485" s="241"/>
      <c r="C485" s="242"/>
      <c r="D485" s="243"/>
      <c r="E485" s="244"/>
      <c r="F485" s="244"/>
      <c r="G485" s="250"/>
      <c r="H485" s="202"/>
      <c r="I485" s="223"/>
      <c r="J485" s="341"/>
      <c r="K485" s="262"/>
      <c r="L485" s="248"/>
      <c r="M485" s="249"/>
      <c r="N485" s="261"/>
    </row>
    <row r="486" spans="2:14" x14ac:dyDescent="0.2">
      <c r="B486" s="241"/>
      <c r="C486" s="242"/>
      <c r="D486" s="243"/>
      <c r="E486" s="244"/>
      <c r="F486" s="244"/>
      <c r="G486" s="250"/>
      <c r="H486" s="202"/>
      <c r="I486" s="223"/>
      <c r="J486" s="341"/>
      <c r="K486" s="262"/>
      <c r="L486" s="248"/>
      <c r="M486" s="249"/>
      <c r="N486" s="261"/>
    </row>
    <row r="487" spans="2:14" x14ac:dyDescent="0.2">
      <c r="B487" s="241"/>
      <c r="C487" s="242"/>
      <c r="D487" s="243"/>
      <c r="E487" s="244"/>
      <c r="F487" s="244"/>
      <c r="G487" s="250"/>
      <c r="H487" s="202"/>
      <c r="I487" s="223"/>
      <c r="J487" s="341"/>
      <c r="K487" s="262"/>
      <c r="L487" s="248"/>
      <c r="M487" s="249"/>
      <c r="N487" s="261"/>
    </row>
    <row r="488" spans="2:14" x14ac:dyDescent="0.2">
      <c r="B488" s="241"/>
      <c r="C488" s="242"/>
      <c r="D488" s="243"/>
      <c r="E488" s="244"/>
      <c r="F488" s="244"/>
      <c r="G488" s="250"/>
      <c r="H488" s="202"/>
      <c r="I488" s="223"/>
      <c r="J488" s="341"/>
      <c r="K488" s="262"/>
      <c r="L488" s="248"/>
      <c r="M488" s="249"/>
      <c r="N488" s="261"/>
    </row>
    <row r="489" spans="2:14" x14ac:dyDescent="0.2">
      <c r="B489" s="241"/>
      <c r="C489" s="242"/>
      <c r="D489" s="243"/>
      <c r="E489" s="244"/>
      <c r="F489" s="244"/>
      <c r="G489" s="250"/>
      <c r="H489" s="202"/>
      <c r="I489" s="223"/>
      <c r="J489" s="341"/>
      <c r="K489" s="262"/>
      <c r="L489" s="248"/>
      <c r="M489" s="249"/>
      <c r="N489" s="261"/>
    </row>
    <row r="490" spans="2:14" x14ac:dyDescent="0.2">
      <c r="B490" s="241"/>
      <c r="C490" s="242"/>
      <c r="D490" s="241"/>
      <c r="E490" s="244"/>
      <c r="F490" s="244"/>
      <c r="G490" s="257"/>
      <c r="H490" s="202"/>
      <c r="I490" s="223"/>
      <c r="J490" s="341"/>
      <c r="K490" s="260"/>
      <c r="L490" s="248"/>
      <c r="M490" s="249"/>
      <c r="N490" s="261"/>
    </row>
    <row r="491" spans="2:14" x14ac:dyDescent="0.2">
      <c r="B491" s="241"/>
      <c r="C491" s="242"/>
      <c r="D491" s="243"/>
      <c r="E491" s="244"/>
      <c r="F491" s="244"/>
      <c r="G491" s="250"/>
      <c r="H491" s="202"/>
      <c r="I491" s="223"/>
      <c r="J491" s="341"/>
      <c r="K491" s="260"/>
      <c r="L491" s="248"/>
      <c r="M491" s="249"/>
      <c r="N491" s="261"/>
    </row>
    <row r="492" spans="2:14" x14ac:dyDescent="0.2">
      <c r="B492" s="241"/>
      <c r="C492" s="242"/>
      <c r="D492" s="243"/>
      <c r="E492" s="244"/>
      <c r="F492" s="244"/>
      <c r="G492" s="250"/>
      <c r="H492" s="202"/>
      <c r="I492" s="223"/>
      <c r="J492" s="341"/>
      <c r="K492" s="262"/>
      <c r="L492" s="248"/>
      <c r="M492" s="249"/>
      <c r="N492" s="261"/>
    </row>
    <row r="493" spans="2:14" x14ac:dyDescent="0.2">
      <c r="B493" s="241"/>
      <c r="C493" s="242"/>
      <c r="D493" s="243"/>
      <c r="E493" s="244"/>
      <c r="F493" s="244"/>
      <c r="G493" s="250"/>
      <c r="H493" s="202"/>
      <c r="I493" s="223"/>
      <c r="J493" s="341"/>
      <c r="K493" s="262"/>
      <c r="L493" s="248"/>
      <c r="M493" s="249"/>
      <c r="N493" s="261"/>
    </row>
    <row r="494" spans="2:14" x14ac:dyDescent="0.2">
      <c r="B494" s="241"/>
      <c r="C494" s="242"/>
      <c r="D494" s="243"/>
      <c r="E494" s="244"/>
      <c r="F494" s="244"/>
      <c r="G494" s="250"/>
      <c r="H494" s="202"/>
      <c r="I494" s="223"/>
      <c r="J494" s="341"/>
      <c r="K494" s="262"/>
      <c r="L494" s="248"/>
      <c r="M494" s="249"/>
      <c r="N494" s="261"/>
    </row>
    <row r="495" spans="2:14" x14ac:dyDescent="0.2">
      <c r="B495" s="241"/>
      <c r="C495" s="242"/>
      <c r="D495" s="243"/>
      <c r="E495" s="244"/>
      <c r="F495" s="244"/>
      <c r="G495" s="250"/>
      <c r="H495" s="202"/>
      <c r="I495" s="223"/>
      <c r="J495" s="341"/>
      <c r="K495" s="262"/>
      <c r="L495" s="248"/>
      <c r="M495" s="249"/>
      <c r="N495" s="261"/>
    </row>
    <row r="496" spans="2:14" x14ac:dyDescent="0.2">
      <c r="B496" s="241"/>
      <c r="C496" s="242"/>
      <c r="D496" s="243"/>
      <c r="E496" s="244"/>
      <c r="F496" s="244"/>
      <c r="G496" s="250"/>
      <c r="H496" s="202"/>
      <c r="I496" s="223"/>
      <c r="J496" s="341"/>
      <c r="K496" s="260"/>
      <c r="L496" s="248"/>
      <c r="M496" s="249"/>
      <c r="N496" s="261"/>
    </row>
    <row r="497" spans="2:14" x14ac:dyDescent="0.2">
      <c r="B497" s="241"/>
      <c r="C497" s="242"/>
      <c r="D497" s="243"/>
      <c r="E497" s="244"/>
      <c r="F497" s="244"/>
      <c r="G497" s="250"/>
      <c r="H497" s="202"/>
      <c r="I497" s="223"/>
      <c r="J497" s="341"/>
      <c r="K497" s="260"/>
      <c r="L497" s="248"/>
      <c r="M497" s="249"/>
      <c r="N497" s="261"/>
    </row>
    <row r="498" spans="2:14" x14ac:dyDescent="0.2">
      <c r="B498" s="241"/>
      <c r="C498" s="242"/>
      <c r="D498" s="243"/>
      <c r="E498" s="244"/>
      <c r="F498" s="244"/>
      <c r="G498" s="250"/>
      <c r="H498" s="202"/>
      <c r="I498" s="223"/>
      <c r="J498" s="341"/>
      <c r="K498" s="260"/>
      <c r="L498" s="248"/>
      <c r="M498" s="249"/>
      <c r="N498" s="261"/>
    </row>
    <row r="499" spans="2:14" x14ac:dyDescent="0.2">
      <c r="B499" s="241"/>
      <c r="C499" s="242"/>
      <c r="D499" s="243"/>
      <c r="E499" s="244"/>
      <c r="F499" s="244"/>
      <c r="G499" s="250"/>
      <c r="H499" s="202"/>
      <c r="I499" s="223"/>
      <c r="J499" s="341"/>
      <c r="K499" s="260"/>
      <c r="L499" s="248"/>
      <c r="M499" s="249"/>
      <c r="N499" s="261"/>
    </row>
    <row r="500" spans="2:14" x14ac:dyDescent="0.2">
      <c r="B500" s="241"/>
      <c r="C500" s="242"/>
      <c r="D500" s="243"/>
      <c r="E500" s="244"/>
      <c r="F500" s="244"/>
      <c r="G500" s="250"/>
      <c r="H500" s="202"/>
      <c r="I500" s="223"/>
      <c r="J500" s="341"/>
      <c r="K500" s="260"/>
      <c r="L500" s="248"/>
      <c r="M500" s="249"/>
      <c r="N500" s="261"/>
    </row>
    <row r="501" spans="2:14" x14ac:dyDescent="0.2">
      <c r="B501" s="241"/>
      <c r="C501" s="242"/>
      <c r="D501" s="243"/>
      <c r="E501" s="244"/>
      <c r="F501" s="244"/>
      <c r="G501" s="250"/>
      <c r="H501" s="202"/>
      <c r="I501" s="223"/>
      <c r="J501" s="341"/>
      <c r="K501" s="262"/>
      <c r="L501" s="248"/>
      <c r="M501" s="249"/>
      <c r="N501" s="261"/>
    </row>
    <row r="502" spans="2:14" x14ac:dyDescent="0.2">
      <c r="B502" s="241"/>
      <c r="C502" s="242"/>
      <c r="D502" s="243"/>
      <c r="E502" s="244"/>
      <c r="F502" s="244"/>
      <c r="G502" s="250"/>
      <c r="H502" s="202"/>
      <c r="I502" s="223"/>
      <c r="J502" s="341"/>
      <c r="K502" s="262"/>
      <c r="L502" s="248"/>
      <c r="M502" s="249"/>
      <c r="N502" s="261"/>
    </row>
    <row r="503" spans="2:14" x14ac:dyDescent="0.2">
      <c r="B503" s="241"/>
      <c r="C503" s="251"/>
      <c r="D503" s="243"/>
      <c r="E503" s="244"/>
      <c r="F503" s="244"/>
      <c r="G503" s="199"/>
      <c r="H503" s="202"/>
      <c r="I503" s="223"/>
      <c r="J503" s="341"/>
      <c r="K503" s="262"/>
      <c r="L503" s="248"/>
      <c r="M503" s="249"/>
      <c r="N503" s="261"/>
    </row>
    <row r="504" spans="2:14" x14ac:dyDescent="0.2">
      <c r="B504" s="241"/>
      <c r="C504" s="242"/>
      <c r="D504" s="243"/>
      <c r="E504" s="244"/>
      <c r="F504" s="244"/>
      <c r="G504" s="250"/>
      <c r="H504" s="202"/>
      <c r="I504" s="223"/>
      <c r="J504" s="341"/>
      <c r="K504" s="262"/>
      <c r="L504" s="248"/>
      <c r="M504" s="249"/>
      <c r="N504" s="261"/>
    </row>
    <row r="505" spans="2:14" x14ac:dyDescent="0.2">
      <c r="B505" s="241"/>
      <c r="C505" s="242"/>
      <c r="D505" s="243"/>
      <c r="E505" s="244"/>
      <c r="F505" s="244"/>
      <c r="G505" s="250"/>
      <c r="H505" s="202"/>
      <c r="I505" s="223"/>
      <c r="J505" s="341"/>
      <c r="K505" s="262"/>
      <c r="L505" s="248"/>
      <c r="M505" s="249"/>
      <c r="N505" s="261"/>
    </row>
    <row r="506" spans="2:14" x14ac:dyDescent="0.2">
      <c r="B506" s="241"/>
      <c r="C506" s="242"/>
      <c r="D506" s="243"/>
      <c r="E506" s="244"/>
      <c r="F506" s="244"/>
      <c r="G506" s="250"/>
      <c r="H506" s="202"/>
      <c r="I506" s="223"/>
      <c r="J506" s="341"/>
      <c r="K506" s="260"/>
      <c r="L506" s="248"/>
      <c r="M506" s="249"/>
      <c r="N506" s="261"/>
    </row>
    <row r="507" spans="2:14" x14ac:dyDescent="0.2">
      <c r="B507" s="241"/>
      <c r="C507" s="242"/>
      <c r="D507" s="243"/>
      <c r="E507" s="244"/>
      <c r="F507" s="244"/>
      <c r="G507" s="250"/>
      <c r="H507" s="202"/>
      <c r="I507" s="223"/>
      <c r="J507" s="341"/>
      <c r="K507" s="262"/>
      <c r="L507" s="248"/>
      <c r="M507" s="249"/>
      <c r="N507" s="261"/>
    </row>
    <row r="508" spans="2:14" x14ac:dyDescent="0.2">
      <c r="B508" s="241"/>
      <c r="C508" s="242"/>
      <c r="D508" s="243"/>
      <c r="E508" s="244"/>
      <c r="F508" s="244"/>
      <c r="G508" s="250"/>
      <c r="H508" s="202"/>
      <c r="I508" s="223"/>
      <c r="J508" s="341"/>
      <c r="K508" s="262"/>
      <c r="L508" s="248"/>
      <c r="M508" s="249"/>
      <c r="N508" s="261"/>
    </row>
    <row r="509" spans="2:14" x14ac:dyDescent="0.2">
      <c r="B509" s="241"/>
      <c r="C509" s="242"/>
      <c r="D509" s="243"/>
      <c r="E509" s="244"/>
      <c r="F509" s="244"/>
      <c r="G509" s="250"/>
      <c r="H509" s="202"/>
      <c r="I509" s="223"/>
      <c r="J509" s="341"/>
      <c r="K509" s="262"/>
      <c r="L509" s="248"/>
      <c r="M509" s="249"/>
      <c r="N509" s="261"/>
    </row>
    <row r="510" spans="2:14" x14ac:dyDescent="0.2">
      <c r="B510" s="241"/>
      <c r="C510" s="242"/>
      <c r="D510" s="243"/>
      <c r="E510" s="244"/>
      <c r="F510" s="244"/>
      <c r="G510" s="250"/>
      <c r="H510" s="202"/>
      <c r="I510" s="223"/>
      <c r="J510" s="341"/>
      <c r="K510" s="262"/>
      <c r="L510" s="248"/>
      <c r="M510" s="249"/>
      <c r="N510" s="261"/>
    </row>
    <row r="511" spans="2:14" x14ac:dyDescent="0.2">
      <c r="B511" s="241"/>
      <c r="C511" s="242"/>
      <c r="D511" s="243"/>
      <c r="E511" s="244"/>
      <c r="F511" s="244"/>
      <c r="G511" s="250"/>
      <c r="H511" s="202"/>
      <c r="I511" s="223"/>
      <c r="J511" s="341"/>
      <c r="K511" s="262"/>
      <c r="L511" s="248"/>
      <c r="M511" s="249"/>
      <c r="N511" s="261"/>
    </row>
    <row r="512" spans="2:14" x14ac:dyDescent="0.2">
      <c r="B512" s="241"/>
      <c r="C512" s="242"/>
      <c r="D512" s="243"/>
      <c r="E512" s="244"/>
      <c r="F512" s="244"/>
      <c r="G512" s="250"/>
      <c r="H512" s="202"/>
      <c r="I512" s="223"/>
      <c r="J512" s="341"/>
      <c r="K512" s="262"/>
      <c r="L512" s="248"/>
      <c r="M512" s="249"/>
      <c r="N512" s="261"/>
    </row>
    <row r="513" spans="2:14" x14ac:dyDescent="0.2">
      <c r="B513" s="241"/>
      <c r="C513" s="242"/>
      <c r="D513" s="243"/>
      <c r="E513" s="244"/>
      <c r="F513" s="244"/>
      <c r="G513" s="250"/>
      <c r="H513" s="202"/>
      <c r="I513" s="223"/>
      <c r="J513" s="341"/>
      <c r="K513" s="262"/>
      <c r="L513" s="248"/>
      <c r="M513" s="249"/>
      <c r="N513" s="261"/>
    </row>
    <row r="514" spans="2:14" x14ac:dyDescent="0.2">
      <c r="B514" s="241"/>
      <c r="C514" s="242"/>
      <c r="D514" s="243"/>
      <c r="E514" s="244"/>
      <c r="F514" s="244"/>
      <c r="G514" s="250"/>
      <c r="H514" s="202"/>
      <c r="I514" s="223"/>
      <c r="J514" s="341"/>
      <c r="K514" s="262"/>
      <c r="L514" s="248"/>
      <c r="M514" s="249"/>
      <c r="N514" s="261"/>
    </row>
    <row r="515" spans="2:14" x14ac:dyDescent="0.2">
      <c r="B515" s="241"/>
      <c r="C515" s="242"/>
      <c r="D515" s="243"/>
      <c r="E515" s="244"/>
      <c r="F515" s="244"/>
      <c r="G515" s="250"/>
      <c r="H515" s="202"/>
      <c r="I515" s="223"/>
      <c r="J515" s="341"/>
      <c r="K515" s="262"/>
      <c r="L515" s="248"/>
      <c r="M515" s="249"/>
      <c r="N515" s="261"/>
    </row>
    <row r="516" spans="2:14" x14ac:dyDescent="0.2">
      <c r="B516" s="241"/>
      <c r="C516" s="242"/>
      <c r="D516" s="243"/>
      <c r="E516" s="244"/>
      <c r="F516" s="244"/>
      <c r="G516" s="250"/>
      <c r="H516" s="202"/>
      <c r="I516" s="223"/>
      <c r="J516" s="341"/>
      <c r="K516" s="262"/>
      <c r="L516" s="248"/>
      <c r="M516" s="249"/>
      <c r="N516" s="261"/>
    </row>
    <row r="517" spans="2:14" x14ac:dyDescent="0.2">
      <c r="B517" s="241"/>
      <c r="C517" s="242"/>
      <c r="D517" s="243"/>
      <c r="E517" s="244"/>
      <c r="F517" s="244"/>
      <c r="G517" s="250"/>
      <c r="H517" s="202"/>
      <c r="I517" s="223"/>
      <c r="J517" s="341"/>
      <c r="K517" s="263"/>
      <c r="L517" s="248"/>
      <c r="M517" s="249"/>
      <c r="N517" s="261"/>
    </row>
    <row r="518" spans="2:14" x14ac:dyDescent="0.2">
      <c r="B518" s="241"/>
      <c r="C518" s="242"/>
      <c r="D518" s="243"/>
      <c r="E518" s="244"/>
      <c r="F518" s="244"/>
      <c r="G518" s="250"/>
      <c r="H518" s="202"/>
      <c r="I518" s="223"/>
      <c r="J518" s="341"/>
      <c r="K518" s="262"/>
      <c r="L518" s="248"/>
      <c r="M518" s="249"/>
      <c r="N518" s="261"/>
    </row>
    <row r="519" spans="2:14" x14ac:dyDescent="0.2">
      <c r="B519" s="241"/>
      <c r="C519" s="242"/>
      <c r="D519" s="243"/>
      <c r="E519" s="244"/>
      <c r="F519" s="244"/>
      <c r="G519" s="250"/>
      <c r="H519" s="202"/>
      <c r="I519" s="223"/>
      <c r="J519" s="341"/>
      <c r="K519" s="262"/>
      <c r="L519" s="248"/>
      <c r="M519" s="249"/>
      <c r="N519" s="261"/>
    </row>
    <row r="520" spans="2:14" x14ac:dyDescent="0.2">
      <c r="B520" s="241"/>
      <c r="C520" s="242"/>
      <c r="D520" s="243"/>
      <c r="E520" s="244"/>
      <c r="F520" s="244"/>
      <c r="G520" s="250"/>
      <c r="H520" s="202"/>
      <c r="I520" s="223"/>
      <c r="J520" s="341"/>
      <c r="K520" s="262"/>
      <c r="L520" s="248"/>
      <c r="M520" s="249"/>
      <c r="N520" s="261"/>
    </row>
    <row r="521" spans="2:14" x14ac:dyDescent="0.2">
      <c r="B521" s="241"/>
      <c r="C521" s="242"/>
      <c r="D521" s="243"/>
      <c r="E521" s="244"/>
      <c r="F521" s="244"/>
      <c r="G521" s="250"/>
      <c r="H521" s="202"/>
      <c r="I521" s="223"/>
      <c r="J521" s="341"/>
      <c r="K521" s="262"/>
      <c r="L521" s="248"/>
      <c r="M521" s="249"/>
      <c r="N521" s="261"/>
    </row>
    <row r="522" spans="2:14" x14ac:dyDescent="0.2">
      <c r="B522" s="241"/>
      <c r="C522" s="242"/>
      <c r="D522" s="243"/>
      <c r="E522" s="244"/>
      <c r="F522" s="244"/>
      <c r="G522" s="250"/>
      <c r="H522" s="202"/>
      <c r="I522" s="223"/>
      <c r="J522" s="341"/>
      <c r="K522" s="262"/>
      <c r="L522" s="248"/>
      <c r="M522" s="249"/>
      <c r="N522" s="261"/>
    </row>
    <row r="523" spans="2:14" x14ac:dyDescent="0.2">
      <c r="B523" s="241"/>
      <c r="C523" s="242"/>
      <c r="D523" s="241"/>
      <c r="E523" s="244"/>
      <c r="F523" s="268"/>
      <c r="G523" s="257"/>
      <c r="H523" s="202"/>
      <c r="I523" s="223"/>
      <c r="J523" s="341"/>
      <c r="K523" s="262"/>
      <c r="L523" s="248"/>
      <c r="M523" s="249"/>
      <c r="N523" s="261"/>
    </row>
    <row r="524" spans="2:14" x14ac:dyDescent="0.2">
      <c r="B524" s="241"/>
      <c r="C524" s="242"/>
      <c r="D524" s="243"/>
      <c r="E524" s="244"/>
      <c r="F524" s="244"/>
      <c r="G524" s="250"/>
      <c r="H524" s="202"/>
      <c r="I524" s="223"/>
      <c r="J524" s="341"/>
      <c r="K524" s="262"/>
      <c r="L524" s="248"/>
      <c r="M524" s="249"/>
      <c r="N524" s="261"/>
    </row>
    <row r="525" spans="2:14" x14ac:dyDescent="0.2">
      <c r="B525" s="241"/>
      <c r="C525" s="242"/>
      <c r="D525" s="243"/>
      <c r="E525" s="244"/>
      <c r="F525" s="244"/>
      <c r="G525" s="250"/>
      <c r="H525" s="202"/>
      <c r="I525" s="223"/>
      <c r="J525" s="341"/>
      <c r="K525" s="262"/>
      <c r="L525" s="248"/>
      <c r="M525" s="249"/>
      <c r="N525" s="261"/>
    </row>
    <row r="526" spans="2:14" x14ac:dyDescent="0.2">
      <c r="B526" s="241"/>
      <c r="C526" s="242"/>
      <c r="D526" s="243"/>
      <c r="E526" s="244"/>
      <c r="F526" s="244"/>
      <c r="G526" s="250"/>
      <c r="H526" s="202"/>
      <c r="I526" s="223"/>
      <c r="J526" s="341"/>
      <c r="K526" s="262"/>
      <c r="L526" s="248"/>
      <c r="M526" s="249"/>
      <c r="N526" s="261"/>
    </row>
    <row r="527" spans="2:14" x14ac:dyDescent="0.2">
      <c r="B527" s="241"/>
      <c r="C527" s="251"/>
      <c r="D527" s="243"/>
      <c r="E527" s="244"/>
      <c r="F527" s="244"/>
      <c r="G527" s="199"/>
      <c r="H527" s="202"/>
      <c r="I527" s="223"/>
      <c r="J527" s="341"/>
      <c r="K527" s="262"/>
      <c r="L527" s="248"/>
      <c r="M527" s="249"/>
      <c r="N527" s="261"/>
    </row>
    <row r="528" spans="2:14" x14ac:dyDescent="0.2">
      <c r="B528" s="241"/>
      <c r="C528" s="242"/>
      <c r="D528" s="243"/>
      <c r="E528" s="244"/>
      <c r="F528" s="244"/>
      <c r="G528" s="250"/>
      <c r="H528" s="202"/>
      <c r="I528" s="223"/>
      <c r="J528" s="341"/>
      <c r="K528" s="262"/>
      <c r="L528" s="248"/>
      <c r="M528" s="249"/>
      <c r="N528" s="261"/>
    </row>
    <row r="529" spans="2:14" x14ac:dyDescent="0.2">
      <c r="B529" s="241"/>
      <c r="C529" s="251"/>
      <c r="D529" s="243"/>
      <c r="E529" s="244"/>
      <c r="F529" s="244"/>
      <c r="G529" s="199"/>
      <c r="H529" s="202"/>
      <c r="I529" s="223"/>
      <c r="J529" s="341"/>
      <c r="K529" s="262"/>
      <c r="L529" s="248"/>
      <c r="M529" s="249"/>
      <c r="N529" s="261"/>
    </row>
    <row r="530" spans="2:14" x14ac:dyDescent="0.2">
      <c r="B530" s="241"/>
      <c r="C530" s="251"/>
      <c r="D530" s="243"/>
      <c r="E530" s="244"/>
      <c r="F530" s="244"/>
      <c r="G530" s="199"/>
      <c r="H530" s="202"/>
      <c r="I530" s="223"/>
      <c r="J530" s="341"/>
      <c r="K530" s="262"/>
      <c r="L530" s="248"/>
      <c r="M530" s="249"/>
      <c r="N530" s="261"/>
    </row>
    <row r="531" spans="2:14" x14ac:dyDescent="0.2">
      <c r="B531" s="241"/>
      <c r="C531" s="242"/>
      <c r="D531" s="243"/>
      <c r="E531" s="244"/>
      <c r="F531" s="244"/>
      <c r="G531" s="250"/>
      <c r="H531" s="202"/>
      <c r="I531" s="223"/>
      <c r="J531" s="341"/>
      <c r="K531" s="262"/>
      <c r="L531" s="248"/>
      <c r="M531" s="249"/>
      <c r="N531" s="261"/>
    </row>
    <row r="532" spans="2:14" x14ac:dyDescent="0.2">
      <c r="B532" s="241"/>
      <c r="C532" s="242"/>
      <c r="D532" s="243"/>
      <c r="E532" s="244"/>
      <c r="F532" s="244"/>
      <c r="G532" s="250"/>
      <c r="H532" s="202"/>
      <c r="I532" s="223"/>
      <c r="J532" s="341"/>
      <c r="K532" s="262"/>
      <c r="L532" s="248"/>
      <c r="M532" s="249"/>
      <c r="N532" s="261"/>
    </row>
    <row r="533" spans="2:14" x14ac:dyDescent="0.2">
      <c r="B533" s="241"/>
      <c r="C533" s="242"/>
      <c r="D533" s="243"/>
      <c r="E533" s="244"/>
      <c r="F533" s="244"/>
      <c r="G533" s="250"/>
      <c r="H533" s="202"/>
      <c r="I533" s="223"/>
      <c r="J533" s="341"/>
      <c r="K533" s="262"/>
      <c r="L533" s="248"/>
      <c r="M533" s="249"/>
      <c r="N533" s="261"/>
    </row>
    <row r="534" spans="2:14" x14ac:dyDescent="0.2">
      <c r="B534" s="241"/>
      <c r="C534" s="242"/>
      <c r="D534" s="243"/>
      <c r="E534" s="244"/>
      <c r="F534" s="244"/>
      <c r="G534" s="250"/>
      <c r="H534" s="202"/>
      <c r="I534" s="223"/>
      <c r="J534" s="341"/>
      <c r="K534" s="262"/>
      <c r="L534" s="248"/>
      <c r="M534" s="249"/>
      <c r="N534" s="261"/>
    </row>
    <row r="535" spans="2:14" x14ac:dyDescent="0.2">
      <c r="B535" s="241"/>
      <c r="C535" s="242"/>
      <c r="D535" s="243"/>
      <c r="E535" s="244"/>
      <c r="F535" s="244"/>
      <c r="G535" s="250"/>
      <c r="H535" s="202"/>
      <c r="I535" s="223"/>
      <c r="J535" s="341"/>
      <c r="K535" s="262"/>
      <c r="L535" s="248"/>
      <c r="M535" s="249"/>
      <c r="N535" s="261"/>
    </row>
    <row r="536" spans="2:14" x14ac:dyDescent="0.2">
      <c r="B536" s="241"/>
      <c r="C536" s="242"/>
      <c r="D536" s="243"/>
      <c r="E536" s="244"/>
      <c r="F536" s="244"/>
      <c r="G536" s="250"/>
      <c r="H536" s="202"/>
      <c r="I536" s="223"/>
      <c r="J536" s="341"/>
      <c r="K536" s="262"/>
      <c r="L536" s="248"/>
      <c r="M536" s="249"/>
      <c r="N536" s="261"/>
    </row>
    <row r="537" spans="2:14" x14ac:dyDescent="0.2">
      <c r="B537" s="241"/>
      <c r="C537" s="242"/>
      <c r="D537" s="243"/>
      <c r="E537" s="244"/>
      <c r="F537" s="244"/>
      <c r="G537" s="250"/>
      <c r="H537" s="202"/>
      <c r="I537" s="223"/>
      <c r="J537" s="341"/>
      <c r="K537" s="262"/>
      <c r="L537" s="248"/>
      <c r="M537" s="249"/>
      <c r="N537" s="261"/>
    </row>
    <row r="538" spans="2:14" x14ac:dyDescent="0.2">
      <c r="B538" s="241"/>
      <c r="C538" s="242"/>
      <c r="D538" s="243"/>
      <c r="E538" s="244"/>
      <c r="F538" s="244"/>
      <c r="G538" s="250"/>
      <c r="H538" s="202"/>
      <c r="I538" s="223"/>
      <c r="J538" s="341"/>
      <c r="K538" s="262"/>
      <c r="L538" s="248"/>
      <c r="M538" s="249"/>
      <c r="N538" s="261"/>
    </row>
    <row r="539" spans="2:14" x14ac:dyDescent="0.2">
      <c r="B539" s="241"/>
      <c r="C539" s="242"/>
      <c r="D539" s="243"/>
      <c r="E539" s="244"/>
      <c r="F539" s="244"/>
      <c r="G539" s="250"/>
      <c r="H539" s="202"/>
      <c r="I539" s="223"/>
      <c r="J539" s="341"/>
      <c r="K539" s="262"/>
      <c r="L539" s="248"/>
      <c r="M539" s="249"/>
      <c r="N539" s="261"/>
    </row>
    <row r="540" spans="2:14" x14ac:dyDescent="0.2">
      <c r="B540" s="241"/>
      <c r="C540" s="242"/>
      <c r="D540" s="241"/>
      <c r="E540" s="244"/>
      <c r="F540" s="244"/>
      <c r="G540" s="257"/>
      <c r="H540" s="202"/>
      <c r="I540" s="223"/>
      <c r="J540" s="341"/>
      <c r="K540" s="262"/>
      <c r="L540" s="248"/>
      <c r="M540" s="249"/>
      <c r="N540" s="261"/>
    </row>
    <row r="541" spans="2:14" x14ac:dyDescent="0.2">
      <c r="B541" s="241"/>
      <c r="C541" s="242"/>
      <c r="D541" s="243"/>
      <c r="E541" s="244"/>
      <c r="F541" s="244"/>
      <c r="G541" s="250"/>
      <c r="H541" s="202"/>
      <c r="I541" s="223"/>
      <c r="J541" s="341"/>
      <c r="K541" s="262"/>
      <c r="L541" s="248"/>
      <c r="M541" s="249"/>
      <c r="N541" s="261"/>
    </row>
    <row r="542" spans="2:14" x14ac:dyDescent="0.2">
      <c r="B542" s="241"/>
      <c r="C542" s="242"/>
      <c r="D542" s="243"/>
      <c r="E542" s="244"/>
      <c r="F542" s="244"/>
      <c r="G542" s="250"/>
      <c r="H542" s="202"/>
      <c r="I542" s="223"/>
      <c r="J542" s="341"/>
      <c r="K542" s="262"/>
      <c r="L542" s="248"/>
      <c r="M542" s="249"/>
      <c r="N542" s="261"/>
    </row>
    <row r="543" spans="2:14" x14ac:dyDescent="0.2">
      <c r="B543" s="241"/>
      <c r="C543" s="251"/>
      <c r="D543" s="243"/>
      <c r="E543" s="244"/>
      <c r="F543" s="244"/>
      <c r="G543" s="199"/>
      <c r="H543" s="202"/>
      <c r="I543" s="223"/>
      <c r="J543" s="341"/>
      <c r="K543" s="262"/>
      <c r="L543" s="248"/>
      <c r="M543" s="249"/>
      <c r="N543" s="261"/>
    </row>
    <row r="544" spans="2:14" x14ac:dyDescent="0.2">
      <c r="B544" s="241"/>
      <c r="C544" s="242"/>
      <c r="D544" s="243"/>
      <c r="E544" s="244"/>
      <c r="F544" s="244"/>
      <c r="G544" s="250"/>
      <c r="H544" s="202"/>
      <c r="I544" s="223"/>
      <c r="J544" s="341"/>
      <c r="K544" s="262"/>
      <c r="L544" s="248"/>
      <c r="M544" s="249"/>
      <c r="N544" s="261"/>
    </row>
    <row r="545" spans="2:14" x14ac:dyDescent="0.2">
      <c r="B545" s="241"/>
      <c r="C545" s="242"/>
      <c r="D545" s="243"/>
      <c r="E545" s="244"/>
      <c r="F545" s="244"/>
      <c r="G545" s="250"/>
      <c r="H545" s="202"/>
      <c r="I545" s="223"/>
      <c r="J545" s="341"/>
      <c r="K545" s="262"/>
      <c r="L545" s="248"/>
      <c r="M545" s="249"/>
      <c r="N545" s="261"/>
    </row>
    <row r="546" spans="2:14" x14ac:dyDescent="0.2">
      <c r="B546" s="241"/>
      <c r="C546" s="242"/>
      <c r="D546" s="241"/>
      <c r="E546" s="244"/>
      <c r="F546" s="244"/>
      <c r="G546" s="257"/>
      <c r="H546" s="202"/>
      <c r="I546" s="223"/>
      <c r="J546" s="341"/>
      <c r="K546" s="262"/>
      <c r="L546" s="248"/>
      <c r="M546" s="249"/>
      <c r="N546" s="261"/>
    </row>
    <row r="547" spans="2:14" x14ac:dyDescent="0.2">
      <c r="B547" s="241"/>
      <c r="C547" s="242"/>
      <c r="D547" s="243"/>
      <c r="E547" s="244"/>
      <c r="F547" s="244"/>
      <c r="G547" s="250"/>
      <c r="H547" s="202"/>
      <c r="I547" s="223"/>
      <c r="J547" s="341"/>
      <c r="K547" s="262"/>
      <c r="L547" s="248"/>
      <c r="M547" s="249"/>
      <c r="N547" s="261"/>
    </row>
    <row r="548" spans="2:14" x14ac:dyDescent="0.2">
      <c r="B548" s="241"/>
      <c r="C548" s="242"/>
      <c r="D548" s="243"/>
      <c r="E548" s="244"/>
      <c r="F548" s="244"/>
      <c r="G548" s="250"/>
      <c r="H548" s="202"/>
      <c r="I548" s="223"/>
      <c r="J548" s="341"/>
      <c r="K548" s="262"/>
      <c r="L548" s="248"/>
      <c r="M548" s="249"/>
      <c r="N548" s="261"/>
    </row>
    <row r="549" spans="2:14" x14ac:dyDescent="0.2">
      <c r="B549" s="241"/>
      <c r="C549" s="251"/>
      <c r="D549" s="243"/>
      <c r="E549" s="244"/>
      <c r="F549" s="244"/>
      <c r="G549" s="199"/>
      <c r="H549" s="202"/>
      <c r="I549" s="223"/>
      <c r="J549" s="341"/>
      <c r="K549" s="262"/>
      <c r="L549" s="248"/>
      <c r="M549" s="249"/>
      <c r="N549" s="261"/>
    </row>
    <row r="550" spans="2:14" x14ac:dyDescent="0.2">
      <c r="B550" s="241"/>
      <c r="C550" s="242"/>
      <c r="D550" s="243"/>
      <c r="E550" s="244"/>
      <c r="F550" s="244"/>
      <c r="G550" s="250"/>
      <c r="H550" s="202"/>
      <c r="I550" s="223"/>
      <c r="J550" s="341"/>
      <c r="K550" s="262"/>
      <c r="L550" s="248"/>
      <c r="M550" s="249"/>
      <c r="N550" s="261"/>
    </row>
    <row r="551" spans="2:14" x14ac:dyDescent="0.2">
      <c r="B551" s="241"/>
      <c r="C551" s="242"/>
      <c r="D551" s="243"/>
      <c r="E551" s="244"/>
      <c r="F551" s="244"/>
      <c r="G551" s="250"/>
      <c r="H551" s="202"/>
      <c r="I551" s="223"/>
      <c r="J551" s="341"/>
      <c r="K551" s="262"/>
      <c r="L551" s="248"/>
      <c r="M551" s="249"/>
      <c r="N551" s="261"/>
    </row>
    <row r="552" spans="2:14" x14ac:dyDescent="0.2">
      <c r="B552" s="241"/>
      <c r="C552" s="242"/>
      <c r="D552" s="243"/>
      <c r="E552" s="244"/>
      <c r="F552" s="244"/>
      <c r="G552" s="250"/>
      <c r="H552" s="202"/>
      <c r="I552" s="223"/>
      <c r="J552" s="341"/>
      <c r="K552" s="262"/>
      <c r="L552" s="248"/>
      <c r="M552" s="249"/>
      <c r="N552" s="261"/>
    </row>
    <row r="553" spans="2:14" x14ac:dyDescent="0.2">
      <c r="B553" s="241"/>
      <c r="C553" s="242"/>
      <c r="D553" s="243"/>
      <c r="E553" s="244"/>
      <c r="F553" s="244"/>
      <c r="G553" s="250"/>
      <c r="H553" s="202"/>
      <c r="I553" s="223"/>
      <c r="J553" s="341"/>
      <c r="K553" s="262"/>
      <c r="L553" s="248"/>
      <c r="M553" s="249"/>
      <c r="N553" s="261"/>
    </row>
    <row r="554" spans="2:14" x14ac:dyDescent="0.2">
      <c r="B554" s="241"/>
      <c r="C554" s="242"/>
      <c r="D554" s="243"/>
      <c r="E554" s="244"/>
      <c r="F554" s="244"/>
      <c r="G554" s="250"/>
      <c r="H554" s="202"/>
      <c r="I554" s="223"/>
      <c r="J554" s="341"/>
      <c r="K554" s="262"/>
      <c r="L554" s="248"/>
      <c r="M554" s="249"/>
      <c r="N554" s="261"/>
    </row>
    <row r="555" spans="2:14" x14ac:dyDescent="0.2">
      <c r="B555" s="241"/>
      <c r="C555" s="242"/>
      <c r="D555" s="243"/>
      <c r="E555" s="244"/>
      <c r="F555" s="244"/>
      <c r="G555" s="250"/>
      <c r="H555" s="202"/>
      <c r="I555" s="223"/>
      <c r="J555" s="341"/>
      <c r="K555" s="262"/>
      <c r="L555" s="248"/>
      <c r="M555" s="249"/>
      <c r="N555" s="261"/>
    </row>
    <row r="556" spans="2:14" x14ac:dyDescent="0.2">
      <c r="B556" s="241"/>
      <c r="C556" s="242"/>
      <c r="D556" s="243"/>
      <c r="E556" s="244"/>
      <c r="F556" s="244"/>
      <c r="G556" s="250"/>
      <c r="H556" s="202"/>
      <c r="I556" s="223"/>
      <c r="J556" s="341"/>
      <c r="K556" s="262"/>
      <c r="L556" s="248"/>
      <c r="M556" s="249"/>
      <c r="N556" s="261"/>
    </row>
    <row r="557" spans="2:14" x14ac:dyDescent="0.2">
      <c r="B557" s="241"/>
      <c r="C557" s="242"/>
      <c r="D557" s="243"/>
      <c r="E557" s="244"/>
      <c r="F557" s="244"/>
      <c r="G557" s="250"/>
      <c r="H557" s="202"/>
      <c r="I557" s="223"/>
      <c r="J557" s="341"/>
      <c r="K557" s="262"/>
      <c r="L557" s="248"/>
      <c r="M557" s="249"/>
      <c r="N557" s="261"/>
    </row>
    <row r="558" spans="2:14" x14ac:dyDescent="0.2">
      <c r="B558" s="241"/>
      <c r="C558" s="242"/>
      <c r="D558" s="241"/>
      <c r="E558" s="244"/>
      <c r="F558" s="244"/>
      <c r="G558" s="257"/>
      <c r="H558" s="202"/>
      <c r="I558" s="223"/>
      <c r="J558" s="341"/>
      <c r="K558" s="262"/>
      <c r="L558" s="248"/>
      <c r="M558" s="249"/>
      <c r="N558" s="261"/>
    </row>
    <row r="559" spans="2:14" x14ac:dyDescent="0.2">
      <c r="B559" s="241"/>
      <c r="C559" s="242"/>
      <c r="D559" s="243"/>
      <c r="E559" s="244"/>
      <c r="F559" s="244"/>
      <c r="G559" s="250"/>
      <c r="H559" s="202"/>
      <c r="I559" s="223"/>
      <c r="J559" s="341"/>
      <c r="K559" s="262"/>
      <c r="L559" s="248"/>
      <c r="M559" s="249"/>
      <c r="N559" s="261"/>
    </row>
    <row r="560" spans="2:14" x14ac:dyDescent="0.2">
      <c r="B560" s="241"/>
      <c r="C560" s="242"/>
      <c r="D560" s="243"/>
      <c r="E560" s="244"/>
      <c r="F560" s="244"/>
      <c r="G560" s="250"/>
      <c r="H560" s="202"/>
      <c r="I560" s="223"/>
      <c r="J560" s="341"/>
      <c r="K560" s="262"/>
      <c r="L560" s="248"/>
      <c r="M560" s="249"/>
      <c r="N560" s="261"/>
    </row>
    <row r="561" spans="2:14" x14ac:dyDescent="0.2">
      <c r="B561" s="241"/>
      <c r="C561" s="242"/>
      <c r="D561" s="243"/>
      <c r="E561" s="244"/>
      <c r="F561" s="244"/>
      <c r="G561" s="250"/>
      <c r="H561" s="202"/>
      <c r="I561" s="223"/>
      <c r="J561" s="341"/>
      <c r="K561" s="262"/>
      <c r="L561" s="248"/>
      <c r="M561" s="249"/>
      <c r="N561" s="261"/>
    </row>
    <row r="562" spans="2:14" x14ac:dyDescent="0.2">
      <c r="B562" s="241"/>
      <c r="C562" s="242"/>
      <c r="D562" s="243"/>
      <c r="E562" s="244"/>
      <c r="F562" s="244"/>
      <c r="G562" s="250"/>
      <c r="H562" s="202"/>
      <c r="I562" s="223"/>
      <c r="J562" s="341"/>
      <c r="K562" s="262"/>
      <c r="L562" s="248"/>
      <c r="M562" s="249"/>
      <c r="N562" s="261"/>
    </row>
    <row r="563" spans="2:14" x14ac:dyDescent="0.2">
      <c r="B563" s="241"/>
      <c r="C563" s="242"/>
      <c r="D563" s="243"/>
      <c r="E563" s="244"/>
      <c r="F563" s="244"/>
      <c r="G563" s="250"/>
      <c r="H563" s="202"/>
      <c r="I563" s="223"/>
      <c r="J563" s="341"/>
      <c r="K563" s="262"/>
      <c r="L563" s="248"/>
      <c r="M563" s="249"/>
      <c r="N563" s="261"/>
    </row>
    <row r="564" spans="2:14" x14ac:dyDescent="0.2">
      <c r="B564" s="241"/>
      <c r="C564" s="242"/>
      <c r="D564" s="243"/>
      <c r="E564" s="244"/>
      <c r="F564" s="244"/>
      <c r="G564" s="250"/>
      <c r="H564" s="202"/>
      <c r="I564" s="223"/>
      <c r="J564" s="341"/>
      <c r="K564" s="262"/>
      <c r="L564" s="248"/>
      <c r="M564" s="249"/>
      <c r="N564" s="261"/>
    </row>
    <row r="565" spans="2:14" x14ac:dyDescent="0.2">
      <c r="B565" s="241"/>
      <c r="C565" s="242"/>
      <c r="D565" s="243"/>
      <c r="E565" s="244"/>
      <c r="F565" s="244"/>
      <c r="G565" s="250"/>
      <c r="H565" s="202"/>
      <c r="I565" s="223"/>
      <c r="J565" s="341"/>
      <c r="K565" s="262"/>
      <c r="L565" s="248"/>
      <c r="M565" s="249"/>
      <c r="N565" s="261"/>
    </row>
    <row r="566" spans="2:14" x14ac:dyDescent="0.2">
      <c r="B566" s="241"/>
      <c r="C566" s="251"/>
      <c r="D566" s="241"/>
      <c r="E566" s="244"/>
      <c r="F566" s="244"/>
      <c r="G566" s="201"/>
      <c r="H566" s="202"/>
      <c r="I566" s="223"/>
      <c r="J566" s="341"/>
      <c r="K566" s="262"/>
      <c r="L566" s="248"/>
      <c r="M566" s="249"/>
      <c r="N566" s="261"/>
    </row>
    <row r="567" spans="2:14" x14ac:dyDescent="0.2">
      <c r="B567" s="241"/>
      <c r="C567" s="242"/>
      <c r="D567" s="243"/>
      <c r="E567" s="244"/>
      <c r="F567" s="244"/>
      <c r="G567" s="250"/>
      <c r="H567" s="202"/>
      <c r="I567" s="223"/>
      <c r="J567" s="341"/>
      <c r="K567" s="262"/>
      <c r="L567" s="248"/>
      <c r="M567" s="249"/>
      <c r="N567" s="261"/>
    </row>
    <row r="568" spans="2:14" x14ac:dyDescent="0.2">
      <c r="B568" s="241"/>
      <c r="C568" s="242"/>
      <c r="D568" s="243"/>
      <c r="E568" s="244"/>
      <c r="F568" s="244"/>
      <c r="G568" s="250"/>
      <c r="H568" s="202"/>
      <c r="I568" s="223"/>
      <c r="J568" s="341"/>
      <c r="K568" s="262"/>
      <c r="L568" s="248"/>
      <c r="M568" s="249"/>
      <c r="N568" s="261"/>
    </row>
    <row r="569" spans="2:14" x14ac:dyDescent="0.2">
      <c r="B569" s="241"/>
      <c r="C569" s="242"/>
      <c r="D569" s="243"/>
      <c r="E569" s="244"/>
      <c r="F569" s="244"/>
      <c r="G569" s="250"/>
      <c r="H569" s="202"/>
      <c r="I569" s="223"/>
      <c r="J569" s="341"/>
      <c r="K569" s="262"/>
      <c r="L569" s="248"/>
      <c r="M569" s="249"/>
      <c r="N569" s="261"/>
    </row>
    <row r="570" spans="2:14" x14ac:dyDescent="0.2">
      <c r="B570" s="241"/>
      <c r="C570" s="242"/>
      <c r="D570" s="243"/>
      <c r="E570" s="244"/>
      <c r="F570" s="244"/>
      <c r="G570" s="250"/>
      <c r="H570" s="202"/>
      <c r="I570" s="223"/>
      <c r="J570" s="341"/>
      <c r="K570" s="262"/>
      <c r="L570" s="248"/>
      <c r="M570" s="249"/>
      <c r="N570" s="261"/>
    </row>
    <row r="571" spans="2:14" x14ac:dyDescent="0.2">
      <c r="B571" s="241"/>
      <c r="C571" s="242"/>
      <c r="D571" s="243"/>
      <c r="E571" s="244"/>
      <c r="F571" s="244"/>
      <c r="G571" s="250"/>
      <c r="H571" s="202"/>
      <c r="I571" s="223"/>
      <c r="J571" s="341"/>
      <c r="K571" s="262"/>
      <c r="L571" s="248"/>
      <c r="M571" s="249"/>
      <c r="N571" s="261"/>
    </row>
    <row r="572" spans="2:14" x14ac:dyDescent="0.2">
      <c r="B572" s="241"/>
      <c r="C572" s="251"/>
      <c r="D572" s="241"/>
      <c r="E572" s="244"/>
      <c r="F572" s="244"/>
      <c r="G572" s="201"/>
      <c r="H572" s="202"/>
      <c r="I572" s="223"/>
      <c r="J572" s="341"/>
      <c r="K572" s="260"/>
      <c r="L572" s="248"/>
      <c r="M572" s="249"/>
      <c r="N572" s="261"/>
    </row>
    <row r="573" spans="2:14" x14ac:dyDescent="0.2">
      <c r="B573" s="241"/>
      <c r="C573" s="242"/>
      <c r="D573" s="243"/>
      <c r="E573" s="244"/>
      <c r="F573" s="244"/>
      <c r="G573" s="250"/>
      <c r="H573" s="202"/>
      <c r="I573" s="223"/>
      <c r="J573" s="341"/>
      <c r="K573" s="262"/>
      <c r="L573" s="248"/>
      <c r="M573" s="249"/>
      <c r="N573" s="261"/>
    </row>
    <row r="574" spans="2:14" x14ac:dyDescent="0.2">
      <c r="B574" s="241"/>
      <c r="C574" s="251"/>
      <c r="D574" s="243"/>
      <c r="E574" s="244"/>
      <c r="F574" s="244"/>
      <c r="G574" s="199"/>
      <c r="H574" s="202"/>
      <c r="I574" s="223"/>
      <c r="J574" s="341"/>
      <c r="K574" s="262"/>
      <c r="L574" s="248"/>
      <c r="M574" s="249"/>
      <c r="N574" s="261"/>
    </row>
    <row r="575" spans="2:14" x14ac:dyDescent="0.2">
      <c r="B575" s="241"/>
      <c r="C575" s="242"/>
      <c r="D575" s="243"/>
      <c r="E575" s="244"/>
      <c r="F575" s="244"/>
      <c r="G575" s="250"/>
      <c r="H575" s="202"/>
      <c r="I575" s="223"/>
      <c r="J575" s="341"/>
      <c r="K575" s="262"/>
      <c r="L575" s="248"/>
      <c r="M575" s="249"/>
      <c r="N575" s="261"/>
    </row>
    <row r="576" spans="2:14" x14ac:dyDescent="0.2">
      <c r="B576" s="241"/>
      <c r="C576" s="242"/>
      <c r="D576" s="243"/>
      <c r="E576" s="244"/>
      <c r="F576" s="244"/>
      <c r="G576" s="250"/>
      <c r="H576" s="202"/>
      <c r="I576" s="223"/>
      <c r="J576" s="341"/>
      <c r="K576" s="262"/>
      <c r="L576" s="248"/>
      <c r="M576" s="249"/>
      <c r="N576" s="261"/>
    </row>
    <row r="577" spans="2:14" x14ac:dyDescent="0.2">
      <c r="B577" s="241"/>
      <c r="C577" s="251"/>
      <c r="D577" s="243"/>
      <c r="E577" s="244"/>
      <c r="F577" s="244"/>
      <c r="G577" s="199"/>
      <c r="H577" s="202"/>
      <c r="I577" s="223"/>
      <c r="J577" s="341"/>
      <c r="K577" s="262"/>
      <c r="L577" s="248"/>
      <c r="M577" s="249"/>
      <c r="N577" s="261"/>
    </row>
    <row r="578" spans="2:14" x14ac:dyDescent="0.2">
      <c r="B578" s="241"/>
      <c r="C578" s="251"/>
      <c r="D578" s="243"/>
      <c r="E578" s="244"/>
      <c r="F578" s="244"/>
      <c r="G578" s="199"/>
      <c r="H578" s="202"/>
      <c r="I578" s="223"/>
      <c r="J578" s="341"/>
      <c r="K578" s="262"/>
      <c r="L578" s="248"/>
      <c r="M578" s="249"/>
      <c r="N578" s="261"/>
    </row>
    <row r="579" spans="2:14" x14ac:dyDescent="0.2">
      <c r="B579" s="241"/>
      <c r="C579" s="251"/>
      <c r="D579" s="243"/>
      <c r="E579" s="244"/>
      <c r="F579" s="244"/>
      <c r="G579" s="199"/>
      <c r="H579" s="202"/>
      <c r="I579" s="223"/>
      <c r="J579" s="341"/>
      <c r="K579" s="262"/>
      <c r="L579" s="248"/>
      <c r="M579" s="249"/>
      <c r="N579" s="261"/>
    </row>
    <row r="580" spans="2:14" x14ac:dyDescent="0.2">
      <c r="B580" s="241"/>
      <c r="C580" s="242"/>
      <c r="D580" s="243"/>
      <c r="E580" s="244"/>
      <c r="F580" s="244"/>
      <c r="G580" s="250"/>
      <c r="H580" s="202"/>
      <c r="I580" s="223"/>
      <c r="J580" s="341"/>
      <c r="K580" s="262"/>
      <c r="L580" s="248"/>
      <c r="M580" s="249"/>
      <c r="N580" s="261"/>
    </row>
    <row r="581" spans="2:14" x14ac:dyDescent="0.2">
      <c r="B581" s="241"/>
      <c r="C581" s="242"/>
      <c r="D581" s="243"/>
      <c r="E581" s="244"/>
      <c r="F581" s="244"/>
      <c r="G581" s="250"/>
      <c r="H581" s="202"/>
      <c r="I581" s="223"/>
      <c r="J581" s="341"/>
      <c r="K581" s="262"/>
      <c r="L581" s="248"/>
      <c r="M581" s="249"/>
      <c r="N581" s="261"/>
    </row>
    <row r="582" spans="2:14" x14ac:dyDescent="0.2">
      <c r="B582" s="241"/>
      <c r="C582" s="251"/>
      <c r="D582" s="243"/>
      <c r="E582" s="244"/>
      <c r="F582" s="244"/>
      <c r="G582" s="199"/>
      <c r="H582" s="202"/>
      <c r="I582" s="223"/>
      <c r="J582" s="341"/>
      <c r="K582" s="262"/>
      <c r="L582" s="248"/>
      <c r="M582" s="249"/>
      <c r="N582" s="261"/>
    </row>
    <row r="583" spans="2:14" x14ac:dyDescent="0.2">
      <c r="B583" s="241"/>
      <c r="C583" s="242"/>
      <c r="D583" s="243"/>
      <c r="E583" s="244"/>
      <c r="F583" s="244"/>
      <c r="G583" s="250"/>
      <c r="H583" s="202"/>
      <c r="I583" s="223"/>
      <c r="J583" s="341"/>
      <c r="K583" s="262"/>
      <c r="L583" s="248"/>
      <c r="M583" s="249"/>
      <c r="N583" s="261"/>
    </row>
    <row r="584" spans="2:14" x14ac:dyDescent="0.2">
      <c r="B584" s="241"/>
      <c r="C584" s="242"/>
      <c r="D584" s="243"/>
      <c r="E584" s="244"/>
      <c r="F584" s="244"/>
      <c r="G584" s="250"/>
      <c r="H584" s="202"/>
      <c r="I584" s="223"/>
      <c r="J584" s="341"/>
      <c r="K584" s="262"/>
      <c r="L584" s="248"/>
      <c r="M584" s="249"/>
      <c r="N584" s="261"/>
    </row>
    <row r="585" spans="2:14" x14ac:dyDescent="0.2">
      <c r="B585" s="241"/>
      <c r="C585" s="251"/>
      <c r="D585" s="243"/>
      <c r="E585" s="244"/>
      <c r="F585" s="244"/>
      <c r="G585" s="199"/>
      <c r="H585" s="202"/>
      <c r="I585" s="223"/>
      <c r="J585" s="341"/>
      <c r="K585" s="262"/>
      <c r="L585" s="248"/>
      <c r="M585" s="249"/>
      <c r="N585" s="261"/>
    </row>
    <row r="586" spans="2:14" x14ac:dyDescent="0.2">
      <c r="B586" s="241"/>
      <c r="C586" s="242"/>
      <c r="D586" s="243"/>
      <c r="E586" s="244"/>
      <c r="F586" s="244"/>
      <c r="G586" s="250"/>
      <c r="H586" s="202"/>
      <c r="I586" s="223"/>
      <c r="J586" s="341"/>
      <c r="K586" s="262"/>
      <c r="L586" s="248"/>
      <c r="M586" s="249"/>
      <c r="N586" s="261"/>
    </row>
    <row r="587" spans="2:14" x14ac:dyDescent="0.2">
      <c r="B587" s="241"/>
      <c r="C587" s="242"/>
      <c r="D587" s="243"/>
      <c r="E587" s="244"/>
      <c r="F587" s="244"/>
      <c r="G587" s="250"/>
      <c r="H587" s="202"/>
      <c r="I587" s="223"/>
      <c r="J587" s="341"/>
      <c r="K587" s="262"/>
      <c r="L587" s="248"/>
      <c r="M587" s="249"/>
      <c r="N587" s="261"/>
    </row>
    <row r="588" spans="2:14" x14ac:dyDescent="0.2">
      <c r="B588" s="241"/>
      <c r="C588" s="242"/>
      <c r="D588" s="243"/>
      <c r="E588" s="244"/>
      <c r="F588" s="244"/>
      <c r="G588" s="250"/>
      <c r="H588" s="202"/>
      <c r="I588" s="223"/>
      <c r="J588" s="341"/>
      <c r="K588" s="262"/>
      <c r="L588" s="248"/>
      <c r="M588" s="249"/>
      <c r="N588" s="261"/>
    </row>
    <row r="589" spans="2:14" x14ac:dyDescent="0.2">
      <c r="B589" s="241"/>
      <c r="C589" s="242"/>
      <c r="D589" s="243"/>
      <c r="E589" s="244"/>
      <c r="F589" s="244"/>
      <c r="G589" s="250"/>
      <c r="H589" s="202"/>
      <c r="I589" s="223"/>
      <c r="J589" s="341"/>
      <c r="K589" s="262"/>
      <c r="L589" s="248"/>
      <c r="M589" s="249"/>
      <c r="N589" s="261"/>
    </row>
    <row r="590" spans="2:14" x14ac:dyDescent="0.2">
      <c r="B590" s="241"/>
      <c r="C590" s="242"/>
      <c r="D590" s="243"/>
      <c r="E590" s="244"/>
      <c r="F590" s="244"/>
      <c r="G590" s="250"/>
      <c r="H590" s="202"/>
      <c r="I590" s="223"/>
      <c r="J590" s="341"/>
      <c r="K590" s="262"/>
      <c r="L590" s="248"/>
      <c r="M590" s="249"/>
      <c r="N590" s="261"/>
    </row>
    <row r="591" spans="2:14" x14ac:dyDescent="0.2">
      <c r="B591" s="241"/>
      <c r="C591" s="242"/>
      <c r="D591" s="243"/>
      <c r="E591" s="244"/>
      <c r="F591" s="244"/>
      <c r="G591" s="250"/>
      <c r="H591" s="202"/>
      <c r="I591" s="223"/>
      <c r="J591" s="341"/>
      <c r="K591" s="262"/>
      <c r="L591" s="248"/>
      <c r="M591" s="249"/>
      <c r="N591" s="261"/>
    </row>
    <row r="592" spans="2:14" x14ac:dyDescent="0.2">
      <c r="B592" s="241"/>
      <c r="C592" s="242"/>
      <c r="D592" s="243"/>
      <c r="E592" s="244"/>
      <c r="F592" s="244"/>
      <c r="G592" s="250"/>
      <c r="H592" s="202"/>
      <c r="I592" s="223"/>
      <c r="J592" s="341"/>
      <c r="K592" s="262"/>
      <c r="L592" s="248"/>
      <c r="M592" s="249"/>
      <c r="N592" s="261"/>
    </row>
    <row r="593" spans="2:14" x14ac:dyDescent="0.2">
      <c r="B593" s="241"/>
      <c r="C593" s="242"/>
      <c r="D593" s="243"/>
      <c r="E593" s="244"/>
      <c r="F593" s="244"/>
      <c r="G593" s="250"/>
      <c r="H593" s="202"/>
      <c r="I593" s="223"/>
      <c r="J593" s="341"/>
      <c r="K593" s="262"/>
      <c r="L593" s="248"/>
      <c r="M593" s="249"/>
      <c r="N593" s="261"/>
    </row>
    <row r="594" spans="2:14" x14ac:dyDescent="0.2">
      <c r="B594" s="241"/>
      <c r="C594" s="242"/>
      <c r="D594" s="241"/>
      <c r="E594" s="244"/>
      <c r="F594" s="244"/>
      <c r="G594" s="257"/>
      <c r="H594" s="202"/>
      <c r="I594" s="223"/>
      <c r="J594" s="341"/>
      <c r="K594" s="262"/>
      <c r="L594" s="248"/>
      <c r="M594" s="249"/>
      <c r="N594" s="261"/>
    </row>
    <row r="595" spans="2:14" x14ac:dyDescent="0.2">
      <c r="B595" s="241"/>
      <c r="C595" s="242"/>
      <c r="D595" s="243"/>
      <c r="E595" s="244"/>
      <c r="F595" s="244"/>
      <c r="G595" s="250"/>
      <c r="H595" s="202"/>
      <c r="I595" s="223"/>
      <c r="J595" s="341"/>
      <c r="K595" s="262"/>
      <c r="L595" s="248"/>
      <c r="M595" s="249"/>
      <c r="N595" s="261"/>
    </row>
    <row r="596" spans="2:14" x14ac:dyDescent="0.2">
      <c r="B596" s="241"/>
      <c r="C596" s="242"/>
      <c r="D596" s="243"/>
      <c r="E596" s="244"/>
      <c r="F596" s="244"/>
      <c r="G596" s="250"/>
      <c r="H596" s="202"/>
      <c r="I596" s="223"/>
      <c r="J596" s="341"/>
      <c r="K596" s="262"/>
      <c r="L596" s="248"/>
      <c r="M596" s="249"/>
      <c r="N596" s="261"/>
    </row>
    <row r="597" spans="2:14" x14ac:dyDescent="0.2">
      <c r="B597" s="241"/>
      <c r="C597" s="242"/>
      <c r="D597" s="243"/>
      <c r="E597" s="244"/>
      <c r="F597" s="244"/>
      <c r="G597" s="250"/>
      <c r="H597" s="202"/>
      <c r="I597" s="223"/>
      <c r="J597" s="341"/>
      <c r="K597" s="262"/>
      <c r="L597" s="248"/>
      <c r="M597" s="249"/>
      <c r="N597" s="261"/>
    </row>
    <row r="598" spans="2:14" x14ac:dyDescent="0.2">
      <c r="B598" s="241"/>
      <c r="C598" s="242"/>
      <c r="D598" s="243"/>
      <c r="E598" s="244"/>
      <c r="F598" s="244"/>
      <c r="G598" s="250"/>
      <c r="H598" s="202"/>
      <c r="I598" s="223"/>
      <c r="J598" s="341"/>
      <c r="K598" s="262"/>
      <c r="L598" s="248"/>
      <c r="M598" s="249"/>
      <c r="N598" s="261"/>
    </row>
    <row r="599" spans="2:14" x14ac:dyDescent="0.2">
      <c r="B599" s="241"/>
      <c r="C599" s="251"/>
      <c r="D599" s="243"/>
      <c r="E599" s="244"/>
      <c r="F599" s="244"/>
      <c r="G599" s="199"/>
      <c r="H599" s="202"/>
      <c r="I599" s="223"/>
      <c r="J599" s="341"/>
      <c r="K599" s="262"/>
      <c r="L599" s="248"/>
      <c r="M599" s="249"/>
      <c r="N599" s="261"/>
    </row>
    <row r="600" spans="2:14" x14ac:dyDescent="0.2">
      <c r="B600" s="241"/>
      <c r="C600" s="242"/>
      <c r="D600" s="243"/>
      <c r="E600" s="244"/>
      <c r="F600" s="244"/>
      <c r="G600" s="250"/>
      <c r="H600" s="202"/>
      <c r="I600" s="223"/>
      <c r="J600" s="341"/>
      <c r="K600" s="262"/>
      <c r="L600" s="248"/>
      <c r="M600" s="249"/>
      <c r="N600" s="261"/>
    </row>
    <row r="601" spans="2:14" x14ac:dyDescent="0.2">
      <c r="B601" s="241"/>
      <c r="C601" s="242"/>
      <c r="D601" s="243"/>
      <c r="E601" s="244"/>
      <c r="F601" s="244"/>
      <c r="G601" s="250"/>
      <c r="H601" s="202"/>
      <c r="I601" s="223"/>
      <c r="J601" s="341"/>
      <c r="K601" s="262"/>
      <c r="L601" s="248"/>
      <c r="M601" s="249"/>
      <c r="N601" s="261"/>
    </row>
    <row r="602" spans="2:14" x14ac:dyDescent="0.2">
      <c r="B602" s="241"/>
      <c r="C602" s="242"/>
      <c r="D602" s="243"/>
      <c r="E602" s="244"/>
      <c r="F602" s="244"/>
      <c r="G602" s="250"/>
      <c r="H602" s="202"/>
      <c r="I602" s="223"/>
      <c r="J602" s="341"/>
      <c r="K602" s="262"/>
      <c r="L602" s="248"/>
      <c r="M602" s="249"/>
      <c r="N602" s="261"/>
    </row>
    <row r="603" spans="2:14" x14ac:dyDescent="0.2">
      <c r="B603" s="241"/>
      <c r="C603" s="242"/>
      <c r="D603" s="243"/>
      <c r="E603" s="244"/>
      <c r="F603" s="244"/>
      <c r="G603" s="250"/>
      <c r="H603" s="202"/>
      <c r="I603" s="223"/>
      <c r="J603" s="341"/>
      <c r="K603" s="262"/>
      <c r="L603" s="248"/>
      <c r="M603" s="249"/>
      <c r="N603" s="261"/>
    </row>
    <row r="604" spans="2:14" x14ac:dyDescent="0.2">
      <c r="B604" s="241"/>
      <c r="C604" s="251"/>
      <c r="D604" s="241"/>
      <c r="E604" s="244"/>
      <c r="F604" s="244"/>
      <c r="G604" s="201"/>
      <c r="H604" s="202"/>
      <c r="I604" s="223"/>
      <c r="J604" s="341"/>
      <c r="K604" s="262"/>
      <c r="L604" s="248"/>
      <c r="M604" s="249"/>
      <c r="N604" s="261"/>
    </row>
    <row r="605" spans="2:14" x14ac:dyDescent="0.2">
      <c r="B605" s="241"/>
      <c r="C605" s="242"/>
      <c r="D605" s="243"/>
      <c r="E605" s="244"/>
      <c r="F605" s="244"/>
      <c r="G605" s="250"/>
      <c r="H605" s="202"/>
      <c r="I605" s="223"/>
      <c r="J605" s="341"/>
      <c r="K605" s="262"/>
      <c r="L605" s="248"/>
      <c r="M605" s="249"/>
      <c r="N605" s="261"/>
    </row>
    <row r="606" spans="2:14" x14ac:dyDescent="0.2">
      <c r="B606" s="241"/>
      <c r="C606" s="242"/>
      <c r="D606" s="243"/>
      <c r="E606" s="244"/>
      <c r="F606" s="244"/>
      <c r="G606" s="250"/>
      <c r="H606" s="202"/>
      <c r="I606" s="223"/>
      <c r="J606" s="341"/>
      <c r="K606" s="262"/>
      <c r="L606" s="248"/>
      <c r="M606" s="249"/>
      <c r="N606" s="261"/>
    </row>
    <row r="607" spans="2:14" x14ac:dyDescent="0.2">
      <c r="B607" s="241"/>
      <c r="C607" s="242"/>
      <c r="D607" s="243"/>
      <c r="E607" s="244"/>
      <c r="F607" s="244"/>
      <c r="G607" s="250"/>
      <c r="H607" s="202"/>
      <c r="I607" s="223"/>
      <c r="J607" s="341"/>
      <c r="K607" s="262"/>
      <c r="L607" s="248"/>
      <c r="M607" s="249"/>
      <c r="N607" s="261"/>
    </row>
    <row r="608" spans="2:14" x14ac:dyDescent="0.2">
      <c r="B608" s="241"/>
      <c r="C608" s="242"/>
      <c r="D608" s="243"/>
      <c r="E608" s="244"/>
      <c r="F608" s="244"/>
      <c r="G608" s="250"/>
      <c r="H608" s="202"/>
      <c r="I608" s="223"/>
      <c r="J608" s="341"/>
      <c r="K608" s="262"/>
      <c r="L608" s="248"/>
      <c r="M608" s="249"/>
      <c r="N608" s="261"/>
    </row>
    <row r="609" spans="2:14" x14ac:dyDescent="0.2">
      <c r="B609" s="241"/>
      <c r="C609" s="242"/>
      <c r="D609" s="243"/>
      <c r="E609" s="244"/>
      <c r="F609" s="244"/>
      <c r="G609" s="250"/>
      <c r="H609" s="202"/>
      <c r="I609" s="223"/>
      <c r="J609" s="341"/>
      <c r="K609" s="262"/>
      <c r="L609" s="248"/>
      <c r="M609" s="249"/>
      <c r="N609" s="261"/>
    </row>
    <row r="610" spans="2:14" x14ac:dyDescent="0.2">
      <c r="B610" s="241"/>
      <c r="C610" s="251"/>
      <c r="D610" s="243"/>
      <c r="E610" s="244"/>
      <c r="F610" s="244"/>
      <c r="G610" s="199"/>
      <c r="H610" s="202"/>
      <c r="I610" s="223"/>
      <c r="J610" s="341"/>
      <c r="K610" s="262"/>
      <c r="L610" s="248"/>
      <c r="M610" s="249"/>
      <c r="N610" s="261"/>
    </row>
    <row r="611" spans="2:14" x14ac:dyDescent="0.2">
      <c r="B611" s="241"/>
      <c r="C611" s="251"/>
      <c r="D611" s="243"/>
      <c r="E611" s="244"/>
      <c r="F611" s="244"/>
      <c r="G611" s="199"/>
      <c r="H611" s="202"/>
      <c r="I611" s="223"/>
      <c r="J611" s="341"/>
      <c r="K611" s="262"/>
      <c r="L611" s="248"/>
      <c r="M611" s="249"/>
      <c r="N611" s="261"/>
    </row>
    <row r="612" spans="2:14" x14ac:dyDescent="0.2">
      <c r="B612" s="241"/>
      <c r="C612" s="251"/>
      <c r="D612" s="243"/>
      <c r="E612" s="244"/>
      <c r="F612" s="244"/>
      <c r="G612" s="199"/>
      <c r="H612" s="202"/>
      <c r="I612" s="223"/>
      <c r="J612" s="341"/>
      <c r="K612" s="262"/>
      <c r="L612" s="248"/>
      <c r="M612" s="249"/>
      <c r="N612" s="261"/>
    </row>
    <row r="613" spans="2:14" x14ac:dyDescent="0.2">
      <c r="B613" s="241"/>
      <c r="C613" s="242"/>
      <c r="D613" s="243"/>
      <c r="E613" s="244"/>
      <c r="F613" s="244"/>
      <c r="G613" s="250"/>
      <c r="H613" s="202"/>
      <c r="I613" s="223"/>
      <c r="J613" s="341"/>
      <c r="K613" s="262"/>
      <c r="L613" s="248"/>
      <c r="M613" s="249"/>
      <c r="N613" s="261"/>
    </row>
    <row r="614" spans="2:14" x14ac:dyDescent="0.2">
      <c r="B614" s="241"/>
      <c r="C614" s="242"/>
      <c r="D614" s="243"/>
      <c r="E614" s="244"/>
      <c r="F614" s="244"/>
      <c r="G614" s="250"/>
      <c r="H614" s="202"/>
      <c r="I614" s="223"/>
      <c r="J614" s="341"/>
      <c r="K614" s="260"/>
      <c r="L614" s="248"/>
      <c r="M614" s="249"/>
      <c r="N614" s="261"/>
    </row>
    <row r="615" spans="2:14" x14ac:dyDescent="0.2">
      <c r="B615" s="241"/>
      <c r="C615" s="251"/>
      <c r="D615" s="243"/>
      <c r="E615" s="244"/>
      <c r="F615" s="244"/>
      <c r="G615" s="199"/>
      <c r="H615" s="202"/>
      <c r="I615" s="223"/>
      <c r="J615" s="341"/>
      <c r="K615" s="262"/>
      <c r="L615" s="248"/>
      <c r="M615" s="249"/>
      <c r="N615" s="261"/>
    </row>
    <row r="616" spans="2:14" x14ac:dyDescent="0.2">
      <c r="B616" s="241"/>
      <c r="C616" s="242"/>
      <c r="D616" s="241"/>
      <c r="E616" s="244"/>
      <c r="F616" s="244"/>
      <c r="G616" s="257"/>
      <c r="H616" s="202"/>
      <c r="I616" s="223"/>
      <c r="J616" s="341"/>
      <c r="K616" s="262"/>
      <c r="L616" s="248"/>
      <c r="M616" s="249"/>
      <c r="N616" s="261"/>
    </row>
    <row r="617" spans="2:14" x14ac:dyDescent="0.2">
      <c r="B617" s="241"/>
      <c r="C617" s="242"/>
      <c r="D617" s="243"/>
      <c r="E617" s="244"/>
      <c r="F617" s="244"/>
      <c r="G617" s="250"/>
      <c r="H617" s="202"/>
      <c r="I617" s="223"/>
      <c r="J617" s="341"/>
      <c r="K617" s="262"/>
      <c r="L617" s="248"/>
      <c r="M617" s="249"/>
      <c r="N617" s="261"/>
    </row>
    <row r="618" spans="2:14" x14ac:dyDescent="0.2">
      <c r="B618" s="241"/>
      <c r="C618" s="242"/>
      <c r="D618" s="243"/>
      <c r="E618" s="244"/>
      <c r="F618" s="244"/>
      <c r="G618" s="250"/>
      <c r="H618" s="202"/>
      <c r="I618" s="223"/>
      <c r="J618" s="341"/>
      <c r="K618" s="262"/>
      <c r="L618" s="248"/>
      <c r="M618" s="249"/>
      <c r="N618" s="261"/>
    </row>
    <row r="619" spans="2:14" x14ac:dyDescent="0.2">
      <c r="B619" s="241"/>
      <c r="C619" s="242"/>
      <c r="D619" s="243"/>
      <c r="E619" s="244"/>
      <c r="F619" s="244"/>
      <c r="G619" s="250"/>
      <c r="H619" s="202"/>
      <c r="I619" s="223"/>
      <c r="J619" s="341"/>
      <c r="K619" s="260"/>
      <c r="L619" s="248"/>
      <c r="M619" s="249"/>
      <c r="N619" s="261"/>
    </row>
    <row r="620" spans="2:14" x14ac:dyDescent="0.2">
      <c r="B620" s="241"/>
      <c r="C620" s="242"/>
      <c r="D620" s="243"/>
      <c r="E620" s="244"/>
      <c r="F620" s="244"/>
      <c r="G620" s="250"/>
      <c r="H620" s="202"/>
      <c r="I620" s="223"/>
      <c r="J620" s="341"/>
      <c r="K620" s="262"/>
      <c r="L620" s="248"/>
      <c r="M620" s="249"/>
      <c r="N620" s="261"/>
    </row>
    <row r="621" spans="2:14" x14ac:dyDescent="0.2">
      <c r="B621" s="241"/>
      <c r="C621" s="242"/>
      <c r="D621" s="243"/>
      <c r="E621" s="244"/>
      <c r="F621" s="244"/>
      <c r="G621" s="250"/>
      <c r="H621" s="202"/>
      <c r="I621" s="223"/>
      <c r="J621" s="341"/>
      <c r="K621" s="262"/>
      <c r="L621" s="248"/>
      <c r="M621" s="249"/>
      <c r="N621" s="261"/>
    </row>
    <row r="622" spans="2:14" x14ac:dyDescent="0.2">
      <c r="B622" s="241"/>
      <c r="C622" s="242"/>
      <c r="D622" s="243"/>
      <c r="E622" s="244"/>
      <c r="F622" s="244"/>
      <c r="G622" s="250"/>
      <c r="H622" s="202"/>
      <c r="I622" s="223"/>
      <c r="J622" s="341"/>
      <c r="K622" s="262"/>
      <c r="L622" s="248"/>
      <c r="M622" s="249"/>
      <c r="N622" s="261"/>
    </row>
    <row r="623" spans="2:14" x14ac:dyDescent="0.2">
      <c r="B623" s="241"/>
      <c r="C623" s="251"/>
      <c r="D623" s="241"/>
      <c r="E623" s="244"/>
      <c r="F623" s="244"/>
      <c r="G623" s="201"/>
      <c r="H623" s="202"/>
      <c r="I623" s="223"/>
      <c r="J623" s="341"/>
      <c r="K623" s="262"/>
      <c r="L623" s="248"/>
      <c r="M623" s="249"/>
      <c r="N623" s="261"/>
    </row>
    <row r="624" spans="2:14" x14ac:dyDescent="0.2">
      <c r="B624" s="241"/>
      <c r="C624" s="242"/>
      <c r="D624" s="243"/>
      <c r="E624" s="244"/>
      <c r="F624" s="244"/>
      <c r="G624" s="250"/>
      <c r="H624" s="202"/>
      <c r="I624" s="223"/>
      <c r="J624" s="341"/>
      <c r="K624" s="262"/>
      <c r="L624" s="248"/>
      <c r="M624" s="249"/>
      <c r="N624" s="261"/>
    </row>
    <row r="625" spans="2:14" x14ac:dyDescent="0.2">
      <c r="B625" s="241"/>
      <c r="C625" s="242"/>
      <c r="D625" s="243"/>
      <c r="E625" s="244"/>
      <c r="F625" s="244"/>
      <c r="G625" s="250"/>
      <c r="H625" s="202"/>
      <c r="I625" s="223"/>
      <c r="J625" s="341"/>
      <c r="K625" s="262"/>
      <c r="L625" s="248"/>
      <c r="M625" s="249"/>
      <c r="N625" s="261"/>
    </row>
    <row r="626" spans="2:14" x14ac:dyDescent="0.2">
      <c r="B626" s="241"/>
      <c r="C626" s="242"/>
      <c r="D626" s="243"/>
      <c r="E626" s="244"/>
      <c r="F626" s="244"/>
      <c r="G626" s="250"/>
      <c r="H626" s="202"/>
      <c r="I626" s="223"/>
      <c r="J626" s="341"/>
      <c r="K626" s="262"/>
      <c r="L626" s="248"/>
      <c r="M626" s="249"/>
      <c r="N626" s="261"/>
    </row>
    <row r="627" spans="2:14" x14ac:dyDescent="0.2">
      <c r="B627" s="241"/>
      <c r="C627" s="242"/>
      <c r="D627" s="243"/>
      <c r="E627" s="244"/>
      <c r="F627" s="244"/>
      <c r="G627" s="250"/>
      <c r="H627" s="202"/>
      <c r="I627" s="223"/>
      <c r="J627" s="341"/>
      <c r="K627" s="262"/>
      <c r="L627" s="248"/>
      <c r="M627" s="249"/>
      <c r="N627" s="261"/>
    </row>
    <row r="628" spans="2:14" x14ac:dyDescent="0.2">
      <c r="B628" s="241"/>
      <c r="C628" s="242"/>
      <c r="D628" s="243"/>
      <c r="E628" s="244"/>
      <c r="F628" s="244"/>
      <c r="G628" s="250"/>
      <c r="H628" s="202"/>
      <c r="I628" s="223"/>
      <c r="J628" s="341"/>
      <c r="K628" s="262"/>
      <c r="L628" s="248"/>
      <c r="M628" s="249"/>
      <c r="N628" s="261"/>
    </row>
    <row r="629" spans="2:14" x14ac:dyDescent="0.2">
      <c r="B629" s="241"/>
      <c r="C629" s="242"/>
      <c r="D629" s="243"/>
      <c r="E629" s="244"/>
      <c r="F629" s="244"/>
      <c r="G629" s="250"/>
      <c r="H629" s="202"/>
      <c r="I629" s="223"/>
      <c r="J629" s="341"/>
      <c r="K629" s="262"/>
      <c r="L629" s="248"/>
      <c r="M629" s="249"/>
      <c r="N629" s="261"/>
    </row>
    <row r="630" spans="2:14" x14ac:dyDescent="0.2">
      <c r="B630" s="241"/>
      <c r="C630" s="242"/>
      <c r="D630" s="243"/>
      <c r="E630" s="244"/>
      <c r="F630" s="244"/>
      <c r="G630" s="250"/>
      <c r="H630" s="202"/>
      <c r="I630" s="223"/>
      <c r="J630" s="341"/>
      <c r="K630" s="262"/>
      <c r="L630" s="248"/>
      <c r="M630" s="249"/>
      <c r="N630" s="261"/>
    </row>
    <row r="631" spans="2:14" x14ac:dyDescent="0.2">
      <c r="B631" s="241"/>
      <c r="C631" s="242"/>
      <c r="D631" s="243"/>
      <c r="E631" s="244"/>
      <c r="F631" s="244"/>
      <c r="G631" s="250"/>
      <c r="H631" s="202"/>
      <c r="I631" s="223"/>
      <c r="J631" s="341"/>
      <c r="K631" s="262"/>
      <c r="L631" s="248"/>
      <c r="M631" s="249"/>
      <c r="N631" s="261"/>
    </row>
    <row r="632" spans="2:14" x14ac:dyDescent="0.2">
      <c r="B632" s="241"/>
      <c r="C632" s="242"/>
      <c r="D632" s="243"/>
      <c r="E632" s="244"/>
      <c r="F632" s="244"/>
      <c r="G632" s="250"/>
      <c r="H632" s="202"/>
      <c r="I632" s="223"/>
      <c r="J632" s="341"/>
      <c r="K632" s="262"/>
      <c r="L632" s="248"/>
      <c r="M632" s="249"/>
      <c r="N632" s="261"/>
    </row>
    <row r="633" spans="2:14" x14ac:dyDescent="0.2">
      <c r="B633" s="241"/>
      <c r="C633" s="242"/>
      <c r="D633" s="243"/>
      <c r="E633" s="244"/>
      <c r="F633" s="244"/>
      <c r="G633" s="250"/>
      <c r="H633" s="202"/>
      <c r="I633" s="223"/>
      <c r="J633" s="341"/>
      <c r="K633" s="262"/>
      <c r="L633" s="248"/>
      <c r="M633" s="249"/>
      <c r="N633" s="261"/>
    </row>
    <row r="634" spans="2:14" x14ac:dyDescent="0.2">
      <c r="B634" s="241"/>
      <c r="C634" s="251"/>
      <c r="D634" s="243"/>
      <c r="E634" s="244"/>
      <c r="F634" s="244"/>
      <c r="G634" s="199"/>
      <c r="H634" s="202"/>
      <c r="I634" s="223"/>
      <c r="J634" s="341"/>
      <c r="K634" s="262"/>
      <c r="L634" s="248"/>
      <c r="M634" s="249"/>
      <c r="N634" s="261"/>
    </row>
    <row r="635" spans="2:14" x14ac:dyDescent="0.2">
      <c r="B635" s="241"/>
      <c r="C635" s="242"/>
      <c r="D635" s="243"/>
      <c r="E635" s="244"/>
      <c r="F635" s="244"/>
      <c r="G635" s="250"/>
      <c r="H635" s="202"/>
      <c r="I635" s="223"/>
      <c r="J635" s="341"/>
      <c r="K635" s="262"/>
      <c r="L635" s="248"/>
      <c r="M635" s="249"/>
      <c r="N635" s="261"/>
    </row>
    <row r="636" spans="2:14" x14ac:dyDescent="0.2">
      <c r="B636" s="241"/>
      <c r="C636" s="242"/>
      <c r="D636" s="243"/>
      <c r="E636" s="244"/>
      <c r="F636" s="244"/>
      <c r="G636" s="250"/>
      <c r="H636" s="202"/>
      <c r="I636" s="223"/>
      <c r="J636" s="341"/>
      <c r="K636" s="262"/>
      <c r="L636" s="248"/>
      <c r="M636" s="249"/>
      <c r="N636" s="261"/>
    </row>
    <row r="637" spans="2:14" x14ac:dyDescent="0.2">
      <c r="B637" s="241"/>
      <c r="C637" s="242"/>
      <c r="D637" s="243"/>
      <c r="E637" s="244"/>
      <c r="F637" s="244"/>
      <c r="G637" s="250"/>
      <c r="H637" s="202"/>
      <c r="I637" s="223"/>
      <c r="J637" s="341"/>
      <c r="K637" s="260"/>
      <c r="L637" s="248"/>
      <c r="M637" s="249"/>
      <c r="N637" s="261"/>
    </row>
    <row r="638" spans="2:14" x14ac:dyDescent="0.2">
      <c r="B638" s="241"/>
      <c r="C638" s="242"/>
      <c r="D638" s="243"/>
      <c r="E638" s="244"/>
      <c r="F638" s="244"/>
      <c r="G638" s="250"/>
      <c r="H638" s="202"/>
      <c r="I638" s="223"/>
      <c r="J638" s="341"/>
      <c r="K638" s="262"/>
      <c r="L638" s="248"/>
      <c r="M638" s="249"/>
      <c r="N638" s="261"/>
    </row>
    <row r="639" spans="2:14" x14ac:dyDescent="0.2">
      <c r="B639" s="241"/>
      <c r="C639" s="242"/>
      <c r="D639" s="243"/>
      <c r="E639" s="244"/>
      <c r="F639" s="244"/>
      <c r="G639" s="250"/>
      <c r="H639" s="202"/>
      <c r="I639" s="223"/>
      <c r="J639" s="341"/>
      <c r="K639" s="262"/>
      <c r="L639" s="248"/>
      <c r="M639" s="249"/>
      <c r="N639" s="261"/>
    </row>
    <row r="640" spans="2:14" x14ac:dyDescent="0.2">
      <c r="B640" s="241"/>
      <c r="C640" s="242"/>
      <c r="D640" s="243"/>
      <c r="E640" s="244"/>
      <c r="F640" s="244"/>
      <c r="G640" s="250"/>
      <c r="H640" s="202"/>
      <c r="I640" s="223"/>
      <c r="J640" s="341"/>
      <c r="K640" s="262"/>
      <c r="L640" s="248"/>
      <c r="M640" s="249"/>
      <c r="N640" s="261"/>
    </row>
    <row r="641" spans="2:14" x14ac:dyDescent="0.2">
      <c r="B641" s="241"/>
      <c r="C641" s="251"/>
      <c r="D641" s="243"/>
      <c r="E641" s="244"/>
      <c r="F641" s="244"/>
      <c r="G641" s="199"/>
      <c r="H641" s="202"/>
      <c r="I641" s="223"/>
      <c r="J641" s="341"/>
      <c r="K641" s="262"/>
      <c r="L641" s="248"/>
      <c r="M641" s="249"/>
      <c r="N641" s="261"/>
    </row>
    <row r="642" spans="2:14" x14ac:dyDescent="0.2">
      <c r="B642" s="241"/>
      <c r="C642" s="251"/>
      <c r="D642" s="243"/>
      <c r="E642" s="244"/>
      <c r="F642" s="244"/>
      <c r="G642" s="199"/>
      <c r="H642" s="202"/>
      <c r="I642" s="223"/>
      <c r="J642" s="341"/>
      <c r="K642" s="262"/>
      <c r="L642" s="248"/>
      <c r="M642" s="249"/>
      <c r="N642" s="261"/>
    </row>
    <row r="643" spans="2:14" x14ac:dyDescent="0.2">
      <c r="B643" s="241"/>
      <c r="C643" s="242"/>
      <c r="D643" s="243"/>
      <c r="E643" s="244"/>
      <c r="F643" s="244"/>
      <c r="G643" s="250"/>
      <c r="H643" s="202"/>
      <c r="I643" s="223"/>
      <c r="J643" s="341"/>
      <c r="K643" s="262"/>
      <c r="L643" s="248"/>
      <c r="M643" s="249"/>
      <c r="N643" s="261"/>
    </row>
    <row r="644" spans="2:14" x14ac:dyDescent="0.2">
      <c r="B644" s="241"/>
      <c r="C644" s="242"/>
      <c r="D644" s="243"/>
      <c r="E644" s="244"/>
      <c r="F644" s="244"/>
      <c r="G644" s="250"/>
      <c r="H644" s="202"/>
      <c r="I644" s="223"/>
      <c r="J644" s="341"/>
      <c r="K644" s="262"/>
      <c r="L644" s="248"/>
      <c r="M644" s="249"/>
      <c r="N644" s="261"/>
    </row>
    <row r="645" spans="2:14" x14ac:dyDescent="0.2">
      <c r="B645" s="241"/>
      <c r="C645" s="242"/>
      <c r="D645" s="243"/>
      <c r="E645" s="244"/>
      <c r="F645" s="244"/>
      <c r="G645" s="250"/>
      <c r="H645" s="202"/>
      <c r="I645" s="223"/>
      <c r="J645" s="341"/>
      <c r="K645" s="262"/>
      <c r="L645" s="248"/>
      <c r="M645" s="249"/>
      <c r="N645" s="261"/>
    </row>
    <row r="646" spans="2:14" x14ac:dyDescent="0.2">
      <c r="B646" s="241"/>
      <c r="C646" s="242"/>
      <c r="D646" s="243"/>
      <c r="E646" s="244"/>
      <c r="F646" s="244"/>
      <c r="G646" s="250"/>
      <c r="H646" s="202"/>
      <c r="I646" s="223"/>
      <c r="J646" s="341"/>
      <c r="K646" s="262"/>
      <c r="L646" s="248"/>
      <c r="M646" s="249"/>
      <c r="N646" s="261"/>
    </row>
    <row r="647" spans="2:14" x14ac:dyDescent="0.2">
      <c r="B647" s="241"/>
      <c r="C647" s="242"/>
      <c r="D647" s="243"/>
      <c r="E647" s="244"/>
      <c r="F647" s="244"/>
      <c r="G647" s="250"/>
      <c r="H647" s="202"/>
      <c r="I647" s="223"/>
      <c r="J647" s="341"/>
      <c r="K647" s="262"/>
      <c r="L647" s="248"/>
      <c r="M647" s="249"/>
      <c r="N647" s="261"/>
    </row>
    <row r="648" spans="2:14" x14ac:dyDescent="0.2">
      <c r="B648" s="241"/>
      <c r="C648" s="242"/>
      <c r="D648" s="243"/>
      <c r="E648" s="244"/>
      <c r="F648" s="244"/>
      <c r="G648" s="250"/>
      <c r="H648" s="202"/>
      <c r="I648" s="223"/>
      <c r="J648" s="341"/>
      <c r="K648" s="262"/>
      <c r="L648" s="248"/>
      <c r="M648" s="249"/>
      <c r="N648" s="261"/>
    </row>
    <row r="649" spans="2:14" x14ac:dyDescent="0.2">
      <c r="B649" s="241"/>
      <c r="C649" s="242"/>
      <c r="D649" s="243"/>
      <c r="E649" s="244"/>
      <c r="F649" s="244"/>
      <c r="G649" s="250"/>
      <c r="H649" s="202"/>
      <c r="I649" s="223"/>
      <c r="J649" s="341"/>
      <c r="K649" s="262"/>
      <c r="L649" s="248"/>
      <c r="M649" s="249"/>
      <c r="N649" s="261"/>
    </row>
    <row r="650" spans="2:14" x14ac:dyDescent="0.2">
      <c r="B650" s="241"/>
      <c r="C650" s="242"/>
      <c r="D650" s="243"/>
      <c r="E650" s="244"/>
      <c r="F650" s="244"/>
      <c r="G650" s="250"/>
      <c r="H650" s="202"/>
      <c r="I650" s="223"/>
      <c r="J650" s="341"/>
      <c r="K650" s="262"/>
      <c r="L650" s="248"/>
      <c r="M650" s="249"/>
      <c r="N650" s="261"/>
    </row>
    <row r="651" spans="2:14" x14ac:dyDescent="0.2">
      <c r="B651" s="241"/>
      <c r="C651" s="242"/>
      <c r="D651" s="243"/>
      <c r="E651" s="244"/>
      <c r="F651" s="244"/>
      <c r="G651" s="250"/>
      <c r="H651" s="202"/>
      <c r="I651" s="223"/>
      <c r="J651" s="341"/>
      <c r="K651" s="262"/>
      <c r="L651" s="248"/>
      <c r="M651" s="249"/>
      <c r="N651" s="261"/>
    </row>
    <row r="652" spans="2:14" x14ac:dyDescent="0.2">
      <c r="B652" s="241"/>
      <c r="C652" s="242"/>
      <c r="D652" s="243"/>
      <c r="E652" s="244"/>
      <c r="F652" s="244"/>
      <c r="G652" s="250"/>
      <c r="H652" s="202"/>
      <c r="I652" s="223"/>
      <c r="J652" s="341"/>
      <c r="K652" s="262"/>
      <c r="L652" s="248"/>
      <c r="M652" s="249"/>
      <c r="N652" s="261"/>
    </row>
    <row r="653" spans="2:14" x14ac:dyDescent="0.2">
      <c r="B653" s="241"/>
      <c r="C653" s="242"/>
      <c r="D653" s="243"/>
      <c r="E653" s="244"/>
      <c r="F653" s="244"/>
      <c r="G653" s="250"/>
      <c r="H653" s="202"/>
      <c r="I653" s="223"/>
      <c r="J653" s="341"/>
      <c r="K653" s="262"/>
      <c r="L653" s="248"/>
      <c r="M653" s="249"/>
      <c r="N653" s="261"/>
    </row>
    <row r="654" spans="2:14" x14ac:dyDescent="0.2">
      <c r="B654" s="241"/>
      <c r="C654" s="242"/>
      <c r="D654" s="243"/>
      <c r="E654" s="244"/>
      <c r="F654" s="244"/>
      <c r="G654" s="250"/>
      <c r="H654" s="202"/>
      <c r="I654" s="223"/>
      <c r="J654" s="341"/>
      <c r="K654" s="262"/>
      <c r="L654" s="248"/>
      <c r="M654" s="249"/>
      <c r="N654" s="261"/>
    </row>
    <row r="655" spans="2:14" x14ac:dyDescent="0.2">
      <c r="B655" s="241"/>
      <c r="C655" s="242"/>
      <c r="D655" s="243"/>
      <c r="E655" s="244"/>
      <c r="F655" s="244"/>
      <c r="G655" s="250"/>
      <c r="H655" s="202"/>
      <c r="I655" s="223"/>
      <c r="J655" s="341"/>
      <c r="K655" s="262"/>
      <c r="L655" s="248"/>
      <c r="M655" s="249"/>
      <c r="N655" s="261"/>
    </row>
    <row r="656" spans="2:14" x14ac:dyDescent="0.2">
      <c r="B656" s="241"/>
      <c r="C656" s="242"/>
      <c r="D656" s="243"/>
      <c r="E656" s="244"/>
      <c r="F656" s="244"/>
      <c r="G656" s="250"/>
      <c r="H656" s="202"/>
      <c r="I656" s="223"/>
      <c r="J656" s="341"/>
      <c r="K656" s="262"/>
      <c r="L656" s="248"/>
      <c r="M656" s="249"/>
      <c r="N656" s="261"/>
    </row>
    <row r="657" spans="2:14" x14ac:dyDescent="0.2">
      <c r="B657" s="241"/>
      <c r="C657" s="251"/>
      <c r="D657" s="243"/>
      <c r="E657" s="244"/>
      <c r="F657" s="244"/>
      <c r="G657" s="199"/>
      <c r="H657" s="202"/>
      <c r="I657" s="223"/>
      <c r="J657" s="341"/>
      <c r="K657" s="262"/>
      <c r="L657" s="248"/>
      <c r="M657" s="249"/>
      <c r="N657" s="261"/>
    </row>
    <row r="658" spans="2:14" x14ac:dyDescent="0.2">
      <c r="B658" s="241"/>
      <c r="C658" s="242"/>
      <c r="D658" s="243"/>
      <c r="E658" s="244"/>
      <c r="F658" s="244"/>
      <c r="G658" s="250"/>
      <c r="H658" s="202"/>
      <c r="I658" s="223"/>
      <c r="J658" s="341"/>
      <c r="K658" s="262"/>
      <c r="L658" s="248"/>
      <c r="M658" s="249"/>
      <c r="N658" s="261"/>
    </row>
    <row r="659" spans="2:14" x14ac:dyDescent="0.2">
      <c r="B659" s="241"/>
      <c r="C659" s="242"/>
      <c r="D659" s="243"/>
      <c r="E659" s="244"/>
      <c r="F659" s="244"/>
      <c r="G659" s="250"/>
      <c r="H659" s="202"/>
      <c r="I659" s="223"/>
      <c r="J659" s="341"/>
      <c r="K659" s="262"/>
      <c r="L659" s="248"/>
      <c r="M659" s="249"/>
      <c r="N659" s="261"/>
    </row>
    <row r="660" spans="2:14" x14ac:dyDescent="0.2">
      <c r="B660" s="241"/>
      <c r="C660" s="242"/>
      <c r="D660" s="243"/>
      <c r="E660" s="244"/>
      <c r="F660" s="244"/>
      <c r="G660" s="250"/>
      <c r="H660" s="202"/>
      <c r="I660" s="223"/>
      <c r="J660" s="341"/>
      <c r="K660" s="262"/>
      <c r="L660" s="248"/>
      <c r="M660" s="249"/>
      <c r="N660" s="261"/>
    </row>
    <row r="661" spans="2:14" x14ac:dyDescent="0.2">
      <c r="B661" s="241"/>
      <c r="C661" s="242"/>
      <c r="D661" s="243"/>
      <c r="E661" s="244"/>
      <c r="F661" s="244"/>
      <c r="G661" s="250"/>
      <c r="H661" s="202"/>
      <c r="I661" s="223"/>
      <c r="J661" s="341"/>
      <c r="K661" s="262"/>
      <c r="L661" s="248"/>
      <c r="M661" s="249"/>
      <c r="N661" s="261"/>
    </row>
    <row r="662" spans="2:14" x14ac:dyDescent="0.2">
      <c r="B662" s="241"/>
      <c r="C662" s="242"/>
      <c r="D662" s="243"/>
      <c r="E662" s="244"/>
      <c r="F662" s="244"/>
      <c r="G662" s="250"/>
      <c r="H662" s="202"/>
      <c r="I662" s="223"/>
      <c r="J662" s="341"/>
      <c r="K662" s="262"/>
      <c r="L662" s="248"/>
      <c r="M662" s="249"/>
      <c r="N662" s="261"/>
    </row>
    <row r="663" spans="2:14" x14ac:dyDescent="0.2">
      <c r="B663" s="241"/>
      <c r="C663" s="242"/>
      <c r="D663" s="243"/>
      <c r="E663" s="244"/>
      <c r="F663" s="244"/>
      <c r="G663" s="250"/>
      <c r="H663" s="202"/>
      <c r="I663" s="223"/>
      <c r="J663" s="341"/>
      <c r="K663" s="262"/>
      <c r="L663" s="248"/>
      <c r="M663" s="249"/>
      <c r="N663" s="261"/>
    </row>
    <row r="664" spans="2:14" x14ac:dyDescent="0.2">
      <c r="B664" s="241"/>
      <c r="C664" s="242"/>
      <c r="D664" s="243"/>
      <c r="E664" s="244"/>
      <c r="F664" s="244"/>
      <c r="G664" s="250"/>
      <c r="H664" s="202"/>
      <c r="I664" s="223"/>
      <c r="J664" s="341"/>
      <c r="K664" s="262"/>
      <c r="L664" s="248"/>
      <c r="M664" s="249"/>
      <c r="N664" s="261"/>
    </row>
    <row r="665" spans="2:14" x14ac:dyDescent="0.2">
      <c r="B665" s="241"/>
      <c r="C665" s="242"/>
      <c r="D665" s="243"/>
      <c r="E665" s="244"/>
      <c r="F665" s="244"/>
      <c r="G665" s="250"/>
      <c r="H665" s="202"/>
      <c r="I665" s="223"/>
      <c r="J665" s="341"/>
      <c r="K665" s="262"/>
      <c r="L665" s="248"/>
      <c r="M665" s="249"/>
      <c r="N665" s="261"/>
    </row>
    <row r="666" spans="2:14" x14ac:dyDescent="0.2">
      <c r="B666" s="241"/>
      <c r="C666" s="242"/>
      <c r="D666" s="243"/>
      <c r="E666" s="244"/>
      <c r="F666" s="244"/>
      <c r="G666" s="250"/>
      <c r="H666" s="202"/>
      <c r="I666" s="223"/>
      <c r="J666" s="341"/>
      <c r="K666" s="262"/>
      <c r="L666" s="248"/>
      <c r="M666" s="249"/>
      <c r="N666" s="261"/>
    </row>
    <row r="667" spans="2:14" x14ac:dyDescent="0.2">
      <c r="B667" s="241"/>
      <c r="C667" s="242"/>
      <c r="D667" s="243"/>
      <c r="E667" s="244"/>
      <c r="F667" s="244"/>
      <c r="G667" s="250"/>
      <c r="H667" s="202"/>
      <c r="I667" s="223"/>
      <c r="J667" s="341"/>
      <c r="K667" s="262"/>
      <c r="L667" s="248"/>
      <c r="M667" s="249"/>
      <c r="N667" s="261"/>
    </row>
    <row r="668" spans="2:14" x14ac:dyDescent="0.2">
      <c r="B668" s="241"/>
      <c r="C668" s="242"/>
      <c r="D668" s="243"/>
      <c r="E668" s="244"/>
      <c r="F668" s="244"/>
      <c r="G668" s="250"/>
      <c r="H668" s="202"/>
      <c r="I668" s="223"/>
      <c r="J668" s="341"/>
      <c r="K668" s="262"/>
      <c r="L668" s="248"/>
      <c r="M668" s="249"/>
      <c r="N668" s="261"/>
    </row>
    <row r="669" spans="2:14" x14ac:dyDescent="0.2">
      <c r="B669" s="241"/>
      <c r="C669" s="242"/>
      <c r="D669" s="243"/>
      <c r="E669" s="244"/>
      <c r="F669" s="244"/>
      <c r="G669" s="250"/>
      <c r="H669" s="202"/>
      <c r="I669" s="223"/>
      <c r="J669" s="341"/>
      <c r="K669" s="262"/>
      <c r="L669" s="248"/>
      <c r="M669" s="249"/>
      <c r="N669" s="261"/>
    </row>
    <row r="670" spans="2:14" x14ac:dyDescent="0.2">
      <c r="B670" s="241"/>
      <c r="C670" s="242"/>
      <c r="D670" s="243"/>
      <c r="E670" s="244"/>
      <c r="F670" s="244"/>
      <c r="G670" s="250"/>
      <c r="H670" s="202"/>
      <c r="I670" s="223"/>
      <c r="J670" s="341"/>
      <c r="K670" s="262"/>
      <c r="L670" s="248"/>
      <c r="M670" s="249"/>
      <c r="N670" s="261"/>
    </row>
    <row r="671" spans="2:14" x14ac:dyDescent="0.2">
      <c r="B671" s="241"/>
      <c r="C671" s="242"/>
      <c r="D671" s="243"/>
      <c r="E671" s="244"/>
      <c r="F671" s="244"/>
      <c r="G671" s="250"/>
      <c r="H671" s="202"/>
      <c r="I671" s="223"/>
      <c r="J671" s="341"/>
      <c r="K671" s="262"/>
      <c r="L671" s="248"/>
      <c r="M671" s="249"/>
      <c r="N671" s="261"/>
    </row>
    <row r="672" spans="2:14" x14ac:dyDescent="0.2">
      <c r="B672" s="241"/>
      <c r="C672" s="242"/>
      <c r="D672" s="243"/>
      <c r="E672" s="244"/>
      <c r="F672" s="244"/>
      <c r="G672" s="250"/>
      <c r="H672" s="202"/>
      <c r="I672" s="223"/>
      <c r="J672" s="341"/>
      <c r="K672" s="262"/>
      <c r="L672" s="248"/>
      <c r="M672" s="249"/>
      <c r="N672" s="261"/>
    </row>
    <row r="673" spans="2:14" x14ac:dyDescent="0.2">
      <c r="B673" s="241"/>
      <c r="C673" s="251"/>
      <c r="D673" s="243"/>
      <c r="E673" s="244"/>
      <c r="F673" s="244"/>
      <c r="G673" s="199"/>
      <c r="H673" s="202"/>
      <c r="I673" s="223"/>
      <c r="J673" s="341"/>
      <c r="K673" s="262"/>
      <c r="L673" s="248"/>
      <c r="M673" s="249"/>
      <c r="N673" s="261"/>
    </row>
    <row r="674" spans="2:14" x14ac:dyDescent="0.2">
      <c r="B674" s="241"/>
      <c r="C674" s="242"/>
      <c r="D674" s="243"/>
      <c r="E674" s="244"/>
      <c r="F674" s="244"/>
      <c r="G674" s="250"/>
      <c r="H674" s="202"/>
      <c r="I674" s="223"/>
      <c r="J674" s="341"/>
      <c r="K674" s="262"/>
      <c r="L674" s="248"/>
      <c r="M674" s="249"/>
      <c r="N674" s="261"/>
    </row>
    <row r="675" spans="2:14" x14ac:dyDescent="0.2">
      <c r="B675" s="241"/>
      <c r="C675" s="242"/>
      <c r="D675" s="243"/>
      <c r="E675" s="244"/>
      <c r="F675" s="244"/>
      <c r="G675" s="250"/>
      <c r="H675" s="202"/>
      <c r="I675" s="223"/>
      <c r="J675" s="341"/>
      <c r="K675" s="262"/>
      <c r="L675" s="248"/>
      <c r="M675" s="249"/>
      <c r="N675" s="261"/>
    </row>
    <row r="676" spans="2:14" x14ac:dyDescent="0.2">
      <c r="B676" s="241"/>
      <c r="C676" s="242"/>
      <c r="D676" s="243"/>
      <c r="E676" s="244"/>
      <c r="F676" s="244"/>
      <c r="G676" s="250"/>
      <c r="H676" s="202"/>
      <c r="I676" s="223"/>
      <c r="J676" s="341"/>
      <c r="K676" s="262"/>
      <c r="L676" s="248"/>
      <c r="M676" s="249"/>
      <c r="N676" s="261"/>
    </row>
    <row r="677" spans="2:14" x14ac:dyDescent="0.2">
      <c r="B677" s="241"/>
      <c r="C677" s="242"/>
      <c r="D677" s="241"/>
      <c r="E677" s="244"/>
      <c r="F677" s="244"/>
      <c r="G677" s="257"/>
      <c r="H677" s="202"/>
      <c r="I677" s="223"/>
      <c r="J677" s="341"/>
      <c r="K677" s="262"/>
      <c r="L677" s="248"/>
      <c r="M677" s="249"/>
      <c r="N677" s="261"/>
    </row>
    <row r="678" spans="2:14" x14ac:dyDescent="0.2">
      <c r="B678" s="241"/>
      <c r="C678" s="242"/>
      <c r="D678" s="243"/>
      <c r="E678" s="244"/>
      <c r="F678" s="244"/>
      <c r="G678" s="250"/>
      <c r="H678" s="202"/>
      <c r="I678" s="223"/>
      <c r="J678" s="341"/>
      <c r="K678" s="262"/>
      <c r="L678" s="248"/>
      <c r="M678" s="249"/>
      <c r="N678" s="261"/>
    </row>
    <row r="679" spans="2:14" x14ac:dyDescent="0.2">
      <c r="B679" s="241"/>
      <c r="C679" s="242"/>
      <c r="D679" s="243"/>
      <c r="E679" s="244"/>
      <c r="F679" s="244"/>
      <c r="G679" s="250"/>
      <c r="H679" s="202"/>
      <c r="I679" s="223"/>
      <c r="J679" s="341"/>
      <c r="K679" s="262"/>
      <c r="L679" s="248"/>
      <c r="M679" s="249"/>
      <c r="N679" s="261"/>
    </row>
    <row r="680" spans="2:14" x14ac:dyDescent="0.2">
      <c r="B680" s="241"/>
      <c r="C680" s="242"/>
      <c r="D680" s="243"/>
      <c r="E680" s="244"/>
      <c r="F680" s="244"/>
      <c r="G680" s="250"/>
      <c r="H680" s="202"/>
      <c r="I680" s="223"/>
      <c r="J680" s="341"/>
      <c r="K680" s="262"/>
      <c r="L680" s="248"/>
      <c r="M680" s="249"/>
      <c r="N680" s="261"/>
    </row>
    <row r="681" spans="2:14" x14ac:dyDescent="0.2">
      <c r="B681" s="241"/>
      <c r="C681" s="242"/>
      <c r="D681" s="243"/>
      <c r="E681" s="244"/>
      <c r="F681" s="244"/>
      <c r="G681" s="250"/>
      <c r="H681" s="202"/>
      <c r="I681" s="223"/>
      <c r="J681" s="341"/>
      <c r="K681" s="262"/>
      <c r="L681" s="248"/>
      <c r="M681" s="249"/>
      <c r="N681" s="261"/>
    </row>
    <row r="682" spans="2:14" x14ac:dyDescent="0.2">
      <c r="B682" s="241"/>
      <c r="C682" s="251"/>
      <c r="D682" s="243"/>
      <c r="E682" s="244"/>
      <c r="F682" s="244"/>
      <c r="G682" s="199"/>
      <c r="H682" s="202"/>
      <c r="I682" s="223"/>
      <c r="J682" s="341"/>
      <c r="K682" s="262"/>
      <c r="L682" s="248"/>
      <c r="M682" s="249"/>
      <c r="N682" s="261"/>
    </row>
    <row r="683" spans="2:14" x14ac:dyDescent="0.2">
      <c r="B683" s="241"/>
      <c r="C683" s="242"/>
      <c r="D683" s="243"/>
      <c r="E683" s="244"/>
      <c r="F683" s="244"/>
      <c r="G683" s="250"/>
      <c r="H683" s="202"/>
      <c r="I683" s="223"/>
      <c r="J683" s="341"/>
      <c r="K683" s="262"/>
      <c r="L683" s="248"/>
      <c r="M683" s="249"/>
      <c r="N683" s="261"/>
    </row>
    <row r="684" spans="2:14" x14ac:dyDescent="0.2">
      <c r="B684" s="241"/>
      <c r="C684" s="242"/>
      <c r="D684" s="243"/>
      <c r="E684" s="244"/>
      <c r="F684" s="244"/>
      <c r="G684" s="250"/>
      <c r="H684" s="202"/>
      <c r="I684" s="223"/>
      <c r="J684" s="341"/>
      <c r="K684" s="262"/>
      <c r="L684" s="248"/>
      <c r="M684" s="249"/>
      <c r="N684" s="261"/>
    </row>
    <row r="685" spans="2:14" x14ac:dyDescent="0.2">
      <c r="B685" s="241"/>
      <c r="C685" s="242"/>
      <c r="D685" s="241"/>
      <c r="E685" s="244"/>
      <c r="F685" s="244"/>
      <c r="G685" s="257"/>
      <c r="H685" s="202"/>
      <c r="I685" s="223"/>
      <c r="J685" s="341"/>
      <c r="K685" s="262"/>
      <c r="L685" s="248"/>
      <c r="M685" s="249"/>
      <c r="N685" s="261"/>
    </row>
    <row r="686" spans="2:14" x14ac:dyDescent="0.2">
      <c r="B686" s="241"/>
      <c r="C686" s="242"/>
      <c r="D686" s="243"/>
      <c r="E686" s="244"/>
      <c r="F686" s="244"/>
      <c r="G686" s="250"/>
      <c r="H686" s="202"/>
      <c r="I686" s="223"/>
      <c r="J686" s="341"/>
      <c r="K686" s="260"/>
      <c r="L686" s="248"/>
      <c r="M686" s="249"/>
      <c r="N686" s="261"/>
    </row>
    <row r="687" spans="2:14" x14ac:dyDescent="0.2">
      <c r="B687" s="241"/>
      <c r="C687" s="242"/>
      <c r="D687" s="243"/>
      <c r="E687" s="244"/>
      <c r="F687" s="244"/>
      <c r="G687" s="250"/>
      <c r="H687" s="202"/>
      <c r="I687" s="223"/>
      <c r="J687" s="341"/>
      <c r="K687" s="260"/>
      <c r="L687" s="248"/>
      <c r="M687" s="249"/>
      <c r="N687" s="261"/>
    </row>
    <row r="688" spans="2:14" x14ac:dyDescent="0.2">
      <c r="B688" s="241"/>
      <c r="C688" s="242"/>
      <c r="D688" s="243"/>
      <c r="E688" s="244"/>
      <c r="F688" s="244"/>
      <c r="G688" s="250"/>
      <c r="H688" s="202"/>
      <c r="I688" s="223"/>
      <c r="J688" s="341"/>
      <c r="K688" s="260"/>
      <c r="L688" s="248"/>
      <c r="M688" s="249"/>
      <c r="N688" s="261"/>
    </row>
    <row r="689" spans="2:14" x14ac:dyDescent="0.2">
      <c r="B689" s="241"/>
      <c r="C689" s="242"/>
      <c r="D689" s="243"/>
      <c r="E689" s="244"/>
      <c r="F689" s="244"/>
      <c r="G689" s="250"/>
      <c r="H689" s="202"/>
      <c r="I689" s="223"/>
      <c r="J689" s="341"/>
      <c r="K689" s="260"/>
      <c r="L689" s="248"/>
      <c r="M689" s="249"/>
      <c r="N689" s="261"/>
    </row>
    <row r="690" spans="2:14" x14ac:dyDescent="0.2">
      <c r="B690" s="241"/>
      <c r="C690" s="242"/>
      <c r="D690" s="243"/>
      <c r="E690" s="244"/>
      <c r="F690" s="244"/>
      <c r="G690" s="250"/>
      <c r="H690" s="202"/>
      <c r="I690" s="223"/>
      <c r="J690" s="341"/>
      <c r="K690" s="260"/>
      <c r="L690" s="248"/>
      <c r="M690" s="249"/>
      <c r="N690" s="261"/>
    </row>
    <row r="691" spans="2:14" x14ac:dyDescent="0.2">
      <c r="B691" s="241"/>
      <c r="C691" s="242"/>
      <c r="D691" s="243"/>
      <c r="E691" s="244"/>
      <c r="F691" s="244"/>
      <c r="G691" s="250"/>
      <c r="H691" s="202"/>
      <c r="I691" s="223"/>
      <c r="J691" s="341"/>
      <c r="K691" s="262"/>
      <c r="L691" s="248"/>
      <c r="M691" s="249"/>
      <c r="N691" s="261"/>
    </row>
    <row r="692" spans="2:14" x14ac:dyDescent="0.2">
      <c r="B692" s="241"/>
      <c r="C692" s="242"/>
      <c r="D692" s="243"/>
      <c r="E692" s="244"/>
      <c r="F692" s="244"/>
      <c r="G692" s="250"/>
      <c r="H692" s="202"/>
      <c r="I692" s="223"/>
      <c r="J692" s="341"/>
      <c r="K692" s="262"/>
      <c r="L692" s="248"/>
      <c r="M692" s="249"/>
      <c r="N692" s="261"/>
    </row>
    <row r="693" spans="2:14" x14ac:dyDescent="0.2">
      <c r="B693" s="241"/>
      <c r="C693" s="242"/>
      <c r="D693" s="243"/>
      <c r="E693" s="244"/>
      <c r="F693" s="244"/>
      <c r="G693" s="250"/>
      <c r="H693" s="202"/>
      <c r="I693" s="223"/>
      <c r="J693" s="341"/>
      <c r="K693" s="262"/>
      <c r="L693" s="248"/>
      <c r="M693" s="249"/>
      <c r="N693" s="261"/>
    </row>
    <row r="694" spans="2:14" x14ac:dyDescent="0.2">
      <c r="B694" s="241"/>
      <c r="C694" s="242"/>
      <c r="D694" s="243"/>
      <c r="E694" s="244"/>
      <c r="F694" s="244"/>
      <c r="G694" s="250"/>
      <c r="H694" s="202"/>
      <c r="I694" s="223"/>
      <c r="J694" s="341"/>
      <c r="K694" s="262"/>
      <c r="L694" s="248"/>
      <c r="M694" s="249"/>
      <c r="N694" s="261"/>
    </row>
    <row r="695" spans="2:14" x14ac:dyDescent="0.2">
      <c r="B695" s="241"/>
      <c r="C695" s="242"/>
      <c r="D695" s="243"/>
      <c r="E695" s="244"/>
      <c r="F695" s="244"/>
      <c r="G695" s="250"/>
      <c r="H695" s="202"/>
      <c r="I695" s="223"/>
      <c r="J695" s="341"/>
      <c r="K695" s="262"/>
      <c r="L695" s="248"/>
      <c r="M695" s="249"/>
      <c r="N695" s="261"/>
    </row>
    <row r="696" spans="2:14" x14ac:dyDescent="0.2">
      <c r="B696" s="241"/>
      <c r="C696" s="242"/>
      <c r="D696" s="243"/>
      <c r="E696" s="244"/>
      <c r="F696" s="244"/>
      <c r="G696" s="250"/>
      <c r="H696" s="202"/>
      <c r="I696" s="223"/>
      <c r="J696" s="341"/>
      <c r="K696" s="262"/>
      <c r="L696" s="248"/>
      <c r="M696" s="249"/>
      <c r="N696" s="261"/>
    </row>
    <row r="697" spans="2:14" x14ac:dyDescent="0.2">
      <c r="B697" s="241"/>
      <c r="C697" s="242"/>
      <c r="D697" s="243"/>
      <c r="E697" s="244"/>
      <c r="F697" s="244"/>
      <c r="G697" s="250"/>
      <c r="H697" s="202"/>
      <c r="I697" s="223"/>
      <c r="J697" s="341"/>
      <c r="K697" s="262"/>
      <c r="L697" s="248"/>
      <c r="M697" s="249"/>
      <c r="N697" s="261"/>
    </row>
    <row r="698" spans="2:14" x14ac:dyDescent="0.2">
      <c r="B698" s="241"/>
      <c r="C698" s="242"/>
      <c r="D698" s="243"/>
      <c r="E698" s="244"/>
      <c r="F698" s="244"/>
      <c r="G698" s="250"/>
      <c r="H698" s="202"/>
      <c r="I698" s="223"/>
      <c r="J698" s="341"/>
      <c r="K698" s="262"/>
      <c r="L698" s="248"/>
      <c r="M698" s="249"/>
      <c r="N698" s="261"/>
    </row>
    <row r="699" spans="2:14" x14ac:dyDescent="0.2">
      <c r="B699" s="241"/>
      <c r="C699" s="242"/>
      <c r="D699" s="243"/>
      <c r="E699" s="244"/>
      <c r="F699" s="244"/>
      <c r="G699" s="250"/>
      <c r="H699" s="202"/>
      <c r="I699" s="223"/>
      <c r="J699" s="341"/>
      <c r="K699" s="262"/>
      <c r="L699" s="248"/>
      <c r="M699" s="249"/>
      <c r="N699" s="261"/>
    </row>
    <row r="700" spans="2:14" x14ac:dyDescent="0.2">
      <c r="B700" s="241"/>
      <c r="C700" s="242"/>
      <c r="D700" s="243"/>
      <c r="E700" s="244"/>
      <c r="F700" s="244"/>
      <c r="G700" s="250"/>
      <c r="H700" s="202"/>
      <c r="I700" s="223"/>
      <c r="J700" s="341"/>
      <c r="K700" s="262"/>
      <c r="L700" s="248"/>
      <c r="M700" s="249"/>
      <c r="N700" s="261"/>
    </row>
    <row r="701" spans="2:14" x14ac:dyDescent="0.2">
      <c r="B701" s="241"/>
      <c r="C701" s="251"/>
      <c r="D701" s="241"/>
      <c r="E701" s="244"/>
      <c r="F701" s="244"/>
      <c r="G701" s="201"/>
      <c r="H701" s="202"/>
      <c r="I701" s="223"/>
      <c r="J701" s="341"/>
      <c r="K701" s="262"/>
      <c r="L701" s="248"/>
      <c r="M701" s="249"/>
      <c r="N701" s="261"/>
    </row>
    <row r="702" spans="2:14" x14ac:dyDescent="0.2">
      <c r="B702" s="241"/>
      <c r="C702" s="242"/>
      <c r="D702" s="243"/>
      <c r="E702" s="244"/>
      <c r="F702" s="244"/>
      <c r="G702" s="250"/>
      <c r="H702" s="202"/>
      <c r="I702" s="223"/>
      <c r="J702" s="341"/>
      <c r="K702" s="262"/>
      <c r="L702" s="248"/>
      <c r="M702" s="249"/>
      <c r="N702" s="261"/>
    </row>
    <row r="703" spans="2:14" x14ac:dyDescent="0.2">
      <c r="B703" s="241"/>
      <c r="C703" s="242"/>
      <c r="D703" s="243"/>
      <c r="E703" s="244"/>
      <c r="F703" s="244"/>
      <c r="G703" s="250"/>
      <c r="H703" s="202"/>
      <c r="I703" s="223"/>
      <c r="J703" s="341"/>
      <c r="K703" s="262"/>
      <c r="L703" s="248"/>
      <c r="M703" s="249"/>
      <c r="N703" s="261"/>
    </row>
    <row r="704" spans="2:14" x14ac:dyDescent="0.2">
      <c r="B704" s="241"/>
      <c r="C704" s="242"/>
      <c r="D704" s="243"/>
      <c r="E704" s="244"/>
      <c r="F704" s="244"/>
      <c r="G704" s="250"/>
      <c r="H704" s="202"/>
      <c r="I704" s="223"/>
      <c r="J704" s="341"/>
      <c r="K704" s="262"/>
      <c r="L704" s="248"/>
      <c r="M704" s="249"/>
      <c r="N704" s="261"/>
    </row>
    <row r="705" spans="2:14" x14ac:dyDescent="0.2">
      <c r="B705" s="241"/>
      <c r="C705" s="251"/>
      <c r="D705" s="243"/>
      <c r="E705" s="244"/>
      <c r="F705" s="244"/>
      <c r="G705" s="199"/>
      <c r="H705" s="202"/>
      <c r="I705" s="223"/>
      <c r="J705" s="341"/>
      <c r="K705" s="262"/>
      <c r="L705" s="248"/>
      <c r="M705" s="249"/>
      <c r="N705" s="261"/>
    </row>
    <row r="706" spans="2:14" x14ac:dyDescent="0.2">
      <c r="B706" s="241"/>
      <c r="C706" s="251"/>
      <c r="D706" s="243"/>
      <c r="E706" s="244"/>
      <c r="F706" s="244"/>
      <c r="G706" s="199"/>
      <c r="H706" s="202"/>
      <c r="I706" s="223"/>
      <c r="J706" s="341"/>
      <c r="K706" s="262"/>
      <c r="L706" s="248"/>
      <c r="M706" s="249"/>
      <c r="N706" s="261"/>
    </row>
    <row r="707" spans="2:14" x14ac:dyDescent="0.2">
      <c r="B707" s="241"/>
      <c r="C707" s="242"/>
      <c r="D707" s="243"/>
      <c r="E707" s="244"/>
      <c r="F707" s="244"/>
      <c r="G707" s="250"/>
      <c r="H707" s="202"/>
      <c r="I707" s="223"/>
      <c r="J707" s="341"/>
      <c r="K707" s="262"/>
      <c r="L707" s="248"/>
      <c r="M707" s="249"/>
      <c r="N707" s="261"/>
    </row>
    <row r="708" spans="2:14" x14ac:dyDescent="0.2">
      <c r="B708" s="241"/>
      <c r="C708" s="251"/>
      <c r="D708" s="243"/>
      <c r="E708" s="244"/>
      <c r="F708" s="244"/>
      <c r="G708" s="199"/>
      <c r="H708" s="202"/>
      <c r="I708" s="223"/>
      <c r="J708" s="341"/>
      <c r="K708" s="260"/>
      <c r="L708" s="248"/>
      <c r="M708" s="249"/>
      <c r="N708" s="261"/>
    </row>
    <row r="709" spans="2:14" x14ac:dyDescent="0.2">
      <c r="B709" s="241"/>
      <c r="C709" s="242"/>
      <c r="D709" s="243"/>
      <c r="E709" s="244"/>
      <c r="F709" s="244"/>
      <c r="G709" s="250"/>
      <c r="H709" s="202"/>
      <c r="I709" s="223"/>
      <c r="J709" s="341"/>
      <c r="K709" s="262"/>
      <c r="L709" s="248"/>
      <c r="M709" s="249"/>
      <c r="N709" s="261"/>
    </row>
    <row r="710" spans="2:14" x14ac:dyDescent="0.2">
      <c r="B710" s="241"/>
      <c r="C710" s="242"/>
      <c r="D710" s="243"/>
      <c r="E710" s="244"/>
      <c r="F710" s="244"/>
      <c r="G710" s="250"/>
      <c r="H710" s="202"/>
      <c r="I710" s="223"/>
      <c r="J710" s="341"/>
      <c r="K710" s="262"/>
      <c r="L710" s="248"/>
      <c r="M710" s="249"/>
      <c r="N710" s="261"/>
    </row>
    <row r="711" spans="2:14" x14ac:dyDescent="0.2">
      <c r="B711" s="241"/>
      <c r="C711" s="242"/>
      <c r="D711" s="243"/>
      <c r="E711" s="244"/>
      <c r="F711" s="244"/>
      <c r="G711" s="250"/>
      <c r="H711" s="202"/>
      <c r="I711" s="223"/>
      <c r="J711" s="341"/>
      <c r="K711" s="262"/>
      <c r="L711" s="248"/>
      <c r="M711" s="249"/>
      <c r="N711" s="261"/>
    </row>
    <row r="712" spans="2:14" x14ac:dyDescent="0.2">
      <c r="B712" s="241"/>
      <c r="C712" s="242"/>
      <c r="D712" s="243"/>
      <c r="E712" s="244"/>
      <c r="F712" s="244"/>
      <c r="G712" s="250"/>
      <c r="H712" s="202"/>
      <c r="I712" s="223"/>
      <c r="J712" s="341"/>
      <c r="K712" s="262"/>
      <c r="L712" s="248"/>
      <c r="M712" s="249"/>
      <c r="N712" s="261"/>
    </row>
    <row r="713" spans="2:14" x14ac:dyDescent="0.2">
      <c r="B713" s="241"/>
      <c r="C713" s="242"/>
      <c r="D713" s="243"/>
      <c r="E713" s="244"/>
      <c r="F713" s="244"/>
      <c r="G713" s="250"/>
      <c r="H713" s="202"/>
      <c r="I713" s="223"/>
      <c r="J713" s="341"/>
      <c r="K713" s="262"/>
      <c r="L713" s="248"/>
      <c r="M713" s="249"/>
      <c r="N713" s="261"/>
    </row>
    <row r="714" spans="2:14" x14ac:dyDescent="0.2">
      <c r="B714" s="241"/>
      <c r="C714" s="242"/>
      <c r="D714" s="243"/>
      <c r="E714" s="244"/>
      <c r="F714" s="244"/>
      <c r="G714" s="250"/>
      <c r="H714" s="202"/>
      <c r="I714" s="223"/>
      <c r="J714" s="341"/>
      <c r="K714" s="262"/>
      <c r="L714" s="248"/>
      <c r="M714" s="249"/>
      <c r="N714" s="261"/>
    </row>
    <row r="715" spans="2:14" x14ac:dyDescent="0.2">
      <c r="B715" s="241"/>
      <c r="C715" s="242"/>
      <c r="D715" s="243"/>
      <c r="E715" s="244"/>
      <c r="F715" s="244"/>
      <c r="G715" s="250"/>
      <c r="H715" s="202"/>
      <c r="I715" s="223"/>
      <c r="J715" s="341"/>
      <c r="K715" s="262"/>
      <c r="L715" s="248"/>
      <c r="M715" s="249"/>
      <c r="N715" s="261"/>
    </row>
    <row r="716" spans="2:14" x14ac:dyDescent="0.2">
      <c r="B716" s="241"/>
      <c r="C716" s="242"/>
      <c r="D716" s="243"/>
      <c r="E716" s="244"/>
      <c r="F716" s="244"/>
      <c r="G716" s="250"/>
      <c r="H716" s="202"/>
      <c r="I716" s="223"/>
      <c r="J716" s="341"/>
      <c r="K716" s="262"/>
      <c r="L716" s="248"/>
      <c r="M716" s="249"/>
      <c r="N716" s="261"/>
    </row>
    <row r="717" spans="2:14" x14ac:dyDescent="0.2">
      <c r="B717" s="241"/>
      <c r="C717" s="242"/>
      <c r="D717" s="243"/>
      <c r="E717" s="244"/>
      <c r="F717" s="244"/>
      <c r="G717" s="250"/>
      <c r="H717" s="202"/>
      <c r="I717" s="223"/>
      <c r="J717" s="341"/>
      <c r="K717" s="262"/>
      <c r="L717" s="248"/>
      <c r="M717" s="249"/>
      <c r="N717" s="261"/>
    </row>
    <row r="718" spans="2:14" x14ac:dyDescent="0.2">
      <c r="B718" s="241"/>
      <c r="C718" s="242"/>
      <c r="D718" s="243"/>
      <c r="E718" s="244"/>
      <c r="F718" s="244"/>
      <c r="G718" s="250"/>
      <c r="H718" s="202"/>
      <c r="I718" s="223"/>
      <c r="J718" s="341"/>
      <c r="K718" s="262"/>
      <c r="L718" s="248"/>
      <c r="M718" s="249"/>
      <c r="N718" s="261"/>
    </row>
    <row r="719" spans="2:14" x14ac:dyDescent="0.2">
      <c r="B719" s="241"/>
      <c r="C719" s="242"/>
      <c r="D719" s="243"/>
      <c r="E719" s="244"/>
      <c r="F719" s="244"/>
      <c r="G719" s="250"/>
      <c r="H719" s="202"/>
      <c r="I719" s="223"/>
      <c r="J719" s="341"/>
      <c r="K719" s="262"/>
      <c r="L719" s="248"/>
      <c r="M719" s="249"/>
      <c r="N719" s="261"/>
    </row>
    <row r="720" spans="2:14" x14ac:dyDescent="0.2">
      <c r="B720" s="241"/>
      <c r="C720" s="242"/>
      <c r="D720" s="243"/>
      <c r="E720" s="244"/>
      <c r="F720" s="244"/>
      <c r="G720" s="250"/>
      <c r="H720" s="202"/>
      <c r="I720" s="223"/>
      <c r="J720" s="341"/>
      <c r="K720" s="262"/>
      <c r="L720" s="248"/>
      <c r="M720" s="249"/>
      <c r="N720" s="261"/>
    </row>
    <row r="721" spans="2:14" x14ac:dyDescent="0.2">
      <c r="B721" s="241"/>
      <c r="C721" s="242"/>
      <c r="D721" s="243"/>
      <c r="E721" s="244"/>
      <c r="F721" s="244"/>
      <c r="G721" s="250"/>
      <c r="H721" s="202"/>
      <c r="I721" s="223"/>
      <c r="J721" s="341"/>
      <c r="K721" s="262"/>
      <c r="L721" s="248"/>
      <c r="M721" s="249"/>
      <c r="N721" s="261"/>
    </row>
    <row r="722" spans="2:14" x14ac:dyDescent="0.2">
      <c r="B722" s="241"/>
      <c r="C722" s="242"/>
      <c r="D722" s="243"/>
      <c r="E722" s="244"/>
      <c r="F722" s="244"/>
      <c r="G722" s="250"/>
      <c r="H722" s="202"/>
      <c r="I722" s="223"/>
      <c r="J722" s="341"/>
      <c r="K722" s="260"/>
      <c r="L722" s="248"/>
      <c r="M722" s="249"/>
      <c r="N722" s="261"/>
    </row>
    <row r="723" spans="2:14" x14ac:dyDescent="0.2">
      <c r="B723" s="241"/>
      <c r="C723" s="242"/>
      <c r="D723" s="243"/>
      <c r="E723" s="244"/>
      <c r="F723" s="244"/>
      <c r="G723" s="250"/>
      <c r="H723" s="202"/>
      <c r="I723" s="223"/>
      <c r="J723" s="341"/>
      <c r="K723" s="262"/>
      <c r="L723" s="248"/>
      <c r="M723" s="249"/>
      <c r="N723" s="261"/>
    </row>
    <row r="724" spans="2:14" x14ac:dyDescent="0.2">
      <c r="B724" s="241"/>
      <c r="C724" s="242"/>
      <c r="D724" s="243"/>
      <c r="E724" s="244"/>
      <c r="F724" s="244"/>
      <c r="G724" s="250"/>
      <c r="H724" s="202"/>
      <c r="I724" s="223"/>
      <c r="J724" s="341"/>
      <c r="K724" s="262"/>
      <c r="L724" s="248"/>
      <c r="M724" s="249"/>
      <c r="N724" s="261"/>
    </row>
    <row r="725" spans="2:14" x14ac:dyDescent="0.2">
      <c r="B725" s="241"/>
      <c r="C725" s="242"/>
      <c r="D725" s="243"/>
      <c r="E725" s="244"/>
      <c r="F725" s="244"/>
      <c r="G725" s="250"/>
      <c r="H725" s="202"/>
      <c r="I725" s="223"/>
      <c r="J725" s="341"/>
      <c r="K725" s="262"/>
      <c r="L725" s="248"/>
      <c r="M725" s="249"/>
      <c r="N725" s="261"/>
    </row>
    <row r="726" spans="2:14" x14ac:dyDescent="0.2">
      <c r="B726" s="241"/>
      <c r="C726" s="251"/>
      <c r="D726" s="243"/>
      <c r="E726" s="244"/>
      <c r="F726" s="244"/>
      <c r="G726" s="199"/>
      <c r="H726" s="202"/>
      <c r="I726" s="223"/>
      <c r="J726" s="341"/>
      <c r="K726" s="262"/>
      <c r="L726" s="248"/>
      <c r="M726" s="249"/>
      <c r="N726" s="261"/>
    </row>
    <row r="727" spans="2:14" x14ac:dyDescent="0.2">
      <c r="B727" s="241"/>
      <c r="C727" s="242"/>
      <c r="D727" s="243"/>
      <c r="E727" s="244"/>
      <c r="F727" s="244"/>
      <c r="G727" s="250"/>
      <c r="H727" s="202"/>
      <c r="I727" s="223"/>
      <c r="J727" s="341"/>
      <c r="K727" s="262"/>
      <c r="L727" s="248"/>
      <c r="M727" s="249"/>
      <c r="N727" s="261"/>
    </row>
    <row r="728" spans="2:14" x14ac:dyDescent="0.2">
      <c r="B728" s="241"/>
      <c r="C728" s="251"/>
      <c r="D728" s="243"/>
      <c r="E728" s="244"/>
      <c r="F728" s="244"/>
      <c r="G728" s="199"/>
      <c r="H728" s="202"/>
      <c r="I728" s="223"/>
      <c r="J728" s="341"/>
      <c r="K728" s="262"/>
      <c r="L728" s="248"/>
      <c r="M728" s="249"/>
      <c r="N728" s="261"/>
    </row>
    <row r="729" spans="2:14" x14ac:dyDescent="0.2">
      <c r="B729" s="241"/>
      <c r="C729" s="242"/>
      <c r="D729" s="243"/>
      <c r="E729" s="244"/>
      <c r="F729" s="244"/>
      <c r="G729" s="250"/>
      <c r="H729" s="202"/>
      <c r="I729" s="223"/>
      <c r="J729" s="341"/>
      <c r="K729" s="262"/>
      <c r="L729" s="248"/>
      <c r="M729" s="249"/>
      <c r="N729" s="261"/>
    </row>
    <row r="730" spans="2:14" x14ac:dyDescent="0.2">
      <c r="B730" s="241"/>
      <c r="C730" s="242"/>
      <c r="D730" s="243"/>
      <c r="E730" s="244"/>
      <c r="F730" s="244"/>
      <c r="G730" s="250"/>
      <c r="H730" s="202"/>
      <c r="I730" s="223"/>
      <c r="J730" s="341"/>
      <c r="K730" s="262"/>
      <c r="L730" s="248"/>
      <c r="M730" s="249"/>
      <c r="N730" s="261"/>
    </row>
    <row r="731" spans="2:14" x14ac:dyDescent="0.2">
      <c r="B731" s="241"/>
      <c r="C731" s="242"/>
      <c r="D731" s="243"/>
      <c r="E731" s="244"/>
      <c r="F731" s="244"/>
      <c r="G731" s="250"/>
      <c r="H731" s="202"/>
      <c r="I731" s="223"/>
      <c r="J731" s="341"/>
      <c r="K731" s="262"/>
      <c r="L731" s="248"/>
      <c r="M731" s="249"/>
      <c r="N731" s="261"/>
    </row>
    <row r="732" spans="2:14" x14ac:dyDescent="0.2">
      <c r="B732" s="241"/>
      <c r="C732" s="242"/>
      <c r="D732" s="243"/>
      <c r="E732" s="244"/>
      <c r="F732" s="244"/>
      <c r="G732" s="250"/>
      <c r="H732" s="202"/>
      <c r="I732" s="223"/>
      <c r="J732" s="341"/>
      <c r="K732" s="262"/>
      <c r="L732" s="248"/>
      <c r="M732" s="249"/>
      <c r="N732" s="261"/>
    </row>
    <row r="733" spans="2:14" x14ac:dyDescent="0.2">
      <c r="B733" s="241"/>
      <c r="C733" s="242"/>
      <c r="D733" s="243"/>
      <c r="E733" s="244"/>
      <c r="F733" s="244"/>
      <c r="G733" s="250"/>
      <c r="H733" s="202"/>
      <c r="I733" s="223"/>
      <c r="J733" s="341"/>
      <c r="K733" s="262"/>
      <c r="L733" s="248"/>
      <c r="M733" s="249"/>
      <c r="N733" s="261"/>
    </row>
    <row r="734" spans="2:14" x14ac:dyDescent="0.2">
      <c r="B734" s="241"/>
      <c r="C734" s="242"/>
      <c r="D734" s="243"/>
      <c r="E734" s="244"/>
      <c r="F734" s="244"/>
      <c r="G734" s="250"/>
      <c r="H734" s="202"/>
      <c r="I734" s="223"/>
      <c r="J734" s="341"/>
      <c r="K734" s="262"/>
      <c r="L734" s="248"/>
      <c r="M734" s="249"/>
      <c r="N734" s="261"/>
    </row>
    <row r="735" spans="2:14" x14ac:dyDescent="0.2">
      <c r="B735" s="241"/>
      <c r="C735" s="242"/>
      <c r="D735" s="243"/>
      <c r="E735" s="244"/>
      <c r="F735" s="244"/>
      <c r="G735" s="250"/>
      <c r="H735" s="202"/>
      <c r="I735" s="223"/>
      <c r="J735" s="341"/>
      <c r="K735" s="262"/>
      <c r="L735" s="248"/>
      <c r="M735" s="249"/>
      <c r="N735" s="261"/>
    </row>
    <row r="736" spans="2:14" x14ac:dyDescent="0.2">
      <c r="B736" s="241"/>
      <c r="C736" s="242"/>
      <c r="D736" s="243"/>
      <c r="E736" s="244"/>
      <c r="F736" s="244"/>
      <c r="G736" s="250"/>
      <c r="H736" s="202"/>
      <c r="I736" s="223"/>
      <c r="J736" s="341"/>
      <c r="K736" s="262"/>
      <c r="L736" s="248"/>
      <c r="M736" s="249"/>
      <c r="N736" s="261"/>
    </row>
    <row r="737" spans="2:14" x14ac:dyDescent="0.2">
      <c r="B737" s="241"/>
      <c r="C737" s="242"/>
      <c r="D737" s="243"/>
      <c r="E737" s="244"/>
      <c r="F737" s="244"/>
      <c r="G737" s="250"/>
      <c r="H737" s="202"/>
      <c r="I737" s="223"/>
      <c r="J737" s="341"/>
      <c r="K737" s="262"/>
      <c r="L737" s="248"/>
      <c r="M737" s="249"/>
      <c r="N737" s="261"/>
    </row>
    <row r="738" spans="2:14" x14ac:dyDescent="0.2">
      <c r="B738" s="241"/>
      <c r="C738" s="242"/>
      <c r="D738" s="243"/>
      <c r="E738" s="244"/>
      <c r="F738" s="244"/>
      <c r="G738" s="250"/>
      <c r="H738" s="202"/>
      <c r="I738" s="223"/>
      <c r="J738" s="341"/>
      <c r="K738" s="262"/>
      <c r="L738" s="248"/>
      <c r="M738" s="249"/>
      <c r="N738" s="261"/>
    </row>
    <row r="739" spans="2:14" x14ac:dyDescent="0.2">
      <c r="B739" s="241"/>
      <c r="C739" s="242"/>
      <c r="D739" s="243"/>
      <c r="E739" s="244"/>
      <c r="F739" s="244"/>
      <c r="G739" s="250"/>
      <c r="H739" s="202"/>
      <c r="I739" s="223"/>
      <c r="J739" s="341"/>
      <c r="K739" s="262"/>
      <c r="L739" s="248"/>
      <c r="M739" s="249"/>
      <c r="N739" s="261"/>
    </row>
    <row r="740" spans="2:14" x14ac:dyDescent="0.2">
      <c r="B740" s="241"/>
      <c r="C740" s="251"/>
      <c r="D740" s="243"/>
      <c r="E740" s="244"/>
      <c r="F740" s="244"/>
      <c r="G740" s="199"/>
      <c r="H740" s="202"/>
      <c r="I740" s="223"/>
      <c r="J740" s="341"/>
      <c r="K740" s="262"/>
      <c r="L740" s="248"/>
      <c r="M740" s="249"/>
      <c r="N740" s="269"/>
    </row>
    <row r="741" spans="2:14" x14ac:dyDescent="0.2">
      <c r="B741" s="241"/>
      <c r="C741" s="251"/>
      <c r="D741" s="241"/>
      <c r="E741" s="244"/>
      <c r="F741" s="244"/>
      <c r="G741" s="201"/>
      <c r="H741" s="202"/>
      <c r="I741" s="223"/>
      <c r="J741" s="341"/>
      <c r="K741" s="262"/>
      <c r="L741" s="248"/>
      <c r="M741" s="249"/>
      <c r="N741" s="203"/>
    </row>
    <row r="742" spans="2:14" x14ac:dyDescent="0.2">
      <c r="B742" s="241"/>
      <c r="C742" s="242"/>
      <c r="D742" s="243"/>
      <c r="E742" s="244"/>
      <c r="F742" s="244"/>
      <c r="G742" s="250"/>
      <c r="H742" s="202"/>
      <c r="I742" s="223"/>
      <c r="J742" s="341"/>
      <c r="K742" s="262"/>
      <c r="L742" s="248"/>
      <c r="M742" s="249"/>
      <c r="N742" s="203"/>
    </row>
    <row r="743" spans="2:14" x14ac:dyDescent="0.2">
      <c r="B743" s="241"/>
      <c r="C743" s="242"/>
      <c r="D743" s="243"/>
      <c r="E743" s="244"/>
      <c r="F743" s="244"/>
      <c r="G743" s="250"/>
      <c r="H743" s="202"/>
      <c r="I743" s="223"/>
      <c r="J743" s="341"/>
      <c r="K743" s="262"/>
      <c r="L743" s="248"/>
      <c r="M743" s="249"/>
      <c r="N743" s="203"/>
    </row>
    <row r="744" spans="2:14" x14ac:dyDescent="0.2">
      <c r="B744" s="241"/>
      <c r="C744" s="242"/>
      <c r="D744" s="243"/>
      <c r="E744" s="244"/>
      <c r="F744" s="244"/>
      <c r="G744" s="250"/>
      <c r="H744" s="202"/>
      <c r="I744" s="223"/>
      <c r="J744" s="341"/>
      <c r="K744" s="262"/>
      <c r="L744" s="248"/>
      <c r="M744" s="249"/>
      <c r="N744" s="203"/>
    </row>
    <row r="745" spans="2:14" x14ac:dyDescent="0.2">
      <c r="B745" s="241"/>
      <c r="C745" s="251"/>
      <c r="D745" s="243"/>
      <c r="E745" s="244"/>
      <c r="F745" s="244"/>
      <c r="G745" s="199"/>
      <c r="H745" s="202"/>
      <c r="I745" s="223"/>
      <c r="J745" s="341"/>
      <c r="K745" s="262"/>
      <c r="L745" s="248"/>
      <c r="M745" s="249"/>
      <c r="N745" s="203"/>
    </row>
    <row r="746" spans="2:14" x14ac:dyDescent="0.2">
      <c r="B746" s="241"/>
      <c r="C746" s="242"/>
      <c r="D746" s="243"/>
      <c r="E746" s="244"/>
      <c r="F746" s="244"/>
      <c r="G746" s="250"/>
      <c r="H746" s="202"/>
      <c r="I746" s="223"/>
      <c r="J746" s="341"/>
      <c r="K746" s="262"/>
      <c r="L746" s="248"/>
      <c r="M746" s="249"/>
      <c r="N746" s="203"/>
    </row>
    <row r="747" spans="2:14" x14ac:dyDescent="0.2">
      <c r="B747" s="241"/>
      <c r="C747" s="242"/>
      <c r="D747" s="243"/>
      <c r="E747" s="244"/>
      <c r="F747" s="244"/>
      <c r="G747" s="250"/>
      <c r="H747" s="202"/>
      <c r="I747" s="223"/>
      <c r="J747" s="341"/>
      <c r="K747" s="262"/>
      <c r="L747" s="248"/>
      <c r="M747" s="249"/>
      <c r="N747" s="203"/>
    </row>
    <row r="748" spans="2:14" x14ac:dyDescent="0.2">
      <c r="B748" s="241"/>
      <c r="C748" s="242"/>
      <c r="D748" s="243"/>
      <c r="E748" s="244"/>
      <c r="F748" s="244"/>
      <c r="G748" s="250"/>
      <c r="H748" s="202"/>
      <c r="I748" s="223"/>
      <c r="J748" s="341"/>
      <c r="K748" s="262"/>
      <c r="L748" s="248"/>
      <c r="M748" s="249"/>
      <c r="N748" s="203"/>
    </row>
    <row r="749" spans="2:14" x14ac:dyDescent="0.2">
      <c r="B749" s="241"/>
      <c r="C749" s="242"/>
      <c r="D749" s="243"/>
      <c r="E749" s="244"/>
      <c r="F749" s="244"/>
      <c r="G749" s="250"/>
      <c r="H749" s="202"/>
      <c r="I749" s="223"/>
      <c r="J749" s="341"/>
      <c r="K749" s="262"/>
      <c r="L749" s="248"/>
      <c r="M749" s="249"/>
      <c r="N749" s="203"/>
    </row>
    <row r="750" spans="2:14" x14ac:dyDescent="0.2">
      <c r="B750" s="241"/>
      <c r="C750" s="242"/>
      <c r="D750" s="243"/>
      <c r="E750" s="244"/>
      <c r="F750" s="244"/>
      <c r="G750" s="250"/>
      <c r="H750" s="202"/>
      <c r="I750" s="223"/>
      <c r="J750" s="341"/>
      <c r="K750" s="262"/>
      <c r="L750" s="248"/>
      <c r="M750" s="249"/>
      <c r="N750" s="203"/>
    </row>
    <row r="751" spans="2:14" x14ac:dyDescent="0.2">
      <c r="B751" s="241"/>
      <c r="C751" s="242"/>
      <c r="D751" s="243"/>
      <c r="E751" s="244"/>
      <c r="F751" s="244"/>
      <c r="G751" s="250"/>
      <c r="H751" s="202"/>
      <c r="I751" s="223"/>
      <c r="J751" s="341"/>
      <c r="K751" s="262"/>
      <c r="L751" s="248"/>
      <c r="M751" s="249"/>
      <c r="N751" s="203"/>
    </row>
    <row r="752" spans="2:14" x14ac:dyDescent="0.2">
      <c r="B752" s="241"/>
      <c r="C752" s="242"/>
      <c r="D752" s="243"/>
      <c r="E752" s="244"/>
      <c r="F752" s="244"/>
      <c r="G752" s="250"/>
      <c r="H752" s="202"/>
      <c r="I752" s="223"/>
      <c r="J752" s="341"/>
      <c r="K752" s="262"/>
      <c r="L752" s="248"/>
      <c r="M752" s="249"/>
      <c r="N752" s="203"/>
    </row>
    <row r="753" spans="2:14" x14ac:dyDescent="0.2">
      <c r="B753" s="241"/>
      <c r="C753" s="242"/>
      <c r="D753" s="243"/>
      <c r="E753" s="244"/>
      <c r="F753" s="244"/>
      <c r="G753" s="250"/>
      <c r="H753" s="202"/>
      <c r="I753" s="223"/>
      <c r="J753" s="341"/>
      <c r="K753" s="260"/>
      <c r="L753" s="248"/>
      <c r="M753" s="249"/>
      <c r="N753" s="203"/>
    </row>
    <row r="754" spans="2:14" x14ac:dyDescent="0.2">
      <c r="B754" s="241"/>
      <c r="C754" s="242"/>
      <c r="D754" s="243"/>
      <c r="E754" s="244"/>
      <c r="F754" s="244"/>
      <c r="G754" s="250"/>
      <c r="H754" s="202"/>
      <c r="I754" s="223"/>
      <c r="J754" s="341"/>
      <c r="K754" s="262"/>
      <c r="L754" s="248"/>
      <c r="M754" s="249"/>
      <c r="N754" s="203"/>
    </row>
    <row r="755" spans="2:14" x14ac:dyDescent="0.2">
      <c r="B755" s="241"/>
      <c r="C755" s="251"/>
      <c r="D755" s="243"/>
      <c r="E755" s="244"/>
      <c r="F755" s="244"/>
      <c r="G755" s="199"/>
      <c r="H755" s="202"/>
      <c r="I755" s="223"/>
      <c r="J755" s="341"/>
      <c r="K755" s="262"/>
      <c r="L755" s="248"/>
      <c r="M755" s="249"/>
      <c r="N755" s="203"/>
    </row>
    <row r="756" spans="2:14" x14ac:dyDescent="0.2">
      <c r="B756" s="241"/>
      <c r="C756" s="251"/>
      <c r="D756" s="243"/>
      <c r="E756" s="244"/>
      <c r="F756" s="244"/>
      <c r="G756" s="199"/>
      <c r="H756" s="202"/>
      <c r="I756" s="223"/>
      <c r="J756" s="341"/>
      <c r="K756" s="262"/>
      <c r="L756" s="248"/>
      <c r="M756" s="249"/>
      <c r="N756" s="203"/>
    </row>
    <row r="757" spans="2:14" x14ac:dyDescent="0.2">
      <c r="B757" s="241"/>
      <c r="C757" s="251"/>
      <c r="D757" s="243"/>
      <c r="E757" s="244"/>
      <c r="F757" s="244"/>
      <c r="G757" s="199"/>
      <c r="H757" s="202"/>
      <c r="I757" s="223"/>
      <c r="J757" s="341"/>
      <c r="K757" s="262"/>
      <c r="L757" s="248"/>
      <c r="M757" s="249"/>
      <c r="N757" s="203"/>
    </row>
    <row r="758" spans="2:14" x14ac:dyDescent="0.2">
      <c r="B758" s="241"/>
      <c r="C758" s="242"/>
      <c r="D758" s="243"/>
      <c r="E758" s="244"/>
      <c r="F758" s="244"/>
      <c r="G758" s="250"/>
      <c r="H758" s="202"/>
      <c r="I758" s="223"/>
      <c r="J758" s="341"/>
      <c r="K758" s="262"/>
      <c r="L758" s="248"/>
      <c r="M758" s="249"/>
      <c r="N758" s="203"/>
    </row>
    <row r="759" spans="2:14" x14ac:dyDescent="0.2">
      <c r="B759" s="241"/>
      <c r="C759" s="242"/>
      <c r="D759" s="243"/>
      <c r="E759" s="244"/>
      <c r="F759" s="244"/>
      <c r="G759" s="250"/>
      <c r="H759" s="202"/>
      <c r="I759" s="223"/>
      <c r="J759" s="341"/>
      <c r="K759" s="262"/>
      <c r="L759" s="248"/>
      <c r="M759" s="249"/>
      <c r="N759" s="203"/>
    </row>
    <row r="760" spans="2:14" x14ac:dyDescent="0.2">
      <c r="B760" s="241"/>
      <c r="C760" s="242"/>
      <c r="D760" s="241"/>
      <c r="E760" s="244"/>
      <c r="F760" s="244"/>
      <c r="G760" s="257"/>
      <c r="H760" s="202"/>
      <c r="I760" s="223"/>
      <c r="J760" s="341"/>
      <c r="K760" s="262"/>
      <c r="L760" s="248"/>
      <c r="M760" s="249"/>
      <c r="N760" s="203"/>
    </row>
    <row r="761" spans="2:14" x14ac:dyDescent="0.2">
      <c r="B761" s="241"/>
      <c r="C761" s="242"/>
      <c r="D761" s="243"/>
      <c r="E761" s="244"/>
      <c r="F761" s="244"/>
      <c r="G761" s="250"/>
      <c r="H761" s="202"/>
      <c r="I761" s="223"/>
      <c r="J761" s="341"/>
      <c r="K761" s="262"/>
      <c r="L761" s="248"/>
      <c r="M761" s="249"/>
      <c r="N761" s="203"/>
    </row>
    <row r="762" spans="2:14" x14ac:dyDescent="0.2">
      <c r="B762" s="241"/>
      <c r="C762" s="242"/>
      <c r="D762" s="243"/>
      <c r="E762" s="244"/>
      <c r="F762" s="244"/>
      <c r="G762" s="250"/>
      <c r="H762" s="202"/>
      <c r="I762" s="223"/>
      <c r="J762" s="341"/>
      <c r="K762" s="262"/>
      <c r="L762" s="248"/>
      <c r="M762" s="249"/>
      <c r="N762" s="203"/>
    </row>
    <row r="763" spans="2:14" x14ac:dyDescent="0.2">
      <c r="B763" s="241"/>
      <c r="C763" s="242"/>
      <c r="D763" s="243"/>
      <c r="E763" s="244"/>
      <c r="F763" s="244"/>
      <c r="G763" s="250"/>
      <c r="H763" s="202"/>
      <c r="I763" s="223"/>
      <c r="J763" s="341"/>
      <c r="K763" s="262"/>
      <c r="L763" s="248"/>
      <c r="M763" s="249"/>
      <c r="N763" s="203"/>
    </row>
    <row r="764" spans="2:14" x14ac:dyDescent="0.2">
      <c r="B764" s="241"/>
      <c r="C764" s="242"/>
      <c r="D764" s="243"/>
      <c r="E764" s="244"/>
      <c r="F764" s="244"/>
      <c r="G764" s="250"/>
      <c r="H764" s="202"/>
      <c r="I764" s="223"/>
      <c r="J764" s="341"/>
      <c r="K764" s="262"/>
      <c r="L764" s="248"/>
      <c r="M764" s="249"/>
      <c r="N764" s="203"/>
    </row>
    <row r="765" spans="2:14" x14ac:dyDescent="0.2">
      <c r="B765" s="241"/>
      <c r="C765" s="242"/>
      <c r="D765" s="241"/>
      <c r="E765" s="244"/>
      <c r="F765" s="244"/>
      <c r="G765" s="257"/>
      <c r="H765" s="202"/>
      <c r="I765" s="223"/>
      <c r="J765" s="341"/>
      <c r="K765" s="262"/>
      <c r="L765" s="248"/>
      <c r="M765" s="249"/>
      <c r="N765" s="203"/>
    </row>
    <row r="766" spans="2:14" x14ac:dyDescent="0.2">
      <c r="B766" s="241"/>
      <c r="C766" s="251"/>
      <c r="D766" s="241"/>
      <c r="E766" s="244"/>
      <c r="F766" s="244"/>
      <c r="G766" s="201"/>
      <c r="H766" s="202"/>
      <c r="I766" s="223"/>
      <c r="J766" s="341"/>
      <c r="K766" s="262"/>
      <c r="L766" s="248"/>
      <c r="M766" s="249"/>
      <c r="N766" s="203"/>
    </row>
    <row r="767" spans="2:14" x14ac:dyDescent="0.2">
      <c r="B767" s="241"/>
      <c r="C767" s="242"/>
      <c r="D767" s="243"/>
      <c r="E767" s="244"/>
      <c r="F767" s="244"/>
      <c r="G767" s="250"/>
      <c r="H767" s="202"/>
      <c r="I767" s="223"/>
      <c r="J767" s="341"/>
      <c r="K767" s="262"/>
      <c r="L767" s="248"/>
      <c r="M767" s="249"/>
      <c r="N767" s="203"/>
    </row>
    <row r="768" spans="2:14" x14ac:dyDescent="0.2">
      <c r="B768" s="241"/>
      <c r="C768" s="242"/>
      <c r="D768" s="243"/>
      <c r="E768" s="244"/>
      <c r="F768" s="244"/>
      <c r="G768" s="250"/>
      <c r="H768" s="202"/>
      <c r="I768" s="223"/>
      <c r="J768" s="341"/>
      <c r="K768" s="262"/>
      <c r="L768" s="248"/>
      <c r="M768" s="249"/>
      <c r="N768" s="203"/>
    </row>
    <row r="769" spans="2:14" x14ac:dyDescent="0.2">
      <c r="B769" s="241"/>
      <c r="C769" s="242"/>
      <c r="D769" s="243"/>
      <c r="E769" s="244"/>
      <c r="F769" s="244"/>
      <c r="G769" s="250"/>
      <c r="H769" s="202"/>
      <c r="I769" s="223"/>
      <c r="J769" s="341"/>
      <c r="K769" s="262"/>
      <c r="L769" s="248"/>
      <c r="M769" s="249"/>
      <c r="N769" s="203"/>
    </row>
    <row r="770" spans="2:14" x14ac:dyDescent="0.2">
      <c r="B770" s="241"/>
      <c r="C770" s="242"/>
      <c r="D770" s="243"/>
      <c r="E770" s="244"/>
      <c r="F770" s="244"/>
      <c r="G770" s="250"/>
      <c r="H770" s="202"/>
      <c r="I770" s="223"/>
      <c r="J770" s="341"/>
      <c r="K770" s="262"/>
      <c r="L770" s="248"/>
      <c r="M770" s="249"/>
      <c r="N770" s="203"/>
    </row>
    <row r="771" spans="2:14" x14ac:dyDescent="0.2">
      <c r="B771" s="241"/>
      <c r="C771" s="242"/>
      <c r="D771" s="243"/>
      <c r="E771" s="244"/>
      <c r="F771" s="244"/>
      <c r="G771" s="250"/>
      <c r="H771" s="202"/>
      <c r="I771" s="223"/>
      <c r="J771" s="341"/>
      <c r="K771" s="262"/>
      <c r="L771" s="248"/>
      <c r="M771" s="249"/>
      <c r="N771" s="203"/>
    </row>
    <row r="772" spans="2:14" x14ac:dyDescent="0.2">
      <c r="B772" s="241"/>
      <c r="C772" s="242"/>
      <c r="D772" s="243"/>
      <c r="E772" s="244"/>
      <c r="F772" s="244"/>
      <c r="G772" s="250"/>
      <c r="H772" s="202"/>
      <c r="I772" s="223"/>
      <c r="J772" s="341"/>
      <c r="K772" s="262"/>
      <c r="L772" s="248"/>
      <c r="M772" s="249"/>
      <c r="N772" s="203"/>
    </row>
    <row r="773" spans="2:14" x14ac:dyDescent="0.2">
      <c r="B773" s="241"/>
      <c r="C773" s="242"/>
      <c r="D773" s="243"/>
      <c r="E773" s="244"/>
      <c r="F773" s="244"/>
      <c r="G773" s="250"/>
      <c r="H773" s="202"/>
      <c r="I773" s="223"/>
      <c r="J773" s="341"/>
      <c r="K773" s="262"/>
      <c r="L773" s="248"/>
      <c r="M773" s="249"/>
      <c r="N773" s="203"/>
    </row>
    <row r="774" spans="2:14" x14ac:dyDescent="0.2">
      <c r="B774" s="241"/>
      <c r="C774" s="242"/>
      <c r="D774" s="243"/>
      <c r="E774" s="244"/>
      <c r="F774" s="244"/>
      <c r="G774" s="250"/>
      <c r="H774" s="202"/>
      <c r="I774" s="223"/>
      <c r="J774" s="341"/>
      <c r="K774" s="262"/>
      <c r="L774" s="248"/>
      <c r="M774" s="249"/>
      <c r="N774" s="203"/>
    </row>
    <row r="775" spans="2:14" x14ac:dyDescent="0.2">
      <c r="B775" s="241"/>
      <c r="C775" s="242"/>
      <c r="D775" s="243"/>
      <c r="E775" s="244"/>
      <c r="F775" s="244"/>
      <c r="G775" s="250"/>
      <c r="H775" s="202"/>
      <c r="I775" s="223"/>
      <c r="J775" s="341"/>
      <c r="K775" s="262"/>
      <c r="L775" s="248"/>
      <c r="M775" s="249"/>
      <c r="N775" s="203"/>
    </row>
    <row r="776" spans="2:14" x14ac:dyDescent="0.2">
      <c r="B776" s="241"/>
      <c r="C776" s="242"/>
      <c r="D776" s="243"/>
      <c r="E776" s="244"/>
      <c r="F776" s="244"/>
      <c r="G776" s="250"/>
      <c r="H776" s="202"/>
      <c r="I776" s="223"/>
      <c r="J776" s="341"/>
      <c r="K776" s="262"/>
      <c r="L776" s="248"/>
      <c r="M776" s="249"/>
      <c r="N776" s="203"/>
    </row>
    <row r="777" spans="2:14" x14ac:dyDescent="0.2">
      <c r="B777" s="241"/>
      <c r="C777" s="242"/>
      <c r="D777" s="243"/>
      <c r="E777" s="244"/>
      <c r="F777" s="244"/>
      <c r="G777" s="250"/>
      <c r="H777" s="202"/>
      <c r="I777" s="223"/>
      <c r="J777" s="341"/>
      <c r="K777" s="262"/>
      <c r="L777" s="248"/>
      <c r="M777" s="249"/>
      <c r="N777" s="203"/>
    </row>
    <row r="778" spans="2:14" x14ac:dyDescent="0.2">
      <c r="B778" s="241"/>
      <c r="C778" s="251"/>
      <c r="D778" s="243"/>
      <c r="E778" s="244"/>
      <c r="F778" s="244"/>
      <c r="G778" s="250"/>
      <c r="H778" s="202"/>
      <c r="I778" s="223"/>
      <c r="J778" s="341"/>
      <c r="K778" s="260"/>
      <c r="L778" s="248"/>
      <c r="M778" s="249"/>
      <c r="N778" s="203"/>
    </row>
    <row r="779" spans="2:14" x14ac:dyDescent="0.2">
      <c r="B779" s="241"/>
      <c r="C779" s="242"/>
      <c r="D779" s="243"/>
      <c r="E779" s="244"/>
      <c r="F779" s="244"/>
      <c r="G779" s="250"/>
      <c r="H779" s="202"/>
      <c r="I779" s="223"/>
      <c r="J779" s="341"/>
      <c r="K779" s="262"/>
      <c r="L779" s="248"/>
      <c r="M779" s="249"/>
      <c r="N779" s="203"/>
    </row>
    <row r="780" spans="2:14" x14ac:dyDescent="0.2">
      <c r="B780" s="241"/>
      <c r="C780" s="242"/>
      <c r="D780" s="243"/>
      <c r="E780" s="244"/>
      <c r="F780" s="244"/>
      <c r="G780" s="250"/>
      <c r="H780" s="202"/>
      <c r="I780" s="223"/>
      <c r="J780" s="341"/>
      <c r="K780" s="262"/>
      <c r="L780" s="248"/>
      <c r="M780" s="249"/>
      <c r="N780" s="203"/>
    </row>
    <row r="781" spans="2:14" x14ac:dyDescent="0.2">
      <c r="B781" s="241"/>
      <c r="C781" s="242"/>
      <c r="D781" s="243"/>
      <c r="E781" s="244"/>
      <c r="F781" s="244"/>
      <c r="G781" s="250"/>
      <c r="H781" s="202"/>
      <c r="I781" s="223"/>
      <c r="J781" s="341"/>
      <c r="K781" s="262"/>
      <c r="L781" s="248"/>
      <c r="M781" s="249"/>
      <c r="N781" s="203"/>
    </row>
    <row r="782" spans="2:14" x14ac:dyDescent="0.2">
      <c r="B782" s="241"/>
      <c r="C782" s="251"/>
      <c r="D782" s="241"/>
      <c r="E782" s="244"/>
      <c r="F782" s="244"/>
      <c r="G782" s="257"/>
      <c r="H782" s="202"/>
      <c r="I782" s="223"/>
      <c r="J782" s="341"/>
      <c r="K782" s="262"/>
      <c r="L782" s="248"/>
      <c r="M782" s="249"/>
      <c r="N782" s="203"/>
    </row>
    <row r="783" spans="2:14" x14ac:dyDescent="0.2">
      <c r="B783" s="241"/>
      <c r="C783" s="251"/>
      <c r="D783" s="241"/>
      <c r="E783" s="244"/>
      <c r="F783" s="244"/>
      <c r="G783" s="257"/>
      <c r="H783" s="202"/>
      <c r="I783" s="223"/>
      <c r="J783" s="341"/>
      <c r="K783" s="262"/>
      <c r="L783" s="248"/>
      <c r="M783" s="249"/>
      <c r="N783" s="203"/>
    </row>
    <row r="784" spans="2:14" x14ac:dyDescent="0.2">
      <c r="B784" s="241"/>
      <c r="C784" s="242"/>
      <c r="D784" s="243"/>
      <c r="E784" s="244"/>
      <c r="F784" s="244"/>
      <c r="G784" s="250"/>
      <c r="H784" s="202"/>
      <c r="I784" s="223"/>
      <c r="J784" s="341"/>
      <c r="K784" s="262"/>
      <c r="L784" s="248"/>
      <c r="M784" s="249"/>
      <c r="N784" s="203"/>
    </row>
    <row r="785" spans="2:14" x14ac:dyDescent="0.2">
      <c r="B785" s="241"/>
      <c r="C785" s="251"/>
      <c r="D785" s="243"/>
      <c r="E785" s="244"/>
      <c r="F785" s="244"/>
      <c r="G785" s="199"/>
      <c r="H785" s="202"/>
      <c r="I785" s="223"/>
      <c r="J785" s="341"/>
      <c r="K785" s="262"/>
      <c r="L785" s="248"/>
      <c r="M785" s="249"/>
      <c r="N785" s="203"/>
    </row>
    <row r="786" spans="2:14" x14ac:dyDescent="0.2">
      <c r="B786" s="241"/>
      <c r="C786" s="251"/>
      <c r="D786" s="243"/>
      <c r="E786" s="244"/>
      <c r="F786" s="244"/>
      <c r="G786" s="199"/>
      <c r="H786" s="202"/>
      <c r="I786" s="223"/>
      <c r="J786" s="341"/>
      <c r="K786" s="262"/>
      <c r="L786" s="248"/>
      <c r="M786" s="249"/>
      <c r="N786" s="203"/>
    </row>
    <row r="787" spans="2:14" x14ac:dyDescent="0.2">
      <c r="B787" s="241"/>
      <c r="C787" s="242"/>
      <c r="D787" s="243"/>
      <c r="E787" s="244"/>
      <c r="F787" s="244"/>
      <c r="G787" s="250"/>
      <c r="H787" s="202"/>
      <c r="I787" s="223"/>
      <c r="J787" s="341"/>
      <c r="K787" s="262"/>
      <c r="L787" s="248"/>
      <c r="M787" s="249"/>
      <c r="N787" s="203"/>
    </row>
    <row r="788" spans="2:14" x14ac:dyDescent="0.2">
      <c r="B788" s="241"/>
      <c r="C788" s="242"/>
      <c r="D788" s="243"/>
      <c r="E788" s="244"/>
      <c r="F788" s="244"/>
      <c r="G788" s="250"/>
      <c r="H788" s="202"/>
      <c r="I788" s="223"/>
      <c r="J788" s="341"/>
      <c r="K788" s="262"/>
      <c r="L788" s="248"/>
      <c r="M788" s="249"/>
      <c r="N788" s="203"/>
    </row>
    <row r="789" spans="2:14" x14ac:dyDescent="0.2">
      <c r="B789" s="241"/>
      <c r="C789" s="242"/>
      <c r="D789" s="243"/>
      <c r="E789" s="244"/>
      <c r="F789" s="244"/>
      <c r="G789" s="250"/>
      <c r="H789" s="202"/>
      <c r="I789" s="223"/>
      <c r="J789" s="341"/>
      <c r="K789" s="262"/>
      <c r="L789" s="248"/>
      <c r="M789" s="249"/>
      <c r="N789" s="203"/>
    </row>
    <row r="790" spans="2:14" x14ac:dyDescent="0.2">
      <c r="B790" s="241"/>
      <c r="C790" s="242"/>
      <c r="D790" s="243"/>
      <c r="E790" s="244"/>
      <c r="F790" s="244"/>
      <c r="G790" s="250"/>
      <c r="H790" s="202"/>
      <c r="I790" s="223"/>
      <c r="J790" s="341"/>
      <c r="K790" s="262"/>
      <c r="L790" s="248"/>
      <c r="M790" s="249"/>
      <c r="N790" s="203"/>
    </row>
    <row r="791" spans="2:14" x14ac:dyDescent="0.2">
      <c r="B791" s="241"/>
      <c r="C791" s="251"/>
      <c r="D791" s="243"/>
      <c r="E791" s="244"/>
      <c r="F791" s="244"/>
      <c r="G791" s="199"/>
      <c r="H791" s="202"/>
      <c r="I791" s="223"/>
      <c r="J791" s="341"/>
      <c r="K791" s="262"/>
      <c r="L791" s="248"/>
      <c r="M791" s="249"/>
      <c r="N791" s="203"/>
    </row>
    <row r="792" spans="2:14" x14ac:dyDescent="0.2">
      <c r="B792" s="241"/>
      <c r="C792" s="251"/>
      <c r="D792" s="243"/>
      <c r="E792" s="244"/>
      <c r="F792" s="244"/>
      <c r="G792" s="199"/>
      <c r="H792" s="202"/>
      <c r="I792" s="223"/>
      <c r="J792" s="341"/>
      <c r="K792" s="262"/>
      <c r="L792" s="248"/>
      <c r="M792" s="249"/>
      <c r="N792" s="203"/>
    </row>
    <row r="793" spans="2:14" x14ac:dyDescent="0.2">
      <c r="B793" s="241"/>
      <c r="C793" s="242"/>
      <c r="D793" s="243"/>
      <c r="E793" s="244"/>
      <c r="F793" s="244"/>
      <c r="G793" s="250"/>
      <c r="H793" s="202"/>
      <c r="I793" s="223"/>
      <c r="J793" s="341"/>
      <c r="K793" s="262"/>
      <c r="L793" s="248"/>
      <c r="M793" s="249"/>
      <c r="N793" s="203"/>
    </row>
    <row r="794" spans="2:14" x14ac:dyDescent="0.2">
      <c r="B794" s="241"/>
      <c r="C794" s="242"/>
      <c r="D794" s="243"/>
      <c r="E794" s="244"/>
      <c r="F794" s="244"/>
      <c r="G794" s="250"/>
      <c r="H794" s="202"/>
      <c r="I794" s="223"/>
      <c r="J794" s="341"/>
      <c r="K794" s="262"/>
      <c r="L794" s="248"/>
      <c r="M794" s="249"/>
      <c r="N794" s="203"/>
    </row>
    <row r="795" spans="2:14" x14ac:dyDescent="0.2">
      <c r="B795" s="241"/>
      <c r="C795" s="242"/>
      <c r="D795" s="243"/>
      <c r="E795" s="244"/>
      <c r="F795" s="244"/>
      <c r="G795" s="250"/>
      <c r="H795" s="202"/>
      <c r="I795" s="223"/>
      <c r="J795" s="341"/>
      <c r="K795" s="260"/>
      <c r="L795" s="248"/>
      <c r="M795" s="249"/>
      <c r="N795" s="203"/>
    </row>
    <row r="796" spans="2:14" x14ac:dyDescent="0.2">
      <c r="B796" s="241"/>
      <c r="C796" s="242"/>
      <c r="D796" s="243"/>
      <c r="E796" s="244"/>
      <c r="F796" s="244"/>
      <c r="G796" s="250"/>
      <c r="H796" s="202"/>
      <c r="I796" s="223"/>
      <c r="J796" s="341"/>
      <c r="K796" s="262"/>
      <c r="L796" s="248"/>
      <c r="M796" s="249"/>
      <c r="N796" s="203"/>
    </row>
    <row r="797" spans="2:14" x14ac:dyDescent="0.2">
      <c r="B797" s="241"/>
      <c r="C797" s="242"/>
      <c r="D797" s="243"/>
      <c r="E797" s="244"/>
      <c r="F797" s="244"/>
      <c r="G797" s="250"/>
      <c r="H797" s="202"/>
      <c r="I797" s="223"/>
      <c r="J797" s="341"/>
      <c r="K797" s="262"/>
      <c r="L797" s="248"/>
      <c r="M797" s="249"/>
      <c r="N797" s="203"/>
    </row>
    <row r="798" spans="2:14" x14ac:dyDescent="0.2">
      <c r="B798" s="241"/>
      <c r="C798" s="242"/>
      <c r="D798" s="243"/>
      <c r="E798" s="244"/>
      <c r="F798" s="244"/>
      <c r="G798" s="250"/>
      <c r="H798" s="202"/>
      <c r="I798" s="223"/>
      <c r="J798" s="341"/>
      <c r="K798" s="262"/>
      <c r="L798" s="248"/>
      <c r="M798" s="249"/>
      <c r="N798" s="203"/>
    </row>
    <row r="799" spans="2:14" x14ac:dyDescent="0.2">
      <c r="B799" s="241"/>
      <c r="C799" s="242"/>
      <c r="D799" s="243"/>
      <c r="E799" s="244"/>
      <c r="F799" s="244"/>
      <c r="G799" s="250"/>
      <c r="H799" s="202"/>
      <c r="I799" s="223"/>
      <c r="J799" s="341"/>
      <c r="K799" s="262"/>
      <c r="L799" s="248"/>
      <c r="M799" s="249"/>
      <c r="N799" s="203"/>
    </row>
    <row r="800" spans="2:14" x14ac:dyDescent="0.2">
      <c r="B800" s="241"/>
      <c r="C800" s="242"/>
      <c r="D800" s="243"/>
      <c r="E800" s="244"/>
      <c r="F800" s="244"/>
      <c r="G800" s="250"/>
      <c r="H800" s="202"/>
      <c r="I800" s="223"/>
      <c r="J800" s="341"/>
      <c r="K800" s="262"/>
      <c r="L800" s="248"/>
      <c r="M800" s="249"/>
      <c r="N800" s="203"/>
    </row>
    <row r="801" spans="2:14" x14ac:dyDescent="0.2">
      <c r="B801" s="241"/>
      <c r="C801" s="242"/>
      <c r="D801" s="243"/>
      <c r="E801" s="244"/>
      <c r="F801" s="244"/>
      <c r="G801" s="250"/>
      <c r="H801" s="202"/>
      <c r="I801" s="223"/>
      <c r="J801" s="341"/>
      <c r="K801" s="262"/>
      <c r="L801" s="248"/>
      <c r="M801" s="249"/>
      <c r="N801" s="203"/>
    </row>
    <row r="802" spans="2:14" x14ac:dyDescent="0.2">
      <c r="B802" s="241"/>
      <c r="C802" s="242"/>
      <c r="D802" s="241"/>
      <c r="E802" s="244"/>
      <c r="F802" s="244"/>
      <c r="G802" s="257"/>
      <c r="H802" s="202"/>
      <c r="I802" s="223"/>
      <c r="J802" s="341"/>
      <c r="K802" s="262"/>
      <c r="L802" s="248"/>
      <c r="M802" s="249"/>
      <c r="N802" s="203"/>
    </row>
    <row r="803" spans="2:14" x14ac:dyDescent="0.2">
      <c r="B803" s="241"/>
      <c r="C803" s="242"/>
      <c r="D803" s="243"/>
      <c r="E803" s="244"/>
      <c r="F803" s="244"/>
      <c r="G803" s="250"/>
      <c r="H803" s="202"/>
      <c r="I803" s="223"/>
      <c r="J803" s="341"/>
      <c r="K803" s="260"/>
      <c r="L803" s="248"/>
      <c r="M803" s="249"/>
      <c r="N803" s="203"/>
    </row>
    <row r="804" spans="2:14" x14ac:dyDescent="0.2">
      <c r="B804" s="241"/>
      <c r="C804" s="242"/>
      <c r="D804" s="243"/>
      <c r="E804" s="244"/>
      <c r="F804" s="244"/>
      <c r="G804" s="250"/>
      <c r="H804" s="202"/>
      <c r="I804" s="223"/>
      <c r="J804" s="341"/>
      <c r="K804" s="262"/>
      <c r="L804" s="248"/>
      <c r="M804" s="249"/>
      <c r="N804" s="203"/>
    </row>
    <row r="805" spans="2:14" x14ac:dyDescent="0.2">
      <c r="B805" s="241"/>
      <c r="C805" s="242"/>
      <c r="D805" s="241"/>
      <c r="E805" s="244"/>
      <c r="F805" s="244"/>
      <c r="G805" s="257"/>
      <c r="H805" s="202"/>
      <c r="I805" s="223"/>
      <c r="J805" s="341"/>
      <c r="K805" s="262"/>
      <c r="L805" s="248"/>
      <c r="M805" s="249"/>
      <c r="N805" s="203"/>
    </row>
    <row r="806" spans="2:14" x14ac:dyDescent="0.2">
      <c r="B806" s="241"/>
      <c r="C806" s="251"/>
      <c r="D806" s="243"/>
      <c r="E806" s="244"/>
      <c r="F806" s="244"/>
      <c r="G806" s="250"/>
      <c r="H806" s="202"/>
      <c r="I806" s="223"/>
      <c r="J806" s="341"/>
      <c r="K806" s="262"/>
      <c r="L806" s="248"/>
      <c r="M806" s="249"/>
      <c r="N806" s="203"/>
    </row>
    <row r="807" spans="2:14" x14ac:dyDescent="0.2">
      <c r="B807" s="241"/>
      <c r="C807" s="242"/>
      <c r="D807" s="243"/>
      <c r="E807" s="244"/>
      <c r="F807" s="244"/>
      <c r="G807" s="250"/>
      <c r="H807" s="202"/>
      <c r="I807" s="223"/>
      <c r="J807" s="341"/>
      <c r="K807" s="262"/>
      <c r="L807" s="248"/>
      <c r="M807" s="249"/>
      <c r="N807" s="203"/>
    </row>
    <row r="808" spans="2:14" x14ac:dyDescent="0.2">
      <c r="B808" s="241"/>
      <c r="C808" s="242"/>
      <c r="D808" s="241"/>
      <c r="E808" s="244"/>
      <c r="F808" s="244"/>
      <c r="G808" s="257"/>
      <c r="H808" s="202"/>
      <c r="I808" s="223"/>
      <c r="J808" s="341"/>
      <c r="K808" s="262"/>
      <c r="L808" s="248"/>
      <c r="M808" s="249"/>
      <c r="N808" s="203"/>
    </row>
    <row r="809" spans="2:14" x14ac:dyDescent="0.2">
      <c r="B809" s="241"/>
      <c r="C809" s="242"/>
      <c r="D809" s="243"/>
      <c r="E809" s="244"/>
      <c r="F809" s="244"/>
      <c r="G809" s="250"/>
      <c r="H809" s="202"/>
      <c r="I809" s="223"/>
      <c r="J809" s="341"/>
      <c r="K809" s="262"/>
      <c r="L809" s="248"/>
      <c r="M809" s="249"/>
      <c r="N809" s="203"/>
    </row>
    <row r="810" spans="2:14" x14ac:dyDescent="0.2">
      <c r="B810" s="241"/>
      <c r="C810" s="242"/>
      <c r="D810" s="243"/>
      <c r="E810" s="244"/>
      <c r="F810" s="244"/>
      <c r="G810" s="250"/>
      <c r="H810" s="202"/>
      <c r="I810" s="223"/>
      <c r="J810" s="341"/>
      <c r="K810" s="262"/>
      <c r="L810" s="248"/>
      <c r="M810" s="249"/>
      <c r="N810" s="203"/>
    </row>
    <row r="811" spans="2:14" x14ac:dyDescent="0.2">
      <c r="B811" s="241"/>
      <c r="C811" s="242"/>
      <c r="D811" s="243"/>
      <c r="E811" s="244"/>
      <c r="F811" s="244"/>
      <c r="G811" s="250"/>
      <c r="H811" s="202"/>
      <c r="I811" s="223"/>
      <c r="J811" s="341"/>
      <c r="K811" s="262"/>
      <c r="L811" s="248"/>
      <c r="M811" s="249"/>
      <c r="N811" s="203"/>
    </row>
    <row r="812" spans="2:14" x14ac:dyDescent="0.2">
      <c r="B812" s="241"/>
      <c r="C812" s="242"/>
      <c r="D812" s="243"/>
      <c r="E812" s="244"/>
      <c r="F812" s="244"/>
      <c r="G812" s="250"/>
      <c r="H812" s="202"/>
      <c r="I812" s="223"/>
      <c r="J812" s="341"/>
      <c r="K812" s="262"/>
      <c r="L812" s="248"/>
      <c r="M812" s="249"/>
      <c r="N812" s="203"/>
    </row>
    <row r="813" spans="2:14" x14ac:dyDescent="0.2">
      <c r="B813" s="241"/>
      <c r="C813" s="242"/>
      <c r="D813" s="243"/>
      <c r="E813" s="244"/>
      <c r="F813" s="244"/>
      <c r="G813" s="250"/>
      <c r="H813" s="202"/>
      <c r="I813" s="223"/>
      <c r="J813" s="341"/>
      <c r="K813" s="262"/>
      <c r="L813" s="248"/>
      <c r="M813" s="249"/>
      <c r="N813" s="203"/>
    </row>
    <row r="814" spans="2:14" x14ac:dyDescent="0.2">
      <c r="B814" s="241"/>
      <c r="C814" s="242"/>
      <c r="D814" s="243"/>
      <c r="E814" s="244"/>
      <c r="F814" s="244"/>
      <c r="G814" s="250"/>
      <c r="H814" s="202"/>
      <c r="I814" s="223"/>
      <c r="J814" s="341"/>
      <c r="K814" s="262"/>
      <c r="L814" s="248"/>
      <c r="M814" s="249"/>
      <c r="N814" s="203"/>
    </row>
    <row r="815" spans="2:14" x14ac:dyDescent="0.2">
      <c r="B815" s="241"/>
      <c r="C815" s="242"/>
      <c r="D815" s="243"/>
      <c r="E815" s="244"/>
      <c r="F815" s="244"/>
      <c r="G815" s="250"/>
      <c r="H815" s="202"/>
      <c r="I815" s="223"/>
      <c r="J815" s="341"/>
      <c r="K815" s="262"/>
      <c r="L815" s="248"/>
      <c r="M815" s="249"/>
      <c r="N815" s="203"/>
    </row>
    <row r="816" spans="2:14" x14ac:dyDescent="0.2">
      <c r="B816" s="241"/>
      <c r="C816" s="242"/>
      <c r="D816" s="243"/>
      <c r="E816" s="244"/>
      <c r="F816" s="244"/>
      <c r="G816" s="250"/>
      <c r="H816" s="202"/>
      <c r="I816" s="223"/>
      <c r="J816" s="341"/>
      <c r="K816" s="262"/>
      <c r="L816" s="248"/>
      <c r="M816" s="249"/>
      <c r="N816" s="203"/>
    </row>
    <row r="817" spans="2:14" x14ac:dyDescent="0.2">
      <c r="B817" s="241"/>
      <c r="C817" s="242"/>
      <c r="D817" s="243"/>
      <c r="E817" s="244"/>
      <c r="F817" s="244"/>
      <c r="G817" s="250"/>
      <c r="H817" s="202"/>
      <c r="I817" s="223"/>
      <c r="J817" s="341"/>
      <c r="K817" s="262"/>
      <c r="L817" s="248"/>
      <c r="M817" s="249"/>
      <c r="N817" s="203"/>
    </row>
    <row r="818" spans="2:14" x14ac:dyDescent="0.2">
      <c r="B818" s="241"/>
      <c r="C818" s="251"/>
      <c r="D818" s="243"/>
      <c r="E818" s="244"/>
      <c r="F818" s="244"/>
      <c r="G818" s="250"/>
      <c r="H818" s="202"/>
      <c r="I818" s="223"/>
      <c r="J818" s="341"/>
      <c r="K818" s="262"/>
      <c r="L818" s="248"/>
      <c r="M818" s="249"/>
      <c r="N818" s="203"/>
    </row>
    <row r="819" spans="2:14" x14ac:dyDescent="0.2">
      <c r="B819" s="241"/>
      <c r="C819" s="242"/>
      <c r="D819" s="243"/>
      <c r="E819" s="244"/>
      <c r="F819" s="244"/>
      <c r="G819" s="250"/>
      <c r="H819" s="202"/>
      <c r="I819" s="223"/>
      <c r="J819" s="341"/>
      <c r="K819" s="262"/>
      <c r="L819" s="248"/>
      <c r="M819" s="249"/>
      <c r="N819" s="203"/>
    </row>
    <row r="820" spans="2:14" x14ac:dyDescent="0.2">
      <c r="B820" s="241"/>
      <c r="C820" s="242"/>
      <c r="D820" s="243"/>
      <c r="E820" s="244"/>
      <c r="F820" s="244"/>
      <c r="G820" s="250"/>
      <c r="H820" s="202"/>
      <c r="I820" s="223"/>
      <c r="J820" s="341"/>
      <c r="K820" s="262"/>
      <c r="L820" s="248"/>
      <c r="M820" s="249"/>
      <c r="N820" s="203"/>
    </row>
    <row r="821" spans="2:14" x14ac:dyDescent="0.2">
      <c r="B821" s="241"/>
      <c r="C821" s="242"/>
      <c r="D821" s="243"/>
      <c r="E821" s="244"/>
      <c r="F821" s="244"/>
      <c r="G821" s="250"/>
      <c r="H821" s="202"/>
      <c r="I821" s="223"/>
      <c r="J821" s="341"/>
      <c r="K821" s="262"/>
      <c r="L821" s="248"/>
      <c r="M821" s="249"/>
      <c r="N821" s="203"/>
    </row>
    <row r="822" spans="2:14" x14ac:dyDescent="0.2">
      <c r="B822" s="241"/>
      <c r="C822" s="242"/>
      <c r="D822" s="243"/>
      <c r="E822" s="244"/>
      <c r="F822" s="244"/>
      <c r="G822" s="250"/>
      <c r="H822" s="202"/>
      <c r="I822" s="223"/>
      <c r="J822" s="341"/>
      <c r="K822" s="262"/>
      <c r="L822" s="248"/>
      <c r="M822" s="249"/>
      <c r="N822" s="203"/>
    </row>
    <row r="823" spans="2:14" x14ac:dyDescent="0.2">
      <c r="B823" s="241"/>
      <c r="C823" s="242"/>
      <c r="D823" s="243"/>
      <c r="E823" s="244"/>
      <c r="F823" s="244"/>
      <c r="G823" s="250"/>
      <c r="H823" s="202"/>
      <c r="I823" s="223"/>
      <c r="J823" s="341"/>
      <c r="K823" s="262"/>
      <c r="L823" s="248"/>
      <c r="M823" s="249"/>
      <c r="N823" s="203"/>
    </row>
    <row r="824" spans="2:14" x14ac:dyDescent="0.2">
      <c r="B824" s="241"/>
      <c r="C824" s="242"/>
      <c r="D824" s="243"/>
      <c r="E824" s="244"/>
      <c r="F824" s="244"/>
      <c r="G824" s="250"/>
      <c r="H824" s="202"/>
      <c r="I824" s="223"/>
      <c r="J824" s="341"/>
      <c r="K824" s="262"/>
      <c r="L824" s="248"/>
      <c r="M824" s="249"/>
      <c r="N824" s="203"/>
    </row>
    <row r="825" spans="2:14" x14ac:dyDescent="0.2">
      <c r="B825" s="241"/>
      <c r="C825" s="242"/>
      <c r="D825" s="243"/>
      <c r="E825" s="244"/>
      <c r="F825" s="244"/>
      <c r="G825" s="250"/>
      <c r="H825" s="202"/>
      <c r="I825" s="223"/>
      <c r="J825" s="341"/>
      <c r="K825" s="262"/>
      <c r="L825" s="248"/>
      <c r="M825" s="249"/>
      <c r="N825" s="203"/>
    </row>
    <row r="826" spans="2:14" x14ac:dyDescent="0.2">
      <c r="B826" s="241"/>
      <c r="C826" s="251"/>
      <c r="D826" s="243"/>
      <c r="E826" s="244"/>
      <c r="F826" s="244"/>
      <c r="G826" s="199"/>
      <c r="H826" s="202"/>
      <c r="I826" s="223"/>
      <c r="J826" s="341"/>
      <c r="K826" s="262"/>
      <c r="L826" s="248"/>
      <c r="M826" s="249"/>
      <c r="N826" s="203"/>
    </row>
    <row r="827" spans="2:14" x14ac:dyDescent="0.2">
      <c r="B827" s="241"/>
      <c r="C827" s="242"/>
      <c r="D827" s="243"/>
      <c r="E827" s="244"/>
      <c r="F827" s="244"/>
      <c r="G827" s="250"/>
      <c r="H827" s="202"/>
      <c r="I827" s="223"/>
      <c r="J827" s="341"/>
      <c r="K827" s="262"/>
      <c r="L827" s="248"/>
      <c r="M827" s="249"/>
      <c r="N827" s="203"/>
    </row>
    <row r="828" spans="2:14" x14ac:dyDescent="0.2">
      <c r="B828" s="241"/>
      <c r="C828" s="242"/>
      <c r="D828" s="243"/>
      <c r="E828" s="244"/>
      <c r="F828" s="244"/>
      <c r="G828" s="250"/>
      <c r="H828" s="202"/>
      <c r="I828" s="223"/>
      <c r="J828" s="341"/>
      <c r="K828" s="262"/>
      <c r="L828" s="248"/>
      <c r="M828" s="249"/>
      <c r="N828" s="203"/>
    </row>
    <row r="829" spans="2:14" x14ac:dyDescent="0.2">
      <c r="B829" s="241"/>
      <c r="C829" s="242"/>
      <c r="D829" s="243"/>
      <c r="E829" s="244"/>
      <c r="F829" s="244"/>
      <c r="G829" s="250"/>
      <c r="H829" s="202"/>
      <c r="I829" s="223"/>
      <c r="J829" s="341"/>
      <c r="K829" s="262"/>
      <c r="L829" s="248"/>
      <c r="M829" s="249"/>
      <c r="N829" s="203"/>
    </row>
    <row r="830" spans="2:14" x14ac:dyDescent="0.2">
      <c r="B830" s="241"/>
      <c r="C830" s="242"/>
      <c r="D830" s="243"/>
      <c r="E830" s="244"/>
      <c r="F830" s="244"/>
      <c r="G830" s="250"/>
      <c r="H830" s="202"/>
      <c r="I830" s="223"/>
      <c r="J830" s="341"/>
      <c r="K830" s="262"/>
      <c r="L830" s="248"/>
      <c r="M830" s="249"/>
      <c r="N830" s="203"/>
    </row>
    <row r="831" spans="2:14" x14ac:dyDescent="0.2">
      <c r="B831" s="241"/>
      <c r="C831" s="242"/>
      <c r="D831" s="243"/>
      <c r="E831" s="244"/>
      <c r="F831" s="244"/>
      <c r="G831" s="250"/>
      <c r="H831" s="202"/>
      <c r="I831" s="223"/>
      <c r="J831" s="341"/>
      <c r="K831" s="262"/>
      <c r="L831" s="248"/>
      <c r="M831" s="249"/>
      <c r="N831" s="203"/>
    </row>
    <row r="832" spans="2:14" x14ac:dyDescent="0.2">
      <c r="B832" s="241"/>
      <c r="C832" s="242"/>
      <c r="D832" s="243"/>
      <c r="E832" s="244"/>
      <c r="F832" s="244"/>
      <c r="G832" s="250"/>
      <c r="H832" s="202"/>
      <c r="I832" s="223"/>
      <c r="J832" s="341"/>
      <c r="K832" s="262"/>
      <c r="L832" s="248"/>
      <c r="M832" s="249"/>
      <c r="N832" s="203"/>
    </row>
    <row r="833" spans="2:14" x14ac:dyDescent="0.2">
      <c r="B833" s="241"/>
      <c r="C833" s="242"/>
      <c r="D833" s="243"/>
      <c r="E833" s="244"/>
      <c r="F833" s="244"/>
      <c r="G833" s="250"/>
      <c r="H833" s="202"/>
      <c r="I833" s="223"/>
      <c r="J833" s="341"/>
      <c r="K833" s="262"/>
      <c r="L833" s="248"/>
      <c r="M833" s="249"/>
      <c r="N833" s="203"/>
    </row>
    <row r="834" spans="2:14" x14ac:dyDescent="0.2">
      <c r="B834" s="241"/>
      <c r="C834" s="242"/>
      <c r="D834" s="243"/>
      <c r="E834" s="244"/>
      <c r="F834" s="244"/>
      <c r="G834" s="250"/>
      <c r="H834" s="202"/>
      <c r="I834" s="223"/>
      <c r="J834" s="341"/>
      <c r="K834" s="262"/>
      <c r="L834" s="248"/>
      <c r="M834" s="249"/>
      <c r="N834" s="203"/>
    </row>
    <row r="835" spans="2:14" x14ac:dyDescent="0.2">
      <c r="B835" s="241"/>
      <c r="C835" s="242"/>
      <c r="D835" s="243"/>
      <c r="E835" s="244"/>
      <c r="F835" s="244"/>
      <c r="G835" s="250"/>
      <c r="H835" s="202"/>
      <c r="I835" s="223"/>
      <c r="J835" s="341"/>
      <c r="K835" s="262"/>
      <c r="L835" s="248"/>
      <c r="M835" s="249"/>
      <c r="N835" s="203"/>
    </row>
    <row r="836" spans="2:14" x14ac:dyDescent="0.2">
      <c r="B836" s="241"/>
      <c r="C836" s="242"/>
      <c r="D836" s="243"/>
      <c r="E836" s="244"/>
      <c r="F836" s="244"/>
      <c r="G836" s="250"/>
      <c r="H836" s="202"/>
      <c r="I836" s="223"/>
      <c r="J836" s="341"/>
      <c r="K836" s="262"/>
      <c r="L836" s="248"/>
      <c r="M836" s="249"/>
      <c r="N836" s="203"/>
    </row>
    <row r="837" spans="2:14" x14ac:dyDescent="0.2">
      <c r="B837" s="241"/>
      <c r="C837" s="242"/>
      <c r="D837" s="241"/>
      <c r="E837" s="244"/>
      <c r="F837" s="244"/>
      <c r="G837" s="257"/>
      <c r="H837" s="202"/>
      <c r="I837" s="223"/>
      <c r="J837" s="341"/>
      <c r="K837" s="262"/>
      <c r="L837" s="248"/>
      <c r="M837" s="249"/>
      <c r="N837" s="203"/>
    </row>
    <row r="838" spans="2:14" x14ac:dyDescent="0.2">
      <c r="B838" s="241"/>
      <c r="C838" s="242"/>
      <c r="D838" s="243"/>
      <c r="E838" s="244"/>
      <c r="F838" s="244"/>
      <c r="G838" s="250"/>
      <c r="H838" s="202"/>
      <c r="I838" s="223"/>
      <c r="J838" s="341"/>
      <c r="K838" s="262"/>
      <c r="L838" s="248"/>
      <c r="M838" s="249"/>
      <c r="N838" s="203"/>
    </row>
    <row r="839" spans="2:14" x14ac:dyDescent="0.2">
      <c r="B839" s="241"/>
      <c r="C839" s="242"/>
      <c r="D839" s="243"/>
      <c r="E839" s="244"/>
      <c r="F839" s="244"/>
      <c r="G839" s="250"/>
      <c r="H839" s="202"/>
      <c r="I839" s="223"/>
      <c r="J839" s="341"/>
      <c r="K839" s="262"/>
      <c r="L839" s="248"/>
      <c r="M839" s="249"/>
      <c r="N839" s="203"/>
    </row>
    <row r="840" spans="2:14" x14ac:dyDescent="0.2">
      <c r="B840" s="241"/>
      <c r="C840" s="242"/>
      <c r="D840" s="243"/>
      <c r="E840" s="244"/>
      <c r="F840" s="244"/>
      <c r="G840" s="250"/>
      <c r="H840" s="202"/>
      <c r="I840" s="223"/>
      <c r="J840" s="341"/>
      <c r="K840" s="260"/>
      <c r="L840" s="248"/>
      <c r="M840" s="249"/>
      <c r="N840" s="203"/>
    </row>
    <row r="841" spans="2:14" x14ac:dyDescent="0.2">
      <c r="B841" s="241"/>
      <c r="C841" s="242"/>
      <c r="D841" s="243"/>
      <c r="E841" s="244"/>
      <c r="F841" s="244"/>
      <c r="G841" s="250"/>
      <c r="H841" s="202"/>
      <c r="I841" s="223"/>
      <c r="J841" s="341"/>
      <c r="K841" s="262"/>
      <c r="L841" s="248"/>
      <c r="M841" s="249"/>
      <c r="N841" s="203"/>
    </row>
    <row r="842" spans="2:14" x14ac:dyDescent="0.2">
      <c r="B842" s="241"/>
      <c r="C842" s="242"/>
      <c r="D842" s="243"/>
      <c r="E842" s="244"/>
      <c r="F842" s="244"/>
      <c r="G842" s="250"/>
      <c r="H842" s="202"/>
      <c r="I842" s="223"/>
      <c r="J842" s="341"/>
      <c r="K842" s="262"/>
      <c r="L842" s="248"/>
      <c r="M842" s="249"/>
      <c r="N842" s="203"/>
    </row>
    <row r="843" spans="2:14" x14ac:dyDescent="0.2">
      <c r="B843" s="241"/>
      <c r="C843" s="242"/>
      <c r="D843" s="243"/>
      <c r="E843" s="244"/>
      <c r="F843" s="244"/>
      <c r="G843" s="250"/>
      <c r="H843" s="202"/>
      <c r="I843" s="223"/>
      <c r="J843" s="341"/>
      <c r="K843" s="262"/>
      <c r="L843" s="248"/>
      <c r="M843" s="249"/>
      <c r="N843" s="203"/>
    </row>
    <row r="844" spans="2:14" x14ac:dyDescent="0.2">
      <c r="B844" s="241"/>
      <c r="C844" s="242"/>
      <c r="D844" s="243"/>
      <c r="E844" s="244"/>
      <c r="F844" s="244"/>
      <c r="G844" s="250"/>
      <c r="H844" s="202"/>
      <c r="I844" s="223"/>
      <c r="J844" s="341"/>
      <c r="K844" s="262"/>
      <c r="L844" s="248"/>
      <c r="M844" s="249"/>
      <c r="N844" s="203"/>
    </row>
    <row r="845" spans="2:14" x14ac:dyDescent="0.2">
      <c r="B845" s="241"/>
      <c r="C845" s="242"/>
      <c r="D845" s="243"/>
      <c r="E845" s="244"/>
      <c r="F845" s="244"/>
      <c r="G845" s="250"/>
      <c r="H845" s="202"/>
      <c r="I845" s="223"/>
      <c r="J845" s="341"/>
      <c r="K845" s="262"/>
      <c r="L845" s="248"/>
      <c r="M845" s="249"/>
      <c r="N845" s="203"/>
    </row>
    <row r="846" spans="2:14" x14ac:dyDescent="0.2">
      <c r="B846" s="241"/>
      <c r="C846" s="242"/>
      <c r="D846" s="241"/>
      <c r="E846" s="244"/>
      <c r="F846" s="244"/>
      <c r="G846" s="257"/>
      <c r="H846" s="202"/>
      <c r="I846" s="223"/>
      <c r="J846" s="341"/>
      <c r="K846" s="260"/>
      <c r="L846" s="248"/>
      <c r="M846" s="249"/>
      <c r="N846" s="203"/>
    </row>
    <row r="847" spans="2:14" x14ac:dyDescent="0.2">
      <c r="B847" s="241"/>
      <c r="C847" s="242"/>
      <c r="D847" s="243"/>
      <c r="E847" s="244"/>
      <c r="F847" s="244"/>
      <c r="G847" s="250"/>
      <c r="H847" s="202"/>
      <c r="I847" s="223"/>
      <c r="J847" s="341"/>
      <c r="K847" s="262"/>
      <c r="L847" s="248"/>
      <c r="M847" s="249"/>
      <c r="N847" s="203"/>
    </row>
    <row r="848" spans="2:14" x14ac:dyDescent="0.2">
      <c r="B848" s="241"/>
      <c r="C848" s="242"/>
      <c r="D848" s="243"/>
      <c r="E848" s="244"/>
      <c r="F848" s="244"/>
      <c r="G848" s="250"/>
      <c r="H848" s="202"/>
      <c r="I848" s="223"/>
      <c r="J848" s="341"/>
      <c r="K848" s="262"/>
      <c r="L848" s="248"/>
      <c r="M848" s="249"/>
      <c r="N848" s="203"/>
    </row>
    <row r="849" spans="2:14" x14ac:dyDescent="0.2">
      <c r="B849" s="241"/>
      <c r="C849" s="242"/>
      <c r="D849" s="243"/>
      <c r="E849" s="244"/>
      <c r="F849" s="244"/>
      <c r="G849" s="250"/>
      <c r="H849" s="202"/>
      <c r="I849" s="223"/>
      <c r="J849" s="341"/>
      <c r="K849" s="262"/>
      <c r="L849" s="248"/>
      <c r="M849" s="249"/>
      <c r="N849" s="203"/>
    </row>
    <row r="850" spans="2:14" x14ac:dyDescent="0.2">
      <c r="B850" s="241"/>
      <c r="C850" s="242"/>
      <c r="D850" s="243"/>
      <c r="E850" s="244"/>
      <c r="F850" s="244"/>
      <c r="G850" s="250"/>
      <c r="H850" s="202"/>
      <c r="I850" s="223"/>
      <c r="J850" s="341"/>
      <c r="K850" s="262"/>
      <c r="L850" s="248"/>
      <c r="M850" s="249"/>
      <c r="N850" s="203"/>
    </row>
    <row r="851" spans="2:14" x14ac:dyDescent="0.2">
      <c r="B851" s="241"/>
      <c r="C851" s="242"/>
      <c r="D851" s="243"/>
      <c r="E851" s="244"/>
      <c r="F851" s="244"/>
      <c r="G851" s="250"/>
      <c r="H851" s="202"/>
      <c r="I851" s="223"/>
      <c r="J851" s="341"/>
      <c r="K851" s="262"/>
      <c r="L851" s="248"/>
      <c r="M851" s="249"/>
      <c r="N851" s="203"/>
    </row>
    <row r="852" spans="2:14" x14ac:dyDescent="0.2">
      <c r="B852" s="241"/>
      <c r="C852" s="242"/>
      <c r="D852" s="243"/>
      <c r="E852" s="244"/>
      <c r="F852" s="244"/>
      <c r="G852" s="250"/>
      <c r="H852" s="202"/>
      <c r="I852" s="223"/>
      <c r="J852" s="341"/>
      <c r="K852" s="262"/>
      <c r="L852" s="248"/>
      <c r="M852" s="249"/>
      <c r="N852" s="203"/>
    </row>
    <row r="853" spans="2:14" x14ac:dyDescent="0.2">
      <c r="B853" s="241"/>
      <c r="C853" s="242"/>
      <c r="D853" s="243"/>
      <c r="E853" s="244"/>
      <c r="F853" s="244"/>
      <c r="G853" s="250"/>
      <c r="H853" s="202"/>
      <c r="I853" s="223"/>
      <c r="J853" s="341"/>
      <c r="K853" s="262"/>
      <c r="L853" s="248"/>
      <c r="M853" s="249"/>
      <c r="N853" s="203"/>
    </row>
    <row r="854" spans="2:14" x14ac:dyDescent="0.2">
      <c r="B854" s="241"/>
      <c r="C854" s="242"/>
      <c r="D854" s="243"/>
      <c r="E854" s="244"/>
      <c r="F854" s="244"/>
      <c r="G854" s="250"/>
      <c r="H854" s="202"/>
      <c r="I854" s="223"/>
      <c r="J854" s="341"/>
      <c r="K854" s="263"/>
      <c r="L854" s="248"/>
      <c r="M854" s="249"/>
      <c r="N854" s="203"/>
    </row>
    <row r="855" spans="2:14" x14ac:dyDescent="0.2">
      <c r="B855" s="241"/>
      <c r="C855" s="242"/>
      <c r="D855" s="243"/>
      <c r="E855" s="244"/>
      <c r="F855" s="244"/>
      <c r="G855" s="250"/>
      <c r="H855" s="202"/>
      <c r="I855" s="223"/>
      <c r="J855" s="341"/>
      <c r="K855" s="263"/>
      <c r="L855" s="248"/>
      <c r="M855" s="249"/>
      <c r="N855" s="203"/>
    </row>
    <row r="856" spans="2:14" x14ac:dyDescent="0.2">
      <c r="B856" s="241"/>
      <c r="C856" s="251"/>
      <c r="D856" s="243"/>
      <c r="E856" s="244"/>
      <c r="F856" s="244"/>
      <c r="G856" s="250"/>
      <c r="H856" s="202"/>
      <c r="I856" s="223"/>
      <c r="J856" s="341"/>
      <c r="K856" s="263"/>
      <c r="L856" s="248"/>
      <c r="M856" s="249"/>
      <c r="N856" s="203"/>
    </row>
    <row r="857" spans="2:14" x14ac:dyDescent="0.2">
      <c r="B857" s="241"/>
      <c r="C857" s="242"/>
      <c r="D857" s="243"/>
      <c r="E857" s="244"/>
      <c r="F857" s="244"/>
      <c r="G857" s="250"/>
      <c r="H857" s="202"/>
      <c r="I857" s="223"/>
      <c r="J857" s="341"/>
      <c r="K857" s="262"/>
      <c r="L857" s="248"/>
      <c r="M857" s="249"/>
      <c r="N857" s="203"/>
    </row>
    <row r="858" spans="2:14" x14ac:dyDescent="0.2">
      <c r="B858" s="241"/>
      <c r="C858" s="251"/>
      <c r="D858" s="243"/>
      <c r="E858" s="244"/>
      <c r="F858" s="244"/>
      <c r="G858" s="250"/>
      <c r="H858" s="202"/>
      <c r="I858" s="223"/>
      <c r="J858" s="341"/>
      <c r="K858" s="262"/>
      <c r="L858" s="248"/>
      <c r="M858" s="249"/>
      <c r="N858" s="203"/>
    </row>
    <row r="859" spans="2:14" x14ac:dyDescent="0.2">
      <c r="B859" s="241"/>
      <c r="C859" s="242"/>
      <c r="D859" s="243"/>
      <c r="E859" s="244"/>
      <c r="F859" s="244"/>
      <c r="G859" s="250"/>
      <c r="H859" s="202"/>
      <c r="I859" s="223"/>
      <c r="J859" s="341"/>
      <c r="K859" s="262"/>
      <c r="L859" s="248"/>
      <c r="M859" s="249"/>
      <c r="N859" s="203"/>
    </row>
    <row r="860" spans="2:14" x14ac:dyDescent="0.2">
      <c r="B860" s="241"/>
      <c r="C860" s="242"/>
      <c r="D860" s="243"/>
      <c r="E860" s="244"/>
      <c r="F860" s="244"/>
      <c r="G860" s="250"/>
      <c r="H860" s="202"/>
      <c r="I860" s="223"/>
      <c r="J860" s="341"/>
      <c r="K860" s="262"/>
      <c r="L860" s="248"/>
      <c r="M860" s="249"/>
      <c r="N860" s="203"/>
    </row>
    <row r="861" spans="2:14" x14ac:dyDescent="0.2">
      <c r="B861" s="241"/>
      <c r="C861" s="242"/>
      <c r="D861" s="243"/>
      <c r="E861" s="244"/>
      <c r="F861" s="244"/>
      <c r="G861" s="250"/>
      <c r="H861" s="202"/>
      <c r="I861" s="223"/>
      <c r="J861" s="341"/>
      <c r="K861" s="262"/>
      <c r="L861" s="248"/>
      <c r="M861" s="249"/>
      <c r="N861" s="203"/>
    </row>
    <row r="862" spans="2:14" x14ac:dyDescent="0.2">
      <c r="B862" s="241"/>
      <c r="C862" s="242"/>
      <c r="D862" s="243"/>
      <c r="E862" s="244"/>
      <c r="F862" s="244"/>
      <c r="G862" s="250"/>
      <c r="H862" s="202"/>
      <c r="I862" s="223"/>
      <c r="J862" s="341"/>
      <c r="K862" s="262"/>
      <c r="L862" s="248"/>
      <c r="M862" s="249"/>
      <c r="N862" s="203"/>
    </row>
    <row r="863" spans="2:14" x14ac:dyDescent="0.2">
      <c r="B863" s="241"/>
      <c r="C863" s="242"/>
      <c r="D863" s="243"/>
      <c r="E863" s="244"/>
      <c r="F863" s="244"/>
      <c r="G863" s="250"/>
      <c r="H863" s="202"/>
      <c r="I863" s="223"/>
      <c r="J863" s="341"/>
      <c r="K863" s="262"/>
      <c r="L863" s="248"/>
      <c r="M863" s="249"/>
      <c r="N863" s="203"/>
    </row>
    <row r="864" spans="2:14" x14ac:dyDescent="0.2">
      <c r="B864" s="241"/>
      <c r="C864" s="242"/>
      <c r="D864" s="243"/>
      <c r="E864" s="244"/>
      <c r="F864" s="244"/>
      <c r="G864" s="250"/>
      <c r="H864" s="202"/>
      <c r="I864" s="223"/>
      <c r="J864" s="341"/>
      <c r="K864" s="262"/>
      <c r="L864" s="248"/>
      <c r="M864" s="249"/>
      <c r="N864" s="203"/>
    </row>
    <row r="865" spans="2:14" x14ac:dyDescent="0.2">
      <c r="B865" s="241"/>
      <c r="C865" s="242"/>
      <c r="D865" s="243"/>
      <c r="E865" s="244"/>
      <c r="F865" s="244"/>
      <c r="G865" s="250"/>
      <c r="H865" s="202"/>
      <c r="I865" s="223"/>
      <c r="J865" s="341"/>
      <c r="K865" s="262"/>
      <c r="L865" s="248"/>
      <c r="M865" s="249"/>
      <c r="N865" s="203"/>
    </row>
    <row r="866" spans="2:14" x14ac:dyDescent="0.2">
      <c r="B866" s="241"/>
      <c r="C866" s="242"/>
      <c r="D866" s="243"/>
      <c r="E866" s="244"/>
      <c r="F866" s="244"/>
      <c r="G866" s="250"/>
      <c r="H866" s="202"/>
      <c r="I866" s="223"/>
      <c r="J866" s="341"/>
      <c r="K866" s="262"/>
      <c r="L866" s="248"/>
      <c r="M866" s="249"/>
      <c r="N866" s="203"/>
    </row>
    <row r="867" spans="2:14" x14ac:dyDescent="0.2">
      <c r="B867" s="241"/>
      <c r="C867" s="242"/>
      <c r="D867" s="243"/>
      <c r="E867" s="244"/>
      <c r="F867" s="244"/>
      <c r="G867" s="250"/>
      <c r="H867" s="202"/>
      <c r="I867" s="223"/>
      <c r="J867" s="341"/>
      <c r="K867" s="262"/>
      <c r="L867" s="248"/>
      <c r="M867" s="249"/>
      <c r="N867" s="203"/>
    </row>
    <row r="868" spans="2:14" x14ac:dyDescent="0.2">
      <c r="B868" s="241"/>
      <c r="C868" s="251"/>
      <c r="D868" s="243"/>
      <c r="E868" s="244"/>
      <c r="F868" s="244"/>
      <c r="G868" s="199"/>
      <c r="H868" s="202"/>
      <c r="I868" s="223"/>
      <c r="J868" s="341"/>
      <c r="K868" s="262"/>
      <c r="L868" s="248"/>
      <c r="M868" s="249"/>
      <c r="N868" s="203"/>
    </row>
    <row r="869" spans="2:14" x14ac:dyDescent="0.2">
      <c r="B869" s="241"/>
      <c r="C869" s="251"/>
      <c r="D869" s="243"/>
      <c r="E869" s="244"/>
      <c r="F869" s="244"/>
      <c r="G869" s="199"/>
      <c r="H869" s="202"/>
      <c r="I869" s="223"/>
      <c r="J869" s="341"/>
      <c r="K869" s="262"/>
      <c r="L869" s="248"/>
      <c r="M869" s="249"/>
      <c r="N869" s="203"/>
    </row>
    <row r="870" spans="2:14" x14ac:dyDescent="0.2">
      <c r="B870" s="241"/>
      <c r="C870" s="242"/>
      <c r="D870" s="243"/>
      <c r="E870" s="244"/>
      <c r="F870" s="244"/>
      <c r="G870" s="250"/>
      <c r="H870" s="202"/>
      <c r="I870" s="223"/>
      <c r="J870" s="341"/>
      <c r="K870" s="262"/>
      <c r="L870" s="248"/>
      <c r="M870" s="249"/>
      <c r="N870" s="203"/>
    </row>
    <row r="871" spans="2:14" x14ac:dyDescent="0.2">
      <c r="B871" s="241"/>
      <c r="C871" s="242"/>
      <c r="D871" s="243"/>
      <c r="E871" s="244"/>
      <c r="F871" s="244"/>
      <c r="G871" s="250"/>
      <c r="H871" s="202"/>
      <c r="I871" s="223"/>
      <c r="J871" s="341"/>
      <c r="K871" s="262"/>
      <c r="L871" s="248"/>
      <c r="M871" s="249"/>
      <c r="N871" s="203"/>
    </row>
    <row r="872" spans="2:14" x14ac:dyDescent="0.2">
      <c r="B872" s="241"/>
      <c r="C872" s="242"/>
      <c r="D872" s="243"/>
      <c r="E872" s="244"/>
      <c r="F872" s="244"/>
      <c r="G872" s="250"/>
      <c r="H872" s="202"/>
      <c r="I872" s="223"/>
      <c r="J872" s="341"/>
      <c r="K872" s="262"/>
      <c r="L872" s="248"/>
      <c r="M872" s="249"/>
      <c r="N872" s="203"/>
    </row>
    <row r="873" spans="2:14" x14ac:dyDescent="0.2">
      <c r="B873" s="241"/>
      <c r="C873" s="242"/>
      <c r="D873" s="243"/>
      <c r="E873" s="244"/>
      <c r="F873" s="244"/>
      <c r="G873" s="250"/>
      <c r="H873" s="202"/>
      <c r="I873" s="223"/>
      <c r="J873" s="341"/>
      <c r="K873" s="262"/>
      <c r="L873" s="248"/>
      <c r="M873" s="249"/>
      <c r="N873" s="203"/>
    </row>
    <row r="874" spans="2:14" x14ac:dyDescent="0.2">
      <c r="B874" s="241"/>
      <c r="C874" s="242"/>
      <c r="D874" s="243"/>
      <c r="E874" s="244"/>
      <c r="F874" s="244"/>
      <c r="G874" s="250"/>
      <c r="H874" s="202"/>
      <c r="I874" s="223"/>
      <c r="J874" s="341"/>
      <c r="K874" s="262"/>
      <c r="L874" s="248"/>
      <c r="M874" s="249"/>
      <c r="N874" s="203"/>
    </row>
    <row r="875" spans="2:14" x14ac:dyDescent="0.2">
      <c r="B875" s="241"/>
      <c r="C875" s="251"/>
      <c r="D875" s="243"/>
      <c r="E875" s="244"/>
      <c r="F875" s="244"/>
      <c r="G875" s="250"/>
      <c r="H875" s="202"/>
      <c r="I875" s="223"/>
      <c r="J875" s="341"/>
      <c r="K875" s="262"/>
      <c r="L875" s="248"/>
      <c r="M875" s="249"/>
      <c r="N875" s="203"/>
    </row>
    <row r="876" spans="2:14" x14ac:dyDescent="0.2">
      <c r="B876" s="241"/>
      <c r="C876" s="242"/>
      <c r="D876" s="243"/>
      <c r="E876" s="244"/>
      <c r="F876" s="244"/>
      <c r="G876" s="250"/>
      <c r="H876" s="202"/>
      <c r="I876" s="223"/>
      <c r="J876" s="341"/>
      <c r="K876" s="262"/>
      <c r="L876" s="248"/>
      <c r="M876" s="249"/>
      <c r="N876" s="203"/>
    </row>
    <row r="877" spans="2:14" x14ac:dyDescent="0.2">
      <c r="B877" s="241"/>
      <c r="C877" s="242"/>
      <c r="D877" s="243"/>
      <c r="E877" s="244"/>
      <c r="F877" s="244"/>
      <c r="G877" s="250"/>
      <c r="H877" s="202"/>
      <c r="I877" s="223"/>
      <c r="J877" s="341"/>
      <c r="K877" s="262"/>
      <c r="L877" s="248"/>
      <c r="M877" s="249"/>
      <c r="N877" s="203"/>
    </row>
    <row r="878" spans="2:14" x14ac:dyDescent="0.2">
      <c r="B878" s="241"/>
      <c r="C878" s="251"/>
      <c r="D878" s="243"/>
      <c r="E878" s="244"/>
      <c r="F878" s="244"/>
      <c r="G878" s="199"/>
      <c r="H878" s="202"/>
      <c r="I878" s="223"/>
      <c r="J878" s="341"/>
      <c r="K878" s="262"/>
      <c r="L878" s="248"/>
      <c r="M878" s="249"/>
      <c r="N878" s="203"/>
    </row>
    <row r="879" spans="2:14" x14ac:dyDescent="0.2">
      <c r="B879" s="241"/>
      <c r="C879" s="242"/>
      <c r="D879" s="243"/>
      <c r="E879" s="244"/>
      <c r="F879" s="244"/>
      <c r="G879" s="250"/>
      <c r="H879" s="202"/>
      <c r="I879" s="223"/>
      <c r="J879" s="341"/>
      <c r="K879" s="262"/>
      <c r="L879" s="248"/>
      <c r="M879" s="249"/>
      <c r="N879" s="203"/>
    </row>
    <row r="880" spans="2:14" x14ac:dyDescent="0.2">
      <c r="B880" s="241"/>
      <c r="C880" s="251"/>
      <c r="D880" s="243"/>
      <c r="E880" s="244"/>
      <c r="F880" s="244"/>
      <c r="G880" s="250"/>
      <c r="H880" s="202"/>
      <c r="I880" s="223"/>
      <c r="J880" s="341"/>
      <c r="K880" s="262"/>
      <c r="L880" s="248"/>
      <c r="M880" s="249"/>
      <c r="N880" s="203"/>
    </row>
    <row r="881" spans="2:14" x14ac:dyDescent="0.2">
      <c r="B881" s="241"/>
      <c r="C881" s="242"/>
      <c r="D881" s="243"/>
      <c r="E881" s="244"/>
      <c r="F881" s="244"/>
      <c r="G881" s="250"/>
      <c r="H881" s="202"/>
      <c r="I881" s="223"/>
      <c r="J881" s="341"/>
      <c r="K881" s="270"/>
      <c r="L881" s="248"/>
      <c r="M881" s="249"/>
      <c r="N881" s="203"/>
    </row>
    <row r="882" spans="2:14" x14ac:dyDescent="0.2">
      <c r="B882" s="241"/>
      <c r="C882" s="242"/>
      <c r="D882" s="243"/>
      <c r="E882" s="244"/>
      <c r="F882" s="244"/>
      <c r="G882" s="250"/>
      <c r="H882" s="202"/>
      <c r="I882" s="223"/>
      <c r="J882" s="341"/>
      <c r="K882" s="262"/>
      <c r="L882" s="248"/>
      <c r="M882" s="249"/>
      <c r="N882" s="203"/>
    </row>
    <row r="883" spans="2:14" x14ac:dyDescent="0.2">
      <c r="B883" s="241"/>
      <c r="C883" s="242"/>
      <c r="D883" s="243"/>
      <c r="E883" s="244"/>
      <c r="F883" s="244"/>
      <c r="G883" s="250"/>
      <c r="H883" s="202"/>
      <c r="I883" s="223"/>
      <c r="J883" s="341"/>
      <c r="K883" s="262"/>
      <c r="L883" s="248"/>
      <c r="M883" s="249"/>
      <c r="N883" s="203"/>
    </row>
    <row r="884" spans="2:14" x14ac:dyDescent="0.2">
      <c r="B884" s="241"/>
      <c r="C884" s="242"/>
      <c r="D884" s="243"/>
      <c r="E884" s="244"/>
      <c r="F884" s="244"/>
      <c r="G884" s="250"/>
      <c r="H884" s="202"/>
      <c r="I884" s="223"/>
      <c r="J884" s="341"/>
      <c r="K884" s="262"/>
      <c r="L884" s="248"/>
      <c r="M884" s="249"/>
      <c r="N884" s="203"/>
    </row>
    <row r="885" spans="2:14" x14ac:dyDescent="0.2">
      <c r="B885" s="241"/>
      <c r="C885" s="242"/>
      <c r="D885" s="243"/>
      <c r="E885" s="244"/>
      <c r="F885" s="244"/>
      <c r="G885" s="250"/>
      <c r="H885" s="202"/>
      <c r="I885" s="223"/>
      <c r="J885" s="341"/>
      <c r="K885" s="262"/>
      <c r="L885" s="248"/>
      <c r="M885" s="249"/>
      <c r="N885" s="203"/>
    </row>
    <row r="886" spans="2:14" x14ac:dyDescent="0.2">
      <c r="B886" s="241"/>
      <c r="C886" s="242"/>
      <c r="D886" s="243"/>
      <c r="E886" s="244"/>
      <c r="F886" s="244"/>
      <c r="G886" s="250"/>
      <c r="H886" s="202"/>
      <c r="I886" s="223"/>
      <c r="J886" s="341"/>
      <c r="K886" s="262"/>
      <c r="L886" s="248"/>
      <c r="M886" s="249"/>
      <c r="N886" s="203"/>
    </row>
    <row r="887" spans="2:14" x14ac:dyDescent="0.2">
      <c r="B887" s="241"/>
      <c r="C887" s="242"/>
      <c r="D887" s="243"/>
      <c r="E887" s="244"/>
      <c r="F887" s="244"/>
      <c r="G887" s="250"/>
      <c r="H887" s="202"/>
      <c r="I887" s="223"/>
      <c r="J887" s="341"/>
      <c r="K887" s="262"/>
      <c r="L887" s="248"/>
      <c r="M887" s="249"/>
      <c r="N887" s="203"/>
    </row>
    <row r="888" spans="2:14" x14ac:dyDescent="0.2">
      <c r="B888" s="241"/>
      <c r="C888" s="242"/>
      <c r="D888" s="243"/>
      <c r="E888" s="244"/>
      <c r="F888" s="244"/>
      <c r="G888" s="250"/>
      <c r="H888" s="202"/>
      <c r="I888" s="223"/>
      <c r="J888" s="341"/>
      <c r="K888" s="262"/>
      <c r="L888" s="248"/>
      <c r="M888" s="249"/>
      <c r="N888" s="203"/>
    </row>
    <row r="889" spans="2:14" x14ac:dyDescent="0.2">
      <c r="B889" s="241"/>
      <c r="C889" s="242"/>
      <c r="D889" s="243"/>
      <c r="E889" s="244"/>
      <c r="F889" s="244"/>
      <c r="G889" s="250"/>
      <c r="H889" s="202"/>
      <c r="I889" s="223"/>
      <c r="J889" s="341"/>
      <c r="K889" s="262"/>
      <c r="L889" s="248"/>
      <c r="M889" s="249"/>
      <c r="N889" s="203"/>
    </row>
    <row r="890" spans="2:14" x14ac:dyDescent="0.2">
      <c r="B890" s="241"/>
      <c r="C890" s="242"/>
      <c r="D890" s="243"/>
      <c r="E890" s="244"/>
      <c r="F890" s="244"/>
      <c r="G890" s="250"/>
      <c r="H890" s="202"/>
      <c r="I890" s="223"/>
      <c r="J890" s="341"/>
      <c r="K890" s="262"/>
      <c r="L890" s="248"/>
      <c r="M890" s="249"/>
      <c r="N890" s="203"/>
    </row>
    <row r="891" spans="2:14" x14ac:dyDescent="0.2">
      <c r="B891" s="241"/>
      <c r="C891" s="242"/>
      <c r="D891" s="243"/>
      <c r="E891" s="244"/>
      <c r="F891" s="244"/>
      <c r="G891" s="250"/>
      <c r="H891" s="202"/>
      <c r="I891" s="223"/>
      <c r="J891" s="341"/>
      <c r="K891" s="262"/>
      <c r="L891" s="248"/>
      <c r="M891" s="249"/>
      <c r="N891" s="203"/>
    </row>
    <row r="892" spans="2:14" x14ac:dyDescent="0.2">
      <c r="B892" s="241"/>
      <c r="C892" s="242"/>
      <c r="D892" s="241"/>
      <c r="E892" s="244"/>
      <c r="F892" s="244"/>
      <c r="G892" s="250"/>
      <c r="H892" s="202"/>
      <c r="I892" s="223"/>
      <c r="J892" s="341"/>
      <c r="K892" s="262"/>
      <c r="L892" s="248"/>
      <c r="M892" s="249"/>
      <c r="N892" s="203"/>
    </row>
    <row r="893" spans="2:14" x14ac:dyDescent="0.2">
      <c r="B893" s="241"/>
      <c r="C893" s="242"/>
      <c r="D893" s="243"/>
      <c r="E893" s="244"/>
      <c r="F893" s="244"/>
      <c r="G893" s="250"/>
      <c r="H893" s="202"/>
      <c r="I893" s="223"/>
      <c r="J893" s="341"/>
      <c r="K893" s="262"/>
      <c r="L893" s="248"/>
      <c r="M893" s="249"/>
      <c r="N893" s="203"/>
    </row>
    <row r="894" spans="2:14" x14ac:dyDescent="0.2">
      <c r="B894" s="241"/>
      <c r="C894" s="251"/>
      <c r="D894" s="243"/>
      <c r="E894" s="244"/>
      <c r="F894" s="244"/>
      <c r="G894" s="250"/>
      <c r="H894" s="202"/>
      <c r="I894" s="223"/>
      <c r="J894" s="341"/>
      <c r="K894" s="262"/>
      <c r="L894" s="248"/>
      <c r="M894" s="249"/>
      <c r="N894" s="203"/>
    </row>
    <row r="895" spans="2:14" x14ac:dyDescent="0.2">
      <c r="B895" s="241"/>
      <c r="C895" s="251"/>
      <c r="D895" s="243"/>
      <c r="E895" s="244"/>
      <c r="F895" s="244"/>
      <c r="G895" s="250"/>
      <c r="H895" s="202"/>
      <c r="I895" s="223"/>
      <c r="J895" s="341"/>
      <c r="K895" s="262"/>
      <c r="L895" s="248"/>
      <c r="M895" s="249"/>
      <c r="N895" s="203"/>
    </row>
    <row r="896" spans="2:14" x14ac:dyDescent="0.2">
      <c r="B896" s="241"/>
      <c r="C896" s="242"/>
      <c r="D896" s="243"/>
      <c r="E896" s="244"/>
      <c r="F896" s="244"/>
      <c r="G896" s="250"/>
      <c r="H896" s="202"/>
      <c r="I896" s="223"/>
      <c r="J896" s="341"/>
      <c r="K896" s="262"/>
      <c r="L896" s="248"/>
      <c r="M896" s="249"/>
      <c r="N896" s="203"/>
    </row>
    <row r="897" spans="2:14" x14ac:dyDescent="0.2">
      <c r="B897" s="241"/>
      <c r="C897" s="242"/>
      <c r="D897" s="243"/>
      <c r="E897" s="244"/>
      <c r="F897" s="244"/>
      <c r="G897" s="250"/>
      <c r="H897" s="202"/>
      <c r="I897" s="223"/>
      <c r="J897" s="341"/>
      <c r="K897" s="262"/>
      <c r="L897" s="248"/>
      <c r="M897" s="249"/>
      <c r="N897" s="203"/>
    </row>
    <row r="898" spans="2:14" x14ac:dyDescent="0.2">
      <c r="B898" s="241"/>
      <c r="C898" s="251"/>
      <c r="D898" s="243"/>
      <c r="E898" s="244"/>
      <c r="F898" s="244"/>
      <c r="G898" s="199"/>
      <c r="H898" s="202"/>
      <c r="I898" s="223"/>
      <c r="J898" s="341"/>
      <c r="K898" s="262"/>
      <c r="L898" s="248"/>
      <c r="M898" s="249"/>
      <c r="N898" s="203"/>
    </row>
    <row r="899" spans="2:14" x14ac:dyDescent="0.2">
      <c r="B899" s="241"/>
      <c r="C899" s="242"/>
      <c r="D899" s="243"/>
      <c r="E899" s="244"/>
      <c r="F899" s="244"/>
      <c r="G899" s="250"/>
      <c r="H899" s="202"/>
      <c r="I899" s="223"/>
      <c r="J899" s="341"/>
      <c r="K899" s="262"/>
      <c r="L899" s="248"/>
      <c r="M899" s="249"/>
      <c r="N899" s="203"/>
    </row>
    <row r="900" spans="2:14" x14ac:dyDescent="0.2">
      <c r="B900" s="241"/>
      <c r="C900" s="251"/>
      <c r="D900" s="243"/>
      <c r="E900" s="244"/>
      <c r="F900" s="244"/>
      <c r="G900" s="250"/>
      <c r="H900" s="202"/>
      <c r="I900" s="223"/>
      <c r="J900" s="341"/>
      <c r="K900" s="262"/>
      <c r="L900" s="248"/>
      <c r="M900" s="249"/>
      <c r="N900" s="203"/>
    </row>
    <row r="901" spans="2:14" x14ac:dyDescent="0.2">
      <c r="B901" s="241"/>
      <c r="C901" s="242"/>
      <c r="D901" s="243"/>
      <c r="E901" s="244"/>
      <c r="F901" s="244"/>
      <c r="G901" s="250"/>
      <c r="H901" s="202"/>
      <c r="I901" s="223"/>
      <c r="J901" s="341"/>
      <c r="K901" s="262"/>
      <c r="L901" s="248"/>
      <c r="M901" s="249"/>
      <c r="N901" s="203"/>
    </row>
    <row r="902" spans="2:14" x14ac:dyDescent="0.2">
      <c r="B902" s="241"/>
      <c r="C902" s="251"/>
      <c r="D902" s="243"/>
      <c r="E902" s="244"/>
      <c r="F902" s="244"/>
      <c r="G902" s="250"/>
      <c r="H902" s="202"/>
      <c r="I902" s="223"/>
      <c r="J902" s="341"/>
      <c r="K902" s="263"/>
      <c r="L902" s="248"/>
      <c r="M902" s="249"/>
      <c r="N902" s="203"/>
    </row>
    <row r="903" spans="2:14" x14ac:dyDescent="0.2">
      <c r="B903" s="241"/>
      <c r="C903" s="251"/>
      <c r="D903" s="243"/>
      <c r="E903" s="244"/>
      <c r="F903" s="244"/>
      <c r="G903" s="250"/>
      <c r="H903" s="202"/>
      <c r="I903" s="223"/>
      <c r="J903" s="341"/>
      <c r="K903" s="262"/>
      <c r="L903" s="248"/>
      <c r="M903" s="249"/>
      <c r="N903" s="203"/>
    </row>
    <row r="904" spans="2:14" x14ac:dyDescent="0.2">
      <c r="B904" s="241"/>
      <c r="C904" s="251"/>
      <c r="D904" s="243"/>
      <c r="E904" s="244"/>
      <c r="F904" s="244"/>
      <c r="G904" s="199"/>
      <c r="H904" s="202"/>
      <c r="I904" s="223"/>
      <c r="J904" s="341"/>
      <c r="K904" s="262"/>
      <c r="L904" s="248"/>
      <c r="M904" s="249"/>
      <c r="N904" s="203"/>
    </row>
    <row r="905" spans="2:14" x14ac:dyDescent="0.2">
      <c r="B905" s="241"/>
      <c r="C905" s="251"/>
      <c r="D905" s="243"/>
      <c r="E905" s="244"/>
      <c r="F905" s="244"/>
      <c r="G905" s="199"/>
      <c r="H905" s="202"/>
      <c r="I905" s="223"/>
      <c r="J905" s="341"/>
      <c r="K905" s="262"/>
      <c r="L905" s="248"/>
      <c r="M905" s="249"/>
      <c r="N905" s="203"/>
    </row>
    <row r="906" spans="2:14" x14ac:dyDescent="0.2">
      <c r="B906" s="241"/>
      <c r="C906" s="251"/>
      <c r="D906" s="243"/>
      <c r="E906" s="244"/>
      <c r="F906" s="244"/>
      <c r="G906" s="199"/>
      <c r="H906" s="202"/>
      <c r="I906" s="223"/>
      <c r="J906" s="341"/>
      <c r="K906" s="262"/>
      <c r="L906" s="248"/>
      <c r="M906" s="249"/>
      <c r="N906" s="203"/>
    </row>
    <row r="907" spans="2:14" x14ac:dyDescent="0.2">
      <c r="B907" s="241"/>
      <c r="C907" s="242"/>
      <c r="D907" s="243"/>
      <c r="E907" s="244"/>
      <c r="F907" s="244"/>
      <c r="G907" s="250"/>
      <c r="H907" s="202"/>
      <c r="I907" s="223"/>
      <c r="J907" s="341"/>
      <c r="K907" s="262"/>
      <c r="L907" s="248"/>
      <c r="M907" s="249"/>
      <c r="N907" s="203"/>
    </row>
    <row r="908" spans="2:14" x14ac:dyDescent="0.2">
      <c r="B908" s="241"/>
      <c r="C908" s="242"/>
      <c r="D908" s="243"/>
      <c r="E908" s="244"/>
      <c r="F908" s="244"/>
      <c r="G908" s="250"/>
      <c r="H908" s="202"/>
      <c r="I908" s="223"/>
      <c r="J908" s="341"/>
      <c r="K908" s="262"/>
      <c r="L908" s="248"/>
      <c r="M908" s="249"/>
      <c r="N908" s="203"/>
    </row>
    <row r="909" spans="2:14" x14ac:dyDescent="0.2">
      <c r="B909" s="241"/>
      <c r="C909" s="251"/>
      <c r="D909" s="243"/>
      <c r="E909" s="244"/>
      <c r="F909" s="244"/>
      <c r="G909" s="250"/>
      <c r="H909" s="202"/>
      <c r="I909" s="223"/>
      <c r="J909" s="341"/>
      <c r="K909" s="262"/>
      <c r="L909" s="248"/>
      <c r="M909" s="249"/>
      <c r="N909" s="203"/>
    </row>
    <row r="910" spans="2:14" x14ac:dyDescent="0.2">
      <c r="B910" s="241"/>
      <c r="C910" s="251"/>
      <c r="D910" s="243"/>
      <c r="E910" s="244"/>
      <c r="F910" s="244"/>
      <c r="G910" s="250"/>
      <c r="H910" s="202"/>
      <c r="I910" s="223"/>
      <c r="J910" s="341"/>
      <c r="K910" s="262"/>
      <c r="L910" s="248"/>
      <c r="M910" s="249"/>
      <c r="N910" s="203"/>
    </row>
    <row r="911" spans="2:14" x14ac:dyDescent="0.2">
      <c r="B911" s="241"/>
      <c r="C911" s="242"/>
      <c r="D911" s="243"/>
      <c r="E911" s="244"/>
      <c r="F911" s="244"/>
      <c r="G911" s="250"/>
      <c r="H911" s="202"/>
      <c r="I911" s="223"/>
      <c r="J911" s="341"/>
      <c r="K911" s="262"/>
      <c r="L911" s="248"/>
      <c r="M911" s="249"/>
      <c r="N911" s="203"/>
    </row>
    <row r="912" spans="2:14" x14ac:dyDescent="0.2">
      <c r="B912" s="241"/>
      <c r="C912" s="251"/>
      <c r="D912" s="243"/>
      <c r="E912" s="244"/>
      <c r="F912" s="244"/>
      <c r="G912" s="250"/>
      <c r="H912" s="202"/>
      <c r="I912" s="223"/>
      <c r="J912" s="341"/>
      <c r="K912" s="262"/>
      <c r="L912" s="248"/>
      <c r="M912" s="249"/>
      <c r="N912" s="203"/>
    </row>
    <row r="913" spans="2:14" x14ac:dyDescent="0.2">
      <c r="B913" s="241"/>
      <c r="C913" s="251"/>
      <c r="D913" s="243"/>
      <c r="E913" s="244"/>
      <c r="F913" s="244"/>
      <c r="G913" s="199"/>
      <c r="H913" s="202"/>
      <c r="I913" s="223"/>
      <c r="J913" s="341"/>
      <c r="K913" s="262"/>
      <c r="L913" s="248"/>
      <c r="M913" s="249"/>
      <c r="N913" s="203"/>
    </row>
    <row r="914" spans="2:14" x14ac:dyDescent="0.2">
      <c r="B914" s="241"/>
      <c r="C914" s="242"/>
      <c r="D914" s="243"/>
      <c r="E914" s="244"/>
      <c r="F914" s="244"/>
      <c r="G914" s="250"/>
      <c r="H914" s="202"/>
      <c r="I914" s="223"/>
      <c r="J914" s="341"/>
      <c r="K914" s="262"/>
      <c r="L914" s="248"/>
      <c r="M914" s="249"/>
      <c r="N914" s="203"/>
    </row>
    <row r="915" spans="2:14" x14ac:dyDescent="0.2">
      <c r="B915" s="241"/>
      <c r="C915" s="251"/>
      <c r="D915" s="243"/>
      <c r="E915" s="244"/>
      <c r="F915" s="244"/>
      <c r="G915" s="250"/>
      <c r="H915" s="202"/>
      <c r="I915" s="223"/>
      <c r="J915" s="341"/>
      <c r="K915" s="262"/>
      <c r="L915" s="248"/>
      <c r="M915" s="249"/>
      <c r="N915" s="203"/>
    </row>
    <row r="916" spans="2:14" x14ac:dyDescent="0.2">
      <c r="B916" s="241"/>
      <c r="C916" s="251"/>
      <c r="D916" s="243"/>
      <c r="E916" s="244"/>
      <c r="F916" s="244"/>
      <c r="G916" s="250"/>
      <c r="H916" s="202"/>
      <c r="I916" s="223"/>
      <c r="J916" s="341"/>
      <c r="K916" s="262"/>
      <c r="L916" s="248"/>
      <c r="M916" s="249"/>
      <c r="N916" s="203"/>
    </row>
    <row r="917" spans="2:14" x14ac:dyDescent="0.2">
      <c r="B917" s="241"/>
      <c r="C917" s="251"/>
      <c r="D917" s="243"/>
      <c r="E917" s="244"/>
      <c r="F917" s="244"/>
      <c r="G917" s="250"/>
      <c r="H917" s="202"/>
      <c r="I917" s="223"/>
      <c r="J917" s="341"/>
      <c r="K917" s="262"/>
      <c r="L917" s="248"/>
      <c r="M917" s="249"/>
      <c r="N917" s="203"/>
    </row>
    <row r="918" spans="2:14" x14ac:dyDescent="0.2">
      <c r="B918" s="241"/>
      <c r="C918" s="251"/>
      <c r="D918" s="243"/>
      <c r="E918" s="244"/>
      <c r="F918" s="244"/>
      <c r="G918" s="250"/>
      <c r="H918" s="202"/>
      <c r="I918" s="223"/>
      <c r="J918" s="341"/>
      <c r="K918" s="262"/>
      <c r="L918" s="248"/>
      <c r="M918" s="249"/>
      <c r="N918" s="203"/>
    </row>
    <row r="919" spans="2:14" x14ac:dyDescent="0.2">
      <c r="B919" s="241"/>
      <c r="C919" s="251"/>
      <c r="D919" s="243"/>
      <c r="E919" s="244"/>
      <c r="F919" s="244"/>
      <c r="G919" s="199"/>
      <c r="H919" s="202"/>
      <c r="I919" s="223"/>
      <c r="J919" s="341"/>
      <c r="K919" s="262"/>
      <c r="L919" s="248"/>
      <c r="M919" s="249"/>
      <c r="N919" s="203"/>
    </row>
    <row r="920" spans="2:14" x14ac:dyDescent="0.2">
      <c r="B920" s="241"/>
      <c r="C920" s="251"/>
      <c r="D920" s="243"/>
      <c r="E920" s="244"/>
      <c r="F920" s="244"/>
      <c r="G920" s="250"/>
      <c r="H920" s="202"/>
      <c r="I920" s="223"/>
      <c r="J920" s="341"/>
      <c r="K920" s="262"/>
      <c r="L920" s="248"/>
      <c r="M920" s="249"/>
      <c r="N920" s="203"/>
    </row>
    <row r="921" spans="2:14" x14ac:dyDescent="0.2">
      <c r="B921" s="241"/>
      <c r="C921" s="242"/>
      <c r="D921" s="243"/>
      <c r="E921" s="244"/>
      <c r="F921" s="244"/>
      <c r="G921" s="250"/>
      <c r="H921" s="202"/>
      <c r="I921" s="223"/>
      <c r="J921" s="341"/>
      <c r="K921" s="262"/>
      <c r="L921" s="248"/>
      <c r="M921" s="249"/>
      <c r="N921" s="203"/>
    </row>
    <row r="922" spans="2:14" x14ac:dyDescent="0.2">
      <c r="B922" s="241"/>
      <c r="C922" s="251"/>
      <c r="D922" s="243"/>
      <c r="E922" s="244"/>
      <c r="F922" s="244"/>
      <c r="G922" s="250"/>
      <c r="H922" s="202"/>
      <c r="I922" s="223"/>
      <c r="J922" s="341"/>
      <c r="K922" s="262"/>
      <c r="L922" s="248"/>
      <c r="M922" s="249"/>
      <c r="N922" s="203"/>
    </row>
    <row r="923" spans="2:14" x14ac:dyDescent="0.2">
      <c r="B923" s="241"/>
      <c r="C923" s="251"/>
      <c r="D923" s="243"/>
      <c r="E923" s="244"/>
      <c r="F923" s="244"/>
      <c r="G923" s="250"/>
      <c r="H923" s="202"/>
      <c r="I923" s="223"/>
      <c r="J923" s="341"/>
      <c r="K923" s="262"/>
      <c r="L923" s="248"/>
      <c r="M923" s="249"/>
      <c r="N923" s="203"/>
    </row>
    <row r="924" spans="2:14" x14ac:dyDescent="0.2">
      <c r="B924" s="241"/>
      <c r="C924" s="242"/>
      <c r="D924" s="243"/>
      <c r="E924" s="244"/>
      <c r="F924" s="244"/>
      <c r="G924" s="250"/>
      <c r="H924" s="202"/>
      <c r="I924" s="223"/>
      <c r="J924" s="341"/>
      <c r="K924" s="262"/>
      <c r="L924" s="248"/>
      <c r="M924" s="249"/>
      <c r="N924" s="203"/>
    </row>
    <row r="925" spans="2:14" x14ac:dyDescent="0.2">
      <c r="B925" s="241"/>
      <c r="C925" s="242"/>
      <c r="D925" s="243"/>
      <c r="E925" s="244"/>
      <c r="F925" s="244"/>
      <c r="G925" s="250"/>
      <c r="H925" s="202"/>
      <c r="I925" s="223"/>
      <c r="J925" s="341"/>
      <c r="K925" s="262"/>
      <c r="L925" s="248"/>
      <c r="M925" s="249"/>
      <c r="N925" s="203"/>
    </row>
    <row r="926" spans="2:14" x14ac:dyDescent="0.2">
      <c r="B926" s="241"/>
      <c r="C926" s="242"/>
      <c r="D926" s="243"/>
      <c r="E926" s="244"/>
      <c r="F926" s="244"/>
      <c r="G926" s="250"/>
      <c r="H926" s="202"/>
      <c r="I926" s="223"/>
      <c r="J926" s="341"/>
      <c r="K926" s="262"/>
      <c r="L926" s="248"/>
      <c r="M926" s="249"/>
      <c r="N926" s="203"/>
    </row>
    <row r="927" spans="2:14" x14ac:dyDescent="0.2">
      <c r="B927" s="241"/>
      <c r="C927" s="242"/>
      <c r="D927" s="243"/>
      <c r="E927" s="244"/>
      <c r="F927" s="244"/>
      <c r="G927" s="250"/>
      <c r="H927" s="202"/>
      <c r="I927" s="223"/>
      <c r="J927" s="341"/>
      <c r="K927" s="262"/>
      <c r="L927" s="248"/>
      <c r="M927" s="249"/>
      <c r="N927" s="203"/>
    </row>
    <row r="928" spans="2:14" x14ac:dyDescent="0.2">
      <c r="B928" s="241"/>
      <c r="C928" s="242"/>
      <c r="D928" s="243"/>
      <c r="E928" s="244"/>
      <c r="F928" s="244"/>
      <c r="G928" s="250"/>
      <c r="H928" s="202"/>
      <c r="I928" s="223"/>
      <c r="J928" s="341"/>
      <c r="K928" s="262"/>
      <c r="L928" s="248"/>
      <c r="M928" s="249"/>
      <c r="N928" s="203"/>
    </row>
    <row r="929" spans="2:14" x14ac:dyDescent="0.2">
      <c r="B929" s="241"/>
      <c r="C929" s="242"/>
      <c r="D929" s="243"/>
      <c r="E929" s="244"/>
      <c r="F929" s="244"/>
      <c r="G929" s="250"/>
      <c r="H929" s="202"/>
      <c r="I929" s="223"/>
      <c r="J929" s="341"/>
      <c r="K929" s="262"/>
      <c r="L929" s="248"/>
      <c r="M929" s="249"/>
      <c r="N929" s="203"/>
    </row>
    <row r="930" spans="2:14" x14ac:dyDescent="0.2">
      <c r="B930" s="241"/>
      <c r="C930" s="251"/>
      <c r="D930" s="243"/>
      <c r="E930" s="244"/>
      <c r="F930" s="244"/>
      <c r="G930" s="250"/>
      <c r="H930" s="202"/>
      <c r="I930" s="223"/>
      <c r="J930" s="341"/>
      <c r="K930" s="262"/>
      <c r="L930" s="248"/>
      <c r="M930" s="249"/>
      <c r="N930" s="203"/>
    </row>
    <row r="931" spans="2:14" x14ac:dyDescent="0.2">
      <c r="B931" s="241"/>
      <c r="C931" s="242"/>
      <c r="D931" s="243"/>
      <c r="E931" s="244"/>
      <c r="F931" s="244"/>
      <c r="G931" s="250"/>
      <c r="H931" s="202"/>
      <c r="I931" s="223"/>
      <c r="J931" s="341"/>
      <c r="K931" s="262"/>
      <c r="L931" s="248"/>
      <c r="M931" s="249"/>
      <c r="N931" s="203"/>
    </row>
    <row r="932" spans="2:14" x14ac:dyDescent="0.2">
      <c r="B932" s="241"/>
      <c r="C932" s="251"/>
      <c r="D932" s="243"/>
      <c r="E932" s="244"/>
      <c r="F932" s="244"/>
      <c r="G932" s="250"/>
      <c r="H932" s="202"/>
      <c r="I932" s="223"/>
      <c r="J932" s="341"/>
      <c r="K932" s="262"/>
      <c r="L932" s="248"/>
      <c r="M932" s="249"/>
      <c r="N932" s="203"/>
    </row>
    <row r="933" spans="2:14" x14ac:dyDescent="0.2">
      <c r="B933" s="241"/>
      <c r="C933" s="251"/>
      <c r="D933" s="243"/>
      <c r="E933" s="244"/>
      <c r="F933" s="244"/>
      <c r="G933" s="250"/>
      <c r="H933" s="202"/>
      <c r="I933" s="223"/>
      <c r="J933" s="341"/>
      <c r="K933" s="262"/>
      <c r="L933" s="248"/>
      <c r="M933" s="249"/>
      <c r="N933" s="203"/>
    </row>
    <row r="934" spans="2:14" x14ac:dyDescent="0.2">
      <c r="B934" s="241"/>
      <c r="C934" s="251"/>
      <c r="D934" s="243"/>
      <c r="E934" s="244"/>
      <c r="F934" s="244"/>
      <c r="G934" s="250"/>
      <c r="H934" s="202"/>
      <c r="I934" s="223"/>
      <c r="J934" s="341"/>
      <c r="K934" s="262"/>
      <c r="L934" s="248"/>
      <c r="M934" s="249"/>
      <c r="N934" s="203"/>
    </row>
    <row r="935" spans="2:14" x14ac:dyDescent="0.2">
      <c r="B935" s="241"/>
      <c r="C935" s="242"/>
      <c r="D935" s="243"/>
      <c r="E935" s="244"/>
      <c r="F935" s="244"/>
      <c r="G935" s="250"/>
      <c r="H935" s="202"/>
      <c r="I935" s="223"/>
      <c r="J935" s="341"/>
      <c r="K935" s="262"/>
      <c r="L935" s="248"/>
      <c r="M935" s="249"/>
      <c r="N935" s="203"/>
    </row>
    <row r="936" spans="2:14" x14ac:dyDescent="0.2">
      <c r="B936" s="241"/>
      <c r="C936" s="251"/>
      <c r="D936" s="243"/>
      <c r="E936" s="244"/>
      <c r="F936" s="244"/>
      <c r="G936" s="250"/>
      <c r="H936" s="202"/>
      <c r="I936" s="223"/>
      <c r="J936" s="341"/>
      <c r="K936" s="262"/>
      <c r="L936" s="248"/>
      <c r="M936" s="249"/>
      <c r="N936" s="203"/>
    </row>
    <row r="937" spans="2:14" x14ac:dyDescent="0.2">
      <c r="B937" s="241"/>
      <c r="C937" s="251"/>
      <c r="D937" s="243"/>
      <c r="E937" s="244"/>
      <c r="F937" s="244"/>
      <c r="G937" s="199"/>
      <c r="H937" s="202"/>
      <c r="I937" s="223"/>
      <c r="J937" s="341"/>
      <c r="K937" s="262"/>
      <c r="L937" s="248"/>
      <c r="M937" s="249"/>
      <c r="N937" s="203"/>
    </row>
    <row r="938" spans="2:14" x14ac:dyDescent="0.2">
      <c r="B938" s="241"/>
      <c r="C938" s="242"/>
      <c r="D938" s="243"/>
      <c r="E938" s="244"/>
      <c r="F938" s="244"/>
      <c r="G938" s="250"/>
      <c r="H938" s="202"/>
      <c r="I938" s="223"/>
      <c r="J938" s="341"/>
      <c r="K938" s="262"/>
      <c r="L938" s="248"/>
      <c r="M938" s="249"/>
      <c r="N938" s="203"/>
    </row>
    <row r="939" spans="2:14" x14ac:dyDescent="0.2">
      <c r="B939" s="241"/>
      <c r="C939" s="242"/>
      <c r="D939" s="243"/>
      <c r="E939" s="244"/>
      <c r="F939" s="244"/>
      <c r="G939" s="250"/>
      <c r="H939" s="202"/>
      <c r="I939" s="223"/>
      <c r="J939" s="341"/>
      <c r="K939" s="262"/>
      <c r="L939" s="248"/>
      <c r="M939" s="249"/>
      <c r="N939" s="203"/>
    </row>
    <row r="940" spans="2:14" x14ac:dyDescent="0.2">
      <c r="B940" s="241"/>
      <c r="C940" s="242"/>
      <c r="D940" s="243"/>
      <c r="E940" s="244"/>
      <c r="F940" s="244"/>
      <c r="G940" s="250"/>
      <c r="H940" s="202"/>
      <c r="I940" s="223"/>
      <c r="J940" s="341"/>
      <c r="K940" s="262"/>
      <c r="L940" s="248"/>
      <c r="M940" s="249"/>
      <c r="N940" s="203"/>
    </row>
    <row r="941" spans="2:14" x14ac:dyDescent="0.2">
      <c r="B941" s="241"/>
      <c r="C941" s="242"/>
      <c r="D941" s="243"/>
      <c r="E941" s="244"/>
      <c r="F941" s="244"/>
      <c r="G941" s="250"/>
      <c r="H941" s="202"/>
      <c r="I941" s="223"/>
      <c r="J941" s="341"/>
      <c r="K941" s="262"/>
      <c r="L941" s="248"/>
      <c r="M941" s="249"/>
      <c r="N941" s="203"/>
    </row>
    <row r="942" spans="2:14" x14ac:dyDescent="0.2">
      <c r="B942" s="241"/>
      <c r="C942" s="242"/>
      <c r="D942" s="243"/>
      <c r="E942" s="244"/>
      <c r="F942" s="244"/>
      <c r="G942" s="250"/>
      <c r="H942" s="202"/>
      <c r="I942" s="223"/>
      <c r="J942" s="341"/>
      <c r="K942" s="262"/>
      <c r="L942" s="248"/>
      <c r="M942" s="249"/>
      <c r="N942" s="203"/>
    </row>
    <row r="943" spans="2:14" x14ac:dyDescent="0.2">
      <c r="B943" s="241"/>
      <c r="C943" s="242"/>
      <c r="D943" s="243"/>
      <c r="E943" s="244"/>
      <c r="F943" s="244"/>
      <c r="G943" s="250"/>
      <c r="H943" s="202"/>
      <c r="I943" s="223"/>
      <c r="J943" s="341"/>
      <c r="K943" s="262"/>
      <c r="L943" s="248"/>
      <c r="M943" s="249"/>
      <c r="N943" s="203"/>
    </row>
    <row r="944" spans="2:14" x14ac:dyDescent="0.2">
      <c r="B944" s="241"/>
      <c r="C944" s="242"/>
      <c r="D944" s="243"/>
      <c r="E944" s="244"/>
      <c r="F944" s="244"/>
      <c r="G944" s="250"/>
      <c r="H944" s="202"/>
      <c r="I944" s="223"/>
      <c r="J944" s="341"/>
      <c r="K944" s="262"/>
      <c r="L944" s="248"/>
      <c r="M944" s="249"/>
      <c r="N944" s="203"/>
    </row>
    <row r="945" spans="2:14" x14ac:dyDescent="0.2">
      <c r="B945" s="241"/>
      <c r="C945" s="251"/>
      <c r="D945" s="243"/>
      <c r="E945" s="244"/>
      <c r="F945" s="244"/>
      <c r="G945" s="250"/>
      <c r="H945" s="202"/>
      <c r="I945" s="223"/>
      <c r="J945" s="341"/>
      <c r="K945" s="262"/>
      <c r="L945" s="248"/>
      <c r="M945" s="249"/>
      <c r="N945" s="203"/>
    </row>
    <row r="946" spans="2:14" x14ac:dyDescent="0.2">
      <c r="B946" s="241"/>
      <c r="C946" s="242"/>
      <c r="D946" s="243"/>
      <c r="E946" s="244"/>
      <c r="F946" s="244"/>
      <c r="G946" s="250"/>
      <c r="H946" s="202"/>
      <c r="I946" s="223"/>
      <c r="J946" s="341"/>
      <c r="K946" s="262"/>
      <c r="L946" s="248"/>
      <c r="M946" s="249"/>
      <c r="N946" s="203"/>
    </row>
    <row r="947" spans="2:14" x14ac:dyDescent="0.2">
      <c r="B947" s="241"/>
      <c r="C947" s="251"/>
      <c r="D947" s="243"/>
      <c r="E947" s="244"/>
      <c r="F947" s="244"/>
      <c r="G947" s="250"/>
      <c r="H947" s="202"/>
      <c r="I947" s="223"/>
      <c r="J947" s="341"/>
      <c r="K947" s="262"/>
      <c r="L947" s="248"/>
      <c r="M947" s="249"/>
      <c r="N947" s="203"/>
    </row>
    <row r="948" spans="2:14" x14ac:dyDescent="0.2">
      <c r="B948" s="241"/>
      <c r="C948" s="251"/>
      <c r="D948" s="243"/>
      <c r="E948" s="244"/>
      <c r="F948" s="244"/>
      <c r="G948" s="199"/>
      <c r="H948" s="202"/>
      <c r="I948" s="223"/>
      <c r="J948" s="341"/>
      <c r="K948" s="262"/>
      <c r="L948" s="248"/>
      <c r="M948" s="249"/>
      <c r="N948" s="203"/>
    </row>
    <row r="949" spans="2:14" x14ac:dyDescent="0.2">
      <c r="B949" s="241"/>
      <c r="C949" s="251"/>
      <c r="D949" s="243"/>
      <c r="E949" s="244"/>
      <c r="F949" s="244"/>
      <c r="G949" s="250"/>
      <c r="H949" s="202"/>
      <c r="I949" s="223"/>
      <c r="J949" s="341"/>
      <c r="K949" s="262"/>
      <c r="L949" s="248"/>
      <c r="M949" s="249"/>
      <c r="N949" s="203"/>
    </row>
    <row r="950" spans="2:14" x14ac:dyDescent="0.2">
      <c r="B950" s="241"/>
      <c r="C950" s="251"/>
      <c r="D950" s="243"/>
      <c r="E950" s="244"/>
      <c r="F950" s="244"/>
      <c r="G950" s="250"/>
      <c r="H950" s="202"/>
      <c r="I950" s="223"/>
      <c r="J950" s="341"/>
      <c r="K950" s="262"/>
      <c r="L950" s="248"/>
      <c r="M950" s="249"/>
      <c r="N950" s="203"/>
    </row>
    <row r="951" spans="2:14" x14ac:dyDescent="0.2">
      <c r="B951" s="241"/>
      <c r="C951" s="251"/>
      <c r="D951" s="243"/>
      <c r="E951" s="244"/>
      <c r="F951" s="244"/>
      <c r="G951" s="250"/>
      <c r="H951" s="202"/>
      <c r="I951" s="223"/>
      <c r="J951" s="341"/>
      <c r="K951" s="262"/>
      <c r="L951" s="248"/>
      <c r="M951" s="249"/>
      <c r="N951" s="203"/>
    </row>
    <row r="952" spans="2:14" x14ac:dyDescent="0.2">
      <c r="B952" s="241"/>
      <c r="C952" s="251"/>
      <c r="D952" s="243"/>
      <c r="E952" s="244"/>
      <c r="F952" s="244"/>
      <c r="G952" s="199"/>
      <c r="H952" s="202"/>
      <c r="I952" s="223"/>
      <c r="J952" s="341"/>
      <c r="K952" s="262"/>
      <c r="L952" s="248"/>
      <c r="M952" s="249"/>
      <c r="N952" s="203"/>
    </row>
    <row r="953" spans="2:14" x14ac:dyDescent="0.2">
      <c r="B953" s="241"/>
      <c r="C953" s="251"/>
      <c r="D953" s="243"/>
      <c r="E953" s="244"/>
      <c r="F953" s="244"/>
      <c r="G953" s="199"/>
      <c r="H953" s="202"/>
      <c r="I953" s="223"/>
      <c r="J953" s="341"/>
      <c r="K953" s="262"/>
      <c r="L953" s="248"/>
      <c r="M953" s="249"/>
      <c r="N953" s="203"/>
    </row>
    <row r="954" spans="2:14" x14ac:dyDescent="0.2">
      <c r="B954" s="241"/>
      <c r="C954" s="251"/>
      <c r="D954" s="243"/>
      <c r="E954" s="244"/>
      <c r="F954" s="244"/>
      <c r="G954" s="250"/>
      <c r="H954" s="202"/>
      <c r="I954" s="223"/>
      <c r="J954" s="341"/>
      <c r="K954" s="262"/>
      <c r="L954" s="248"/>
      <c r="M954" s="249"/>
      <c r="N954" s="203"/>
    </row>
    <row r="955" spans="2:14" x14ac:dyDescent="0.2">
      <c r="B955" s="241"/>
      <c r="C955" s="251"/>
      <c r="D955" s="243"/>
      <c r="E955" s="244"/>
      <c r="F955" s="244"/>
      <c r="G955" s="250"/>
      <c r="H955" s="202"/>
      <c r="I955" s="223"/>
      <c r="J955" s="341"/>
      <c r="K955" s="262"/>
      <c r="L955" s="248"/>
      <c r="M955" s="249"/>
      <c r="N955" s="203"/>
    </row>
    <row r="956" spans="2:14" x14ac:dyDescent="0.2">
      <c r="B956" s="241"/>
      <c r="C956" s="251"/>
      <c r="D956" s="243"/>
      <c r="E956" s="244"/>
      <c r="F956" s="244"/>
      <c r="G956" s="250"/>
      <c r="H956" s="202"/>
      <c r="I956" s="223"/>
      <c r="J956" s="341"/>
      <c r="K956" s="262"/>
      <c r="L956" s="248"/>
      <c r="M956" s="249"/>
      <c r="N956" s="203"/>
    </row>
    <row r="957" spans="2:14" x14ac:dyDescent="0.2">
      <c r="B957" s="241"/>
      <c r="C957" s="251"/>
      <c r="D957" s="243"/>
      <c r="E957" s="244"/>
      <c r="F957" s="244"/>
      <c r="G957" s="250"/>
      <c r="H957" s="202"/>
      <c r="I957" s="223"/>
      <c r="J957" s="341"/>
      <c r="K957" s="262"/>
      <c r="L957" s="248"/>
      <c r="M957" s="249"/>
      <c r="N957" s="203"/>
    </row>
    <row r="958" spans="2:14" x14ac:dyDescent="0.2">
      <c r="B958" s="241"/>
      <c r="C958" s="251"/>
      <c r="D958" s="243"/>
      <c r="E958" s="244"/>
      <c r="F958" s="244"/>
      <c r="G958" s="250"/>
      <c r="H958" s="202"/>
      <c r="I958" s="223"/>
      <c r="J958" s="341"/>
      <c r="K958" s="262"/>
      <c r="L958" s="248"/>
      <c r="M958" s="249"/>
      <c r="N958" s="203"/>
    </row>
    <row r="959" spans="2:14" x14ac:dyDescent="0.2">
      <c r="B959" s="241"/>
      <c r="C959" s="251"/>
      <c r="D959" s="243"/>
      <c r="E959" s="244"/>
      <c r="F959" s="244"/>
      <c r="G959" s="250"/>
      <c r="H959" s="202"/>
      <c r="I959" s="223"/>
      <c r="J959" s="341"/>
      <c r="K959" s="262"/>
      <c r="L959" s="248"/>
      <c r="M959" s="249"/>
      <c r="N959" s="203"/>
    </row>
    <row r="960" spans="2:14" x14ac:dyDescent="0.2">
      <c r="B960" s="241"/>
      <c r="C960" s="251"/>
      <c r="D960" s="243"/>
      <c r="E960" s="244"/>
      <c r="F960" s="244"/>
      <c r="G960" s="250"/>
      <c r="H960" s="202"/>
      <c r="I960" s="223"/>
      <c r="J960" s="341"/>
      <c r="K960" s="262"/>
      <c r="L960" s="248"/>
      <c r="M960" s="249"/>
      <c r="N960" s="203"/>
    </row>
    <row r="961" spans="2:14" x14ac:dyDescent="0.2">
      <c r="B961" s="241"/>
      <c r="C961" s="251"/>
      <c r="D961" s="243"/>
      <c r="E961" s="244"/>
      <c r="F961" s="244"/>
      <c r="G961" s="250"/>
      <c r="H961" s="202"/>
      <c r="I961" s="223"/>
      <c r="J961" s="341"/>
      <c r="K961" s="262"/>
      <c r="L961" s="248"/>
      <c r="M961" s="249"/>
      <c r="N961" s="203"/>
    </row>
    <row r="962" spans="2:14" x14ac:dyDescent="0.2">
      <c r="B962" s="241"/>
      <c r="C962" s="251"/>
      <c r="D962" s="243"/>
      <c r="E962" s="244"/>
      <c r="F962" s="244"/>
      <c r="G962" s="199"/>
      <c r="H962" s="202"/>
      <c r="I962" s="223"/>
      <c r="J962" s="341"/>
      <c r="K962" s="262"/>
      <c r="L962" s="248"/>
      <c r="M962" s="249"/>
      <c r="N962" s="203"/>
    </row>
    <row r="963" spans="2:14" x14ac:dyDescent="0.2">
      <c r="B963" s="241"/>
      <c r="C963" s="251"/>
      <c r="D963" s="243"/>
      <c r="E963" s="244"/>
      <c r="F963" s="244"/>
      <c r="G963" s="250"/>
      <c r="H963" s="202"/>
      <c r="I963" s="223"/>
      <c r="J963" s="341"/>
      <c r="K963" s="262"/>
      <c r="L963" s="248"/>
      <c r="M963" s="249"/>
      <c r="N963" s="203"/>
    </row>
    <row r="964" spans="2:14" x14ac:dyDescent="0.2">
      <c r="B964" s="241"/>
      <c r="C964" s="251"/>
      <c r="D964" s="243"/>
      <c r="E964" s="244"/>
      <c r="F964" s="244"/>
      <c r="G964" s="250"/>
      <c r="H964" s="202"/>
      <c r="I964" s="223"/>
      <c r="J964" s="341"/>
      <c r="K964" s="262"/>
      <c r="L964" s="248"/>
      <c r="M964" s="249"/>
      <c r="N964" s="203"/>
    </row>
    <row r="965" spans="2:14" x14ac:dyDescent="0.2">
      <c r="B965" s="241"/>
      <c r="C965" s="251"/>
      <c r="D965" s="243"/>
      <c r="E965" s="244"/>
      <c r="F965" s="244"/>
      <c r="G965" s="250"/>
      <c r="H965" s="202"/>
      <c r="I965" s="223"/>
      <c r="J965" s="341"/>
      <c r="K965" s="262"/>
      <c r="L965" s="248"/>
      <c r="M965" s="249"/>
      <c r="N965" s="203"/>
    </row>
    <row r="966" spans="2:14" x14ac:dyDescent="0.2">
      <c r="B966" s="241"/>
      <c r="C966" s="251"/>
      <c r="D966" s="243"/>
      <c r="E966" s="244"/>
      <c r="F966" s="244"/>
      <c r="G966" s="250"/>
      <c r="H966" s="202"/>
      <c r="I966" s="223"/>
      <c r="J966" s="341"/>
      <c r="K966" s="262"/>
      <c r="L966" s="248"/>
      <c r="M966" s="249"/>
      <c r="N966" s="203"/>
    </row>
    <row r="967" spans="2:14" x14ac:dyDescent="0.2">
      <c r="B967" s="241"/>
      <c r="C967" s="251"/>
      <c r="D967" s="243"/>
      <c r="E967" s="244"/>
      <c r="F967" s="244"/>
      <c r="G967" s="250"/>
      <c r="H967" s="202"/>
      <c r="I967" s="223"/>
      <c r="J967" s="341"/>
      <c r="K967" s="262"/>
      <c r="L967" s="248"/>
      <c r="M967" s="249"/>
      <c r="N967" s="203"/>
    </row>
    <row r="968" spans="2:14" x14ac:dyDescent="0.2">
      <c r="B968" s="241"/>
      <c r="C968" s="251"/>
      <c r="D968" s="243"/>
      <c r="E968" s="244"/>
      <c r="F968" s="244"/>
      <c r="G968" s="250"/>
      <c r="H968" s="202"/>
      <c r="I968" s="223"/>
      <c r="J968" s="341"/>
      <c r="K968" s="262"/>
      <c r="L968" s="248"/>
      <c r="M968" s="249"/>
      <c r="N968" s="203"/>
    </row>
    <row r="969" spans="2:14" x14ac:dyDescent="0.2">
      <c r="B969" s="241"/>
      <c r="C969" s="251"/>
      <c r="D969" s="243"/>
      <c r="E969" s="244"/>
      <c r="F969" s="244"/>
      <c r="G969" s="250"/>
      <c r="H969" s="202"/>
      <c r="I969" s="223"/>
      <c r="J969" s="341"/>
      <c r="K969" s="262"/>
      <c r="L969" s="248"/>
      <c r="M969" s="249"/>
      <c r="N969" s="203"/>
    </row>
    <row r="970" spans="2:14" x14ac:dyDescent="0.2">
      <c r="B970" s="241"/>
      <c r="C970" s="251"/>
      <c r="D970" s="243"/>
      <c r="E970" s="244"/>
      <c r="F970" s="244"/>
      <c r="G970" s="250"/>
      <c r="H970" s="202"/>
      <c r="I970" s="223"/>
      <c r="J970" s="341"/>
      <c r="K970" s="262"/>
      <c r="L970" s="248"/>
      <c r="M970" s="249"/>
      <c r="N970" s="203"/>
    </row>
    <row r="971" spans="2:14" x14ac:dyDescent="0.2">
      <c r="B971" s="241"/>
      <c r="C971" s="251"/>
      <c r="D971" s="243"/>
      <c r="E971" s="244"/>
      <c r="F971" s="244"/>
      <c r="G971" s="250"/>
      <c r="H971" s="202"/>
      <c r="I971" s="223"/>
      <c r="J971" s="341"/>
      <c r="K971" s="262"/>
      <c r="L971" s="248"/>
      <c r="M971" s="249"/>
      <c r="N971" s="203"/>
    </row>
    <row r="972" spans="2:14" x14ac:dyDescent="0.2">
      <c r="B972" s="241"/>
      <c r="C972" s="251"/>
      <c r="D972" s="243"/>
      <c r="E972" s="244"/>
      <c r="F972" s="244"/>
      <c r="G972" s="250"/>
      <c r="H972" s="202"/>
      <c r="I972" s="223"/>
      <c r="J972" s="341"/>
      <c r="K972" s="262"/>
      <c r="L972" s="248"/>
      <c r="M972" s="249"/>
      <c r="N972" s="203"/>
    </row>
    <row r="973" spans="2:14" x14ac:dyDescent="0.2">
      <c r="B973" s="241"/>
      <c r="C973" s="251"/>
      <c r="D973" s="243"/>
      <c r="E973" s="244"/>
      <c r="F973" s="244"/>
      <c r="G973" s="250"/>
      <c r="H973" s="202"/>
      <c r="I973" s="223"/>
      <c r="J973" s="341"/>
      <c r="K973" s="262"/>
      <c r="L973" s="248"/>
      <c r="M973" s="249"/>
      <c r="N973" s="203"/>
    </row>
    <row r="974" spans="2:14" x14ac:dyDescent="0.2">
      <c r="B974" s="241"/>
      <c r="C974" s="251"/>
      <c r="D974" s="243"/>
      <c r="E974" s="244"/>
      <c r="F974" s="244"/>
      <c r="G974" s="250"/>
      <c r="H974" s="202"/>
      <c r="I974" s="223"/>
      <c r="J974" s="341"/>
      <c r="K974" s="262"/>
      <c r="L974" s="248"/>
      <c r="M974" s="249"/>
      <c r="N974" s="203"/>
    </row>
    <row r="975" spans="2:14" x14ac:dyDescent="0.2">
      <c r="B975" s="241"/>
      <c r="C975" s="251"/>
      <c r="D975" s="243"/>
      <c r="E975" s="244"/>
      <c r="F975" s="244"/>
      <c r="G975" s="250"/>
      <c r="H975" s="202"/>
      <c r="I975" s="223"/>
      <c r="J975" s="341"/>
      <c r="K975" s="262"/>
      <c r="L975" s="248"/>
      <c r="M975" s="249"/>
      <c r="N975" s="203"/>
    </row>
    <row r="976" spans="2:14" x14ac:dyDescent="0.2">
      <c r="B976" s="241"/>
      <c r="C976" s="251"/>
      <c r="D976" s="243"/>
      <c r="E976" s="244"/>
      <c r="F976" s="244"/>
      <c r="G976" s="250"/>
      <c r="H976" s="202"/>
      <c r="I976" s="223"/>
      <c r="J976" s="341"/>
      <c r="K976" s="262"/>
      <c r="L976" s="248"/>
      <c r="M976" s="249"/>
      <c r="N976" s="203"/>
    </row>
    <row r="977" spans="2:14" x14ac:dyDescent="0.2">
      <c r="B977" s="241"/>
      <c r="C977" s="251"/>
      <c r="D977" s="243"/>
      <c r="E977" s="244"/>
      <c r="F977" s="244"/>
      <c r="G977" s="250"/>
      <c r="H977" s="202"/>
      <c r="I977" s="223"/>
      <c r="J977" s="341"/>
      <c r="K977" s="262"/>
      <c r="L977" s="248"/>
      <c r="M977" s="249"/>
      <c r="N977" s="203"/>
    </row>
    <row r="978" spans="2:14" x14ac:dyDescent="0.2">
      <c r="B978" s="241"/>
      <c r="C978" s="251"/>
      <c r="D978" s="243"/>
      <c r="E978" s="244"/>
      <c r="F978" s="244"/>
      <c r="G978" s="250"/>
      <c r="H978" s="202"/>
      <c r="I978" s="223"/>
      <c r="J978" s="341"/>
      <c r="K978" s="262"/>
      <c r="L978" s="248"/>
      <c r="M978" s="249"/>
      <c r="N978" s="203"/>
    </row>
    <row r="979" spans="2:14" x14ac:dyDescent="0.2">
      <c r="B979" s="241"/>
      <c r="C979" s="251"/>
      <c r="D979" s="243"/>
      <c r="E979" s="244"/>
      <c r="F979" s="244"/>
      <c r="G979" s="250"/>
      <c r="H979" s="202"/>
      <c r="I979" s="223"/>
      <c r="J979" s="341"/>
      <c r="K979" s="262"/>
      <c r="L979" s="248"/>
      <c r="M979" s="249"/>
      <c r="N979" s="203"/>
    </row>
    <row r="980" spans="2:14" x14ac:dyDescent="0.2">
      <c r="B980" s="241"/>
      <c r="C980" s="251"/>
      <c r="D980" s="243"/>
      <c r="E980" s="244"/>
      <c r="F980" s="244"/>
      <c r="G980" s="199"/>
      <c r="H980" s="202"/>
      <c r="I980" s="223"/>
      <c r="J980" s="341"/>
      <c r="K980" s="262"/>
      <c r="L980" s="248"/>
      <c r="M980" s="249"/>
      <c r="N980" s="203"/>
    </row>
    <row r="981" spans="2:14" x14ac:dyDescent="0.2">
      <c r="B981" s="241"/>
      <c r="C981" s="251"/>
      <c r="D981" s="243"/>
      <c r="E981" s="244"/>
      <c r="F981" s="244"/>
      <c r="G981" s="250"/>
      <c r="H981" s="202"/>
      <c r="I981" s="223"/>
      <c r="J981" s="341"/>
      <c r="K981" s="262"/>
      <c r="L981" s="248"/>
      <c r="M981" s="249"/>
      <c r="N981" s="203"/>
    </row>
    <row r="982" spans="2:14" x14ac:dyDescent="0.2">
      <c r="B982" s="241"/>
      <c r="C982" s="251"/>
      <c r="D982" s="243"/>
      <c r="E982" s="244"/>
      <c r="F982" s="244"/>
      <c r="G982" s="250"/>
      <c r="H982" s="202"/>
      <c r="I982" s="223"/>
      <c r="J982" s="341"/>
      <c r="K982" s="262"/>
      <c r="L982" s="248"/>
      <c r="M982" s="249"/>
      <c r="N982" s="203"/>
    </row>
    <row r="983" spans="2:14" x14ac:dyDescent="0.2">
      <c r="B983" s="241"/>
      <c r="C983" s="251"/>
      <c r="D983" s="243"/>
      <c r="E983" s="244"/>
      <c r="F983" s="244"/>
      <c r="G983" s="199"/>
      <c r="H983" s="202"/>
      <c r="I983" s="223"/>
      <c r="J983" s="341"/>
      <c r="K983" s="262"/>
      <c r="L983" s="248"/>
      <c r="M983" s="249"/>
      <c r="N983" s="203"/>
    </row>
    <row r="984" spans="2:14" x14ac:dyDescent="0.2">
      <c r="B984" s="241"/>
      <c r="C984" s="251"/>
      <c r="D984" s="243"/>
      <c r="E984" s="244"/>
      <c r="F984" s="244"/>
      <c r="G984" s="199"/>
      <c r="H984" s="202"/>
      <c r="I984" s="223"/>
      <c r="J984" s="341"/>
      <c r="K984" s="262"/>
      <c r="L984" s="248"/>
      <c r="M984" s="249"/>
      <c r="N984" s="203"/>
    </row>
    <row r="985" spans="2:14" x14ac:dyDescent="0.2">
      <c r="B985" s="241"/>
      <c r="C985" s="251"/>
      <c r="D985" s="243"/>
      <c r="E985" s="244"/>
      <c r="F985" s="244"/>
      <c r="G985" s="250"/>
      <c r="H985" s="202"/>
      <c r="I985" s="223"/>
      <c r="J985" s="341"/>
      <c r="K985" s="262"/>
      <c r="L985" s="248"/>
      <c r="M985" s="249"/>
      <c r="N985" s="203"/>
    </row>
    <row r="986" spans="2:14" x14ac:dyDescent="0.2">
      <c r="B986" s="241"/>
      <c r="C986" s="251"/>
      <c r="D986" s="243"/>
      <c r="E986" s="244"/>
      <c r="F986" s="244"/>
      <c r="G986" s="199"/>
      <c r="H986" s="202"/>
      <c r="I986" s="223"/>
      <c r="J986" s="341"/>
      <c r="K986" s="262"/>
      <c r="L986" s="248"/>
      <c r="M986" s="249"/>
      <c r="N986" s="203"/>
    </row>
    <row r="987" spans="2:14" x14ac:dyDescent="0.2">
      <c r="B987" s="241"/>
      <c r="C987" s="251"/>
      <c r="D987" s="243"/>
      <c r="E987" s="244"/>
      <c r="F987" s="244"/>
      <c r="G987" s="250"/>
      <c r="H987" s="202"/>
      <c r="I987" s="223"/>
      <c r="J987" s="341"/>
      <c r="K987" s="262"/>
      <c r="L987" s="248"/>
      <c r="M987" s="249"/>
      <c r="N987" s="203"/>
    </row>
    <row r="988" spans="2:14" x14ac:dyDescent="0.2">
      <c r="B988" s="241"/>
      <c r="C988" s="251"/>
      <c r="D988" s="243"/>
      <c r="E988" s="244"/>
      <c r="F988" s="244"/>
      <c r="G988" s="199"/>
      <c r="H988" s="202"/>
      <c r="I988" s="223"/>
      <c r="J988" s="341"/>
      <c r="K988" s="262"/>
      <c r="L988" s="248"/>
      <c r="M988" s="249"/>
      <c r="N988" s="203"/>
    </row>
    <row r="989" spans="2:14" x14ac:dyDescent="0.2">
      <c r="B989" s="241"/>
      <c r="C989" s="251"/>
      <c r="D989" s="243"/>
      <c r="E989" s="244"/>
      <c r="F989" s="244"/>
      <c r="G989" s="250"/>
      <c r="H989" s="202"/>
      <c r="I989" s="223"/>
      <c r="J989" s="341"/>
      <c r="K989" s="262"/>
      <c r="L989" s="248"/>
      <c r="M989" s="249"/>
      <c r="N989" s="203"/>
    </row>
    <row r="990" spans="2:14" x14ac:dyDescent="0.2">
      <c r="B990" s="241"/>
      <c r="C990" s="251"/>
      <c r="D990" s="243"/>
      <c r="E990" s="244"/>
      <c r="F990" s="244"/>
      <c r="G990" s="250"/>
      <c r="H990" s="202"/>
      <c r="I990" s="223"/>
      <c r="J990" s="341"/>
      <c r="K990" s="262"/>
      <c r="L990" s="248"/>
      <c r="M990" s="249"/>
      <c r="N990" s="203"/>
    </row>
    <row r="991" spans="2:14" x14ac:dyDescent="0.2">
      <c r="B991" s="241"/>
      <c r="C991" s="251"/>
      <c r="D991" s="243"/>
      <c r="E991" s="244"/>
      <c r="F991" s="244"/>
      <c r="G991" s="250"/>
      <c r="H991" s="202"/>
      <c r="I991" s="223"/>
      <c r="J991" s="341"/>
      <c r="K991" s="262"/>
      <c r="L991" s="248"/>
      <c r="M991" s="249"/>
      <c r="N991" s="203"/>
    </row>
    <row r="992" spans="2:14" x14ac:dyDescent="0.2">
      <c r="B992" s="241"/>
      <c r="C992" s="251"/>
      <c r="D992" s="243"/>
      <c r="E992" s="244"/>
      <c r="F992" s="244"/>
      <c r="G992" s="199"/>
      <c r="H992" s="202"/>
      <c r="I992" s="223"/>
      <c r="J992" s="341"/>
      <c r="K992" s="262"/>
      <c r="L992" s="248"/>
      <c r="M992" s="249"/>
      <c r="N992" s="203"/>
    </row>
    <row r="993" spans="2:14" x14ac:dyDescent="0.2">
      <c r="B993" s="241"/>
      <c r="C993" s="251"/>
      <c r="D993" s="243"/>
      <c r="E993" s="244"/>
      <c r="F993" s="244"/>
      <c r="G993" s="250"/>
      <c r="H993" s="202"/>
      <c r="I993" s="223"/>
      <c r="J993" s="341"/>
      <c r="K993" s="262"/>
      <c r="L993" s="248"/>
      <c r="M993" s="249"/>
      <c r="N993" s="203"/>
    </row>
    <row r="994" spans="2:14" x14ac:dyDescent="0.2">
      <c r="B994" s="241"/>
      <c r="C994" s="251"/>
      <c r="D994" s="243"/>
      <c r="E994" s="244"/>
      <c r="F994" s="244"/>
      <c r="G994" s="250"/>
      <c r="H994" s="202"/>
      <c r="I994" s="223"/>
      <c r="J994" s="341"/>
      <c r="K994" s="262"/>
      <c r="L994" s="248"/>
      <c r="M994" s="249"/>
      <c r="N994" s="203"/>
    </row>
    <row r="995" spans="2:14" x14ac:dyDescent="0.2">
      <c r="B995" s="241"/>
      <c r="C995" s="251"/>
      <c r="D995" s="243"/>
      <c r="E995" s="244"/>
      <c r="F995" s="244"/>
      <c r="G995" s="250"/>
      <c r="H995" s="202"/>
      <c r="I995" s="223"/>
      <c r="J995" s="341"/>
      <c r="K995" s="262"/>
      <c r="L995" s="248"/>
      <c r="M995" s="249"/>
      <c r="N995" s="203"/>
    </row>
    <row r="996" spans="2:14" x14ac:dyDescent="0.2">
      <c r="B996" s="241"/>
      <c r="C996" s="251"/>
      <c r="D996" s="243"/>
      <c r="E996" s="244"/>
      <c r="F996" s="244"/>
      <c r="G996" s="199"/>
      <c r="H996" s="202"/>
      <c r="I996" s="223"/>
      <c r="J996" s="341"/>
      <c r="K996" s="262"/>
      <c r="L996" s="248"/>
      <c r="M996" s="249"/>
      <c r="N996" s="203"/>
    </row>
    <row r="997" spans="2:14" x14ac:dyDescent="0.2">
      <c r="B997" s="241"/>
      <c r="C997" s="251"/>
      <c r="D997" s="243"/>
      <c r="E997" s="244"/>
      <c r="F997" s="244"/>
      <c r="G997" s="250"/>
      <c r="H997" s="202"/>
      <c r="I997" s="223"/>
      <c r="J997" s="341"/>
      <c r="K997" s="262"/>
      <c r="L997" s="248"/>
      <c r="M997" s="249"/>
      <c r="N997" s="203"/>
    </row>
    <row r="998" spans="2:14" x14ac:dyDescent="0.2">
      <c r="B998" s="241"/>
      <c r="C998" s="251"/>
      <c r="D998" s="243"/>
      <c r="E998" s="244"/>
      <c r="F998" s="244"/>
      <c r="G998" s="250"/>
      <c r="H998" s="202"/>
      <c r="I998" s="223"/>
      <c r="J998" s="341"/>
      <c r="K998" s="262"/>
      <c r="L998" s="248"/>
      <c r="M998" s="249"/>
      <c r="N998" s="203"/>
    </row>
    <row r="999" spans="2:14" x14ac:dyDescent="0.2">
      <c r="B999" s="241"/>
      <c r="C999" s="251"/>
      <c r="D999" s="243"/>
      <c r="E999" s="244"/>
      <c r="F999" s="244"/>
      <c r="G999" s="199"/>
      <c r="H999" s="202"/>
      <c r="I999" s="223"/>
      <c r="J999" s="341"/>
      <c r="K999" s="262"/>
      <c r="L999" s="248"/>
      <c r="M999" s="249"/>
      <c r="N999" s="203"/>
    </row>
    <row r="1000" spans="2:14" x14ac:dyDescent="0.2">
      <c r="B1000" s="241"/>
      <c r="C1000" s="251"/>
      <c r="D1000" s="243"/>
      <c r="E1000" s="244"/>
      <c r="F1000" s="244"/>
      <c r="G1000" s="250"/>
      <c r="H1000" s="202"/>
      <c r="I1000" s="223"/>
      <c r="J1000" s="341"/>
      <c r="K1000" s="262"/>
      <c r="L1000" s="248"/>
      <c r="M1000" s="249"/>
      <c r="N1000" s="203"/>
    </row>
    <row r="1001" spans="2:14" x14ac:dyDescent="0.2">
      <c r="B1001" s="241"/>
      <c r="C1001" s="251"/>
      <c r="D1001" s="243"/>
      <c r="E1001" s="244"/>
      <c r="F1001" s="244"/>
      <c r="G1001" s="250"/>
      <c r="H1001" s="202"/>
      <c r="I1001" s="223"/>
      <c r="J1001" s="341"/>
      <c r="K1001" s="262"/>
      <c r="L1001" s="248"/>
      <c r="M1001" s="249"/>
      <c r="N1001" s="203"/>
    </row>
    <row r="1002" spans="2:14" x14ac:dyDescent="0.2">
      <c r="B1002" s="241"/>
      <c r="C1002" s="251"/>
      <c r="D1002" s="243"/>
      <c r="E1002" s="244"/>
      <c r="F1002" s="244"/>
      <c r="G1002" s="250"/>
      <c r="H1002" s="202"/>
      <c r="I1002" s="223"/>
      <c r="J1002" s="341"/>
      <c r="K1002" s="262"/>
      <c r="L1002" s="248"/>
      <c r="M1002" s="249"/>
      <c r="N1002" s="203"/>
    </row>
    <row r="1003" spans="2:14" x14ac:dyDescent="0.2">
      <c r="B1003" s="241"/>
      <c r="C1003" s="251"/>
      <c r="D1003" s="243"/>
      <c r="E1003" s="244"/>
      <c r="F1003" s="244"/>
      <c r="G1003" s="250"/>
      <c r="H1003" s="202"/>
      <c r="I1003" s="223"/>
      <c r="J1003" s="341"/>
      <c r="K1003" s="262"/>
      <c r="L1003" s="248"/>
      <c r="M1003" s="249"/>
      <c r="N1003" s="203"/>
    </row>
    <row r="1004" spans="2:14" x14ac:dyDescent="0.2">
      <c r="B1004" s="241"/>
      <c r="C1004" s="251"/>
      <c r="D1004" s="243"/>
      <c r="E1004" s="244"/>
      <c r="F1004" s="244"/>
      <c r="G1004" s="250"/>
      <c r="H1004" s="202"/>
      <c r="I1004" s="223"/>
      <c r="J1004" s="341"/>
      <c r="K1004" s="262"/>
      <c r="L1004" s="248"/>
      <c r="M1004" s="249"/>
      <c r="N1004" s="203"/>
    </row>
    <row r="1005" spans="2:14" x14ac:dyDescent="0.2">
      <c r="B1005" s="241"/>
      <c r="C1005" s="251"/>
      <c r="D1005" s="243"/>
      <c r="E1005" s="244"/>
      <c r="F1005" s="244"/>
      <c r="G1005" s="250"/>
      <c r="H1005" s="202"/>
      <c r="I1005" s="223"/>
      <c r="J1005" s="341"/>
      <c r="K1005" s="262"/>
      <c r="L1005" s="248"/>
      <c r="M1005" s="249"/>
      <c r="N1005" s="203"/>
    </row>
    <row r="1006" spans="2:14" x14ac:dyDescent="0.2">
      <c r="B1006" s="241"/>
      <c r="C1006" s="251"/>
      <c r="D1006" s="243"/>
      <c r="E1006" s="244"/>
      <c r="F1006" s="244"/>
      <c r="G1006" s="250"/>
      <c r="H1006" s="202"/>
      <c r="I1006" s="223"/>
      <c r="J1006" s="341"/>
      <c r="K1006" s="262"/>
      <c r="L1006" s="248"/>
      <c r="M1006" s="249"/>
      <c r="N1006" s="203"/>
    </row>
    <row r="1007" spans="2:14" x14ac:dyDescent="0.2">
      <c r="B1007" s="241"/>
      <c r="C1007" s="251"/>
      <c r="D1007" s="243"/>
      <c r="E1007" s="244"/>
      <c r="F1007" s="244"/>
      <c r="G1007" s="199"/>
      <c r="H1007" s="202"/>
      <c r="I1007" s="223"/>
      <c r="J1007" s="341"/>
      <c r="K1007" s="262"/>
      <c r="L1007" s="248"/>
      <c r="M1007" s="249"/>
      <c r="N1007" s="203"/>
    </row>
    <row r="1008" spans="2:14" x14ac:dyDescent="0.2">
      <c r="B1008" s="241"/>
      <c r="C1008" s="251"/>
      <c r="D1008" s="243"/>
      <c r="E1008" s="244"/>
      <c r="F1008" s="244"/>
      <c r="G1008" s="250"/>
      <c r="H1008" s="202"/>
      <c r="I1008" s="223"/>
      <c r="J1008" s="341"/>
      <c r="K1008" s="262"/>
      <c r="L1008" s="248"/>
      <c r="M1008" s="249"/>
      <c r="N1008" s="203"/>
    </row>
    <row r="1009" spans="2:14" x14ac:dyDescent="0.2">
      <c r="B1009" s="241"/>
      <c r="C1009" s="251"/>
      <c r="D1009" s="243"/>
      <c r="E1009" s="244"/>
      <c r="F1009" s="244"/>
      <c r="G1009" s="250"/>
      <c r="H1009" s="202"/>
      <c r="I1009" s="223"/>
      <c r="J1009" s="341"/>
      <c r="K1009" s="262"/>
      <c r="L1009" s="248"/>
      <c r="M1009" s="249"/>
      <c r="N1009" s="203"/>
    </row>
    <row r="1010" spans="2:14" x14ac:dyDescent="0.2">
      <c r="B1010" s="241"/>
      <c r="C1010" s="251"/>
      <c r="D1010" s="243"/>
      <c r="E1010" s="244"/>
      <c r="F1010" s="244"/>
      <c r="G1010" s="250"/>
      <c r="H1010" s="202"/>
      <c r="I1010" s="223"/>
      <c r="J1010" s="341"/>
      <c r="K1010" s="262"/>
      <c r="L1010" s="248"/>
      <c r="M1010" s="249"/>
      <c r="N1010" s="203"/>
    </row>
    <row r="1011" spans="2:14" x14ac:dyDescent="0.2">
      <c r="B1011" s="241"/>
      <c r="C1011" s="251"/>
      <c r="D1011" s="243"/>
      <c r="E1011" s="244"/>
      <c r="F1011" s="244"/>
      <c r="G1011" s="199"/>
      <c r="H1011" s="202"/>
      <c r="I1011" s="223"/>
      <c r="J1011" s="341"/>
      <c r="K1011" s="262"/>
      <c r="L1011" s="248"/>
      <c r="M1011" s="249"/>
      <c r="N1011" s="203"/>
    </row>
    <row r="1012" spans="2:14" x14ac:dyDescent="0.2">
      <c r="B1012" s="241"/>
      <c r="C1012" s="251"/>
      <c r="D1012" s="243"/>
      <c r="E1012" s="244"/>
      <c r="F1012" s="244"/>
      <c r="G1012" s="250"/>
      <c r="H1012" s="202"/>
      <c r="I1012" s="223"/>
      <c r="J1012" s="341"/>
      <c r="K1012" s="262"/>
      <c r="L1012" s="248"/>
      <c r="M1012" s="249"/>
      <c r="N1012" s="203"/>
    </row>
    <row r="1013" spans="2:14" x14ac:dyDescent="0.2">
      <c r="B1013" s="241"/>
      <c r="C1013" s="251"/>
      <c r="D1013" s="243"/>
      <c r="E1013" s="244"/>
      <c r="F1013" s="244"/>
      <c r="G1013" s="250"/>
      <c r="H1013" s="202"/>
      <c r="I1013" s="223"/>
      <c r="J1013" s="341"/>
      <c r="K1013" s="262"/>
      <c r="L1013" s="248"/>
      <c r="M1013" s="249"/>
      <c r="N1013" s="203"/>
    </row>
    <row r="1014" spans="2:14" x14ac:dyDescent="0.2">
      <c r="B1014" s="241"/>
      <c r="C1014" s="251"/>
      <c r="D1014" s="241"/>
      <c r="E1014" s="244"/>
      <c r="F1014" s="244"/>
      <c r="G1014" s="257"/>
      <c r="H1014" s="202"/>
      <c r="I1014" s="223"/>
      <c r="J1014" s="341"/>
      <c r="K1014" s="262"/>
      <c r="L1014" s="248"/>
      <c r="M1014" s="249"/>
      <c r="N1014" s="203"/>
    </row>
    <row r="1015" spans="2:14" x14ac:dyDescent="0.2">
      <c r="B1015" s="241"/>
      <c r="C1015" s="251"/>
      <c r="D1015" s="241"/>
      <c r="E1015" s="244"/>
      <c r="F1015" s="244"/>
      <c r="G1015" s="257"/>
      <c r="H1015" s="202"/>
      <c r="I1015" s="223"/>
      <c r="J1015" s="341"/>
      <c r="K1015" s="262"/>
      <c r="L1015" s="248"/>
      <c r="M1015" s="249"/>
      <c r="N1015" s="203"/>
    </row>
    <row r="1016" spans="2:14" x14ac:dyDescent="0.2">
      <c r="B1016" s="241"/>
      <c r="C1016" s="251"/>
      <c r="D1016" s="243"/>
      <c r="E1016" s="244"/>
      <c r="F1016" s="244"/>
      <c r="G1016" s="250"/>
      <c r="H1016" s="202"/>
      <c r="I1016" s="223"/>
      <c r="J1016" s="341"/>
      <c r="K1016" s="262"/>
      <c r="L1016" s="248"/>
      <c r="M1016" s="249"/>
      <c r="N1016" s="203"/>
    </row>
    <row r="1017" spans="2:14" x14ac:dyDescent="0.2">
      <c r="B1017" s="241"/>
      <c r="C1017" s="251"/>
      <c r="D1017" s="243"/>
      <c r="E1017" s="244"/>
      <c r="F1017" s="244"/>
      <c r="G1017" s="201"/>
      <c r="H1017" s="202"/>
      <c r="I1017" s="223"/>
      <c r="J1017" s="341"/>
      <c r="K1017" s="262"/>
      <c r="L1017" s="248"/>
      <c r="M1017" s="249"/>
      <c r="N1017" s="203"/>
    </row>
    <row r="1018" spans="2:14" x14ac:dyDescent="0.2">
      <c r="B1018" s="241"/>
      <c r="C1018" s="251"/>
      <c r="D1018" s="243"/>
      <c r="E1018" s="244"/>
      <c r="F1018" s="244"/>
      <c r="G1018" s="250"/>
      <c r="H1018" s="202"/>
      <c r="I1018" s="223"/>
      <c r="J1018" s="341"/>
      <c r="K1018" s="260"/>
      <c r="L1018" s="248"/>
      <c r="M1018" s="249"/>
      <c r="N1018" s="203"/>
    </row>
    <row r="1019" spans="2:14" x14ac:dyDescent="0.2">
      <c r="B1019" s="241"/>
      <c r="C1019" s="251"/>
      <c r="D1019" s="243"/>
      <c r="E1019" s="244"/>
      <c r="F1019" s="244"/>
      <c r="G1019" s="250"/>
      <c r="H1019" s="202"/>
      <c r="I1019" s="223"/>
      <c r="J1019" s="341"/>
      <c r="K1019" s="262"/>
      <c r="L1019" s="248"/>
      <c r="M1019" s="249"/>
      <c r="N1019" s="203"/>
    </row>
    <row r="1020" spans="2:14" x14ac:dyDescent="0.2">
      <c r="B1020" s="241"/>
      <c r="C1020" s="251"/>
      <c r="D1020" s="243"/>
      <c r="E1020" s="244"/>
      <c r="F1020" s="244"/>
      <c r="G1020" s="250"/>
      <c r="H1020" s="202"/>
      <c r="I1020" s="223"/>
      <c r="J1020" s="341"/>
      <c r="K1020" s="262"/>
      <c r="L1020" s="248"/>
      <c r="M1020" s="249"/>
      <c r="N1020" s="203"/>
    </row>
    <row r="1021" spans="2:14" x14ac:dyDescent="0.2">
      <c r="B1021" s="241"/>
      <c r="C1021" s="251"/>
      <c r="D1021" s="243"/>
      <c r="E1021" s="244"/>
      <c r="F1021" s="244"/>
      <c r="G1021" s="201"/>
      <c r="H1021" s="202"/>
      <c r="I1021" s="223"/>
      <c r="J1021" s="341"/>
      <c r="K1021" s="262"/>
      <c r="L1021" s="248"/>
      <c r="M1021" s="249"/>
      <c r="N1021" s="203"/>
    </row>
    <row r="1022" spans="2:14" x14ac:dyDescent="0.2">
      <c r="B1022" s="241"/>
      <c r="C1022" s="251"/>
      <c r="D1022" s="243"/>
      <c r="E1022" s="244"/>
      <c r="F1022" s="244"/>
      <c r="G1022" s="250"/>
      <c r="H1022" s="202"/>
      <c r="I1022" s="223"/>
      <c r="J1022" s="341"/>
      <c r="K1022" s="262"/>
      <c r="L1022" s="248"/>
      <c r="M1022" s="249"/>
      <c r="N1022" s="203"/>
    </row>
    <row r="1023" spans="2:14" x14ac:dyDescent="0.2">
      <c r="B1023" s="241"/>
      <c r="C1023" s="251"/>
      <c r="D1023" s="243"/>
      <c r="E1023" s="244"/>
      <c r="F1023" s="244"/>
      <c r="G1023" s="250"/>
      <c r="H1023" s="202"/>
      <c r="I1023" s="223"/>
      <c r="J1023" s="341"/>
      <c r="K1023" s="262"/>
      <c r="L1023" s="248"/>
      <c r="M1023" s="249"/>
      <c r="N1023" s="203"/>
    </row>
    <row r="1024" spans="2:14" x14ac:dyDescent="0.2">
      <c r="B1024" s="241"/>
      <c r="C1024" s="251"/>
      <c r="D1024" s="243"/>
      <c r="E1024" s="244"/>
      <c r="F1024" s="244"/>
      <c r="G1024" s="250"/>
      <c r="H1024" s="202"/>
      <c r="I1024" s="223"/>
      <c r="J1024" s="341"/>
      <c r="K1024" s="262"/>
      <c r="L1024" s="248"/>
      <c r="M1024" s="249"/>
      <c r="N1024" s="203"/>
    </row>
    <row r="1025" spans="2:14" x14ac:dyDescent="0.2">
      <c r="B1025" s="241"/>
      <c r="C1025" s="251"/>
      <c r="D1025" s="243"/>
      <c r="E1025" s="244"/>
      <c r="F1025" s="244"/>
      <c r="G1025" s="250"/>
      <c r="H1025" s="202"/>
      <c r="I1025" s="223"/>
      <c r="J1025" s="341"/>
      <c r="K1025" s="262"/>
      <c r="L1025" s="248"/>
      <c r="M1025" s="249"/>
      <c r="N1025" s="203"/>
    </row>
    <row r="1026" spans="2:14" x14ac:dyDescent="0.2">
      <c r="B1026" s="241"/>
      <c r="C1026" s="251"/>
      <c r="D1026" s="243"/>
      <c r="E1026" s="244"/>
      <c r="F1026" s="244"/>
      <c r="G1026" s="250"/>
      <c r="H1026" s="202"/>
      <c r="I1026" s="223"/>
      <c r="J1026" s="341"/>
      <c r="K1026" s="262"/>
      <c r="L1026" s="248"/>
      <c r="M1026" s="249"/>
      <c r="N1026" s="203"/>
    </row>
    <row r="1027" spans="2:14" x14ac:dyDescent="0.2">
      <c r="B1027" s="241"/>
      <c r="C1027" s="251"/>
      <c r="D1027" s="243"/>
      <c r="E1027" s="244"/>
      <c r="F1027" s="244"/>
      <c r="G1027" s="250"/>
      <c r="H1027" s="202"/>
      <c r="I1027" s="223"/>
      <c r="J1027" s="341"/>
      <c r="K1027" s="262"/>
      <c r="L1027" s="248"/>
      <c r="M1027" s="249"/>
      <c r="N1027" s="203"/>
    </row>
    <row r="1028" spans="2:14" x14ac:dyDescent="0.2">
      <c r="B1028" s="241"/>
      <c r="C1028" s="251"/>
      <c r="D1028" s="243"/>
      <c r="E1028" s="244"/>
      <c r="F1028" s="244"/>
      <c r="G1028" s="250"/>
      <c r="H1028" s="202"/>
      <c r="I1028" s="223"/>
      <c r="J1028" s="341"/>
      <c r="K1028" s="262"/>
      <c r="L1028" s="248"/>
      <c r="M1028" s="249"/>
      <c r="N1028" s="203"/>
    </row>
    <row r="1029" spans="2:14" x14ac:dyDescent="0.2">
      <c r="B1029" s="241"/>
      <c r="C1029" s="251"/>
      <c r="D1029" s="243"/>
      <c r="E1029" s="244"/>
      <c r="F1029" s="244"/>
      <c r="G1029" s="250"/>
      <c r="H1029" s="202"/>
      <c r="I1029" s="223"/>
      <c r="J1029" s="341"/>
      <c r="K1029" s="262"/>
      <c r="L1029" s="248"/>
      <c r="M1029" s="249"/>
      <c r="N1029" s="203"/>
    </row>
    <row r="1030" spans="2:14" x14ac:dyDescent="0.2">
      <c r="B1030" s="241"/>
      <c r="C1030" s="251"/>
      <c r="D1030" s="243"/>
      <c r="E1030" s="244"/>
      <c r="F1030" s="244"/>
      <c r="G1030" s="250"/>
      <c r="H1030" s="202"/>
      <c r="I1030" s="223"/>
      <c r="J1030" s="341"/>
      <c r="K1030" s="262"/>
      <c r="L1030" s="248"/>
      <c r="M1030" s="249"/>
      <c r="N1030" s="203"/>
    </row>
    <row r="1031" spans="2:14" x14ac:dyDescent="0.2">
      <c r="B1031" s="241"/>
      <c r="C1031" s="251"/>
      <c r="D1031" s="243"/>
      <c r="E1031" s="244"/>
      <c r="F1031" s="244"/>
      <c r="G1031" s="250"/>
      <c r="H1031" s="202"/>
      <c r="I1031" s="223"/>
      <c r="J1031" s="341"/>
      <c r="K1031" s="262"/>
      <c r="L1031" s="248"/>
      <c r="M1031" s="249"/>
      <c r="N1031" s="203"/>
    </row>
    <row r="1032" spans="2:14" x14ac:dyDescent="0.2">
      <c r="B1032" s="241"/>
      <c r="C1032" s="251"/>
      <c r="D1032" s="243"/>
      <c r="E1032" s="244"/>
      <c r="F1032" s="244"/>
      <c r="G1032" s="250"/>
      <c r="H1032" s="202"/>
      <c r="I1032" s="223"/>
      <c r="J1032" s="341"/>
      <c r="K1032" s="262"/>
      <c r="L1032" s="248"/>
      <c r="M1032" s="249"/>
      <c r="N1032" s="203"/>
    </row>
    <row r="1033" spans="2:14" x14ac:dyDescent="0.2">
      <c r="B1033" s="241"/>
      <c r="C1033" s="251"/>
      <c r="D1033" s="243"/>
      <c r="E1033" s="244"/>
      <c r="F1033" s="244"/>
      <c r="G1033" s="250"/>
      <c r="H1033" s="202"/>
      <c r="I1033" s="223"/>
      <c r="J1033" s="341"/>
      <c r="K1033" s="262"/>
      <c r="L1033" s="248"/>
      <c r="M1033" s="249"/>
      <c r="N1033" s="203"/>
    </row>
    <row r="1034" spans="2:14" x14ac:dyDescent="0.2">
      <c r="B1034" s="241"/>
      <c r="C1034" s="251"/>
      <c r="D1034" s="243"/>
      <c r="E1034" s="244"/>
      <c r="F1034" s="244"/>
      <c r="G1034" s="250"/>
      <c r="H1034" s="202"/>
      <c r="I1034" s="223"/>
      <c r="J1034" s="341"/>
      <c r="K1034" s="262"/>
      <c r="L1034" s="248"/>
      <c r="M1034" s="249"/>
      <c r="N1034" s="203"/>
    </row>
    <row r="1035" spans="2:14" x14ac:dyDescent="0.2">
      <c r="B1035" s="241"/>
      <c r="C1035" s="251"/>
      <c r="D1035" s="243"/>
      <c r="E1035" s="244"/>
      <c r="F1035" s="244"/>
      <c r="G1035" s="250"/>
      <c r="H1035" s="202"/>
      <c r="I1035" s="223"/>
      <c r="J1035" s="341"/>
      <c r="K1035" s="262"/>
      <c r="L1035" s="248"/>
      <c r="M1035" s="249"/>
      <c r="N1035" s="203"/>
    </row>
    <row r="1036" spans="2:14" x14ac:dyDescent="0.2">
      <c r="B1036" s="241"/>
      <c r="C1036" s="251"/>
      <c r="D1036" s="243"/>
      <c r="E1036" s="244"/>
      <c r="F1036" s="244"/>
      <c r="G1036" s="250"/>
      <c r="H1036" s="202"/>
      <c r="I1036" s="223"/>
      <c r="J1036" s="341"/>
      <c r="K1036" s="262"/>
      <c r="L1036" s="248"/>
      <c r="M1036" s="249"/>
      <c r="N1036" s="203"/>
    </row>
    <row r="1037" spans="2:14" x14ac:dyDescent="0.2">
      <c r="B1037" s="241"/>
      <c r="C1037" s="251"/>
      <c r="D1037" s="243"/>
      <c r="E1037" s="244"/>
      <c r="F1037" s="244"/>
      <c r="G1037" s="201"/>
      <c r="H1037" s="202"/>
      <c r="I1037" s="223"/>
      <c r="J1037" s="341"/>
      <c r="K1037" s="262"/>
      <c r="L1037" s="248"/>
      <c r="M1037" s="249"/>
      <c r="N1037" s="203"/>
    </row>
    <row r="1038" spans="2:14" x14ac:dyDescent="0.2">
      <c r="B1038" s="241"/>
      <c r="C1038" s="251"/>
      <c r="D1038" s="243"/>
      <c r="E1038" s="244"/>
      <c r="F1038" s="244"/>
      <c r="G1038" s="250"/>
      <c r="H1038" s="202"/>
      <c r="I1038" s="223"/>
      <c r="J1038" s="341"/>
      <c r="K1038" s="262"/>
      <c r="L1038" s="248"/>
      <c r="M1038" s="249"/>
      <c r="N1038" s="203"/>
    </row>
    <row r="1039" spans="2:14" x14ac:dyDescent="0.2">
      <c r="B1039" s="241"/>
      <c r="C1039" s="251"/>
      <c r="D1039" s="243"/>
      <c r="E1039" s="244"/>
      <c r="F1039" s="244"/>
      <c r="G1039" s="250"/>
      <c r="H1039" s="202"/>
      <c r="I1039" s="223"/>
      <c r="J1039" s="341"/>
      <c r="K1039" s="262"/>
      <c r="L1039" s="248"/>
      <c r="M1039" s="249"/>
      <c r="N1039" s="203"/>
    </row>
    <row r="1040" spans="2:14" x14ac:dyDescent="0.2">
      <c r="B1040" s="241"/>
      <c r="C1040" s="251"/>
      <c r="D1040" s="243"/>
      <c r="E1040" s="244"/>
      <c r="F1040" s="244"/>
      <c r="G1040" s="250"/>
      <c r="H1040" s="202"/>
      <c r="I1040" s="223"/>
      <c r="J1040" s="341"/>
      <c r="K1040" s="262"/>
      <c r="L1040" s="248"/>
      <c r="M1040" s="249"/>
      <c r="N1040" s="203"/>
    </row>
    <row r="1041" spans="2:14" x14ac:dyDescent="0.2">
      <c r="B1041" s="241"/>
      <c r="C1041" s="251"/>
      <c r="D1041" s="243"/>
      <c r="E1041" s="244"/>
      <c r="F1041" s="244"/>
      <c r="G1041" s="250"/>
      <c r="H1041" s="202"/>
      <c r="I1041" s="223"/>
      <c r="J1041" s="341"/>
      <c r="K1041" s="262"/>
      <c r="L1041" s="248"/>
      <c r="M1041" s="249"/>
      <c r="N1041" s="203"/>
    </row>
    <row r="1042" spans="2:14" x14ac:dyDescent="0.2">
      <c r="B1042" s="241"/>
      <c r="C1042" s="251"/>
      <c r="D1042" s="243"/>
      <c r="E1042" s="244"/>
      <c r="F1042" s="244"/>
      <c r="G1042" s="250"/>
      <c r="H1042" s="202"/>
      <c r="I1042" s="223"/>
      <c r="J1042" s="341"/>
      <c r="K1042" s="262"/>
      <c r="L1042" s="248"/>
      <c r="M1042" s="249"/>
      <c r="N1042" s="203"/>
    </row>
    <row r="1043" spans="2:14" x14ac:dyDescent="0.2">
      <c r="B1043" s="241"/>
      <c r="C1043" s="251"/>
      <c r="D1043" s="243"/>
      <c r="E1043" s="244"/>
      <c r="F1043" s="244"/>
      <c r="G1043" s="250"/>
      <c r="H1043" s="202"/>
      <c r="I1043" s="223"/>
      <c r="J1043" s="341"/>
      <c r="K1043" s="262"/>
      <c r="L1043" s="248"/>
      <c r="M1043" s="249"/>
      <c r="N1043" s="203"/>
    </row>
    <row r="1044" spans="2:14" x14ac:dyDescent="0.2">
      <c r="B1044" s="241"/>
      <c r="C1044" s="251"/>
      <c r="D1044" s="243"/>
      <c r="E1044" s="244"/>
      <c r="F1044" s="244"/>
      <c r="G1044" s="250"/>
      <c r="H1044" s="202"/>
      <c r="I1044" s="223"/>
      <c r="J1044" s="341"/>
      <c r="K1044" s="262"/>
      <c r="L1044" s="248"/>
      <c r="M1044" s="249"/>
      <c r="N1044" s="203"/>
    </row>
    <row r="1045" spans="2:14" x14ac:dyDescent="0.2">
      <c r="B1045" s="241"/>
      <c r="C1045" s="251"/>
      <c r="D1045" s="243"/>
      <c r="E1045" s="244"/>
      <c r="F1045" s="244"/>
      <c r="G1045" s="250"/>
      <c r="H1045" s="202"/>
      <c r="I1045" s="223"/>
      <c r="J1045" s="341"/>
      <c r="K1045" s="262"/>
      <c r="L1045" s="248"/>
      <c r="M1045" s="249"/>
      <c r="N1045" s="203"/>
    </row>
    <row r="1046" spans="2:14" x14ac:dyDescent="0.2">
      <c r="B1046" s="241"/>
      <c r="C1046" s="251"/>
      <c r="D1046" s="243"/>
      <c r="E1046" s="244"/>
      <c r="F1046" s="244"/>
      <c r="G1046" s="250"/>
      <c r="H1046" s="202"/>
      <c r="I1046" s="223"/>
      <c r="J1046" s="341"/>
      <c r="K1046" s="262"/>
      <c r="L1046" s="248"/>
      <c r="M1046" s="249"/>
      <c r="N1046" s="203"/>
    </row>
    <row r="1047" spans="2:14" x14ac:dyDescent="0.2">
      <c r="B1047" s="241"/>
      <c r="C1047" s="251"/>
      <c r="D1047" s="243"/>
      <c r="E1047" s="244"/>
      <c r="F1047" s="244"/>
      <c r="G1047" s="250"/>
      <c r="H1047" s="202"/>
      <c r="I1047" s="223"/>
      <c r="J1047" s="341"/>
      <c r="K1047" s="262"/>
      <c r="L1047" s="248"/>
      <c r="M1047" s="249"/>
      <c r="N1047" s="203"/>
    </row>
    <row r="1048" spans="2:14" x14ac:dyDescent="0.2">
      <c r="B1048" s="241"/>
      <c r="C1048" s="251"/>
      <c r="D1048" s="241"/>
      <c r="E1048" s="244"/>
      <c r="F1048" s="244"/>
      <c r="G1048" s="257"/>
      <c r="H1048" s="202"/>
      <c r="I1048" s="223"/>
      <c r="J1048" s="341"/>
      <c r="K1048" s="262"/>
      <c r="L1048" s="248"/>
      <c r="M1048" s="249"/>
      <c r="N1048" s="203"/>
    </row>
    <row r="1049" spans="2:14" x14ac:dyDescent="0.2">
      <c r="B1049" s="241"/>
      <c r="C1049" s="251"/>
      <c r="D1049" s="243"/>
      <c r="E1049" s="244"/>
      <c r="F1049" s="244"/>
      <c r="G1049" s="250"/>
      <c r="H1049" s="202"/>
      <c r="I1049" s="223"/>
      <c r="J1049" s="341"/>
      <c r="K1049" s="262"/>
      <c r="L1049" s="248"/>
      <c r="M1049" s="249"/>
      <c r="N1049" s="203"/>
    </row>
    <row r="1050" spans="2:14" x14ac:dyDescent="0.2">
      <c r="B1050" s="241"/>
      <c r="C1050" s="251"/>
      <c r="D1050" s="243"/>
      <c r="E1050" s="244"/>
      <c r="F1050" s="244"/>
      <c r="G1050" s="250"/>
      <c r="H1050" s="202"/>
      <c r="I1050" s="223"/>
      <c r="J1050" s="341"/>
      <c r="K1050" s="262"/>
      <c r="L1050" s="248"/>
      <c r="M1050" s="249"/>
      <c r="N1050" s="203"/>
    </row>
    <row r="1051" spans="2:14" x14ac:dyDescent="0.2">
      <c r="B1051" s="241"/>
      <c r="C1051" s="251"/>
      <c r="D1051" s="243"/>
      <c r="E1051" s="244"/>
      <c r="F1051" s="244"/>
      <c r="G1051" s="250"/>
      <c r="H1051" s="202"/>
      <c r="I1051" s="223"/>
      <c r="J1051" s="341"/>
      <c r="K1051" s="262"/>
      <c r="L1051" s="248"/>
      <c r="M1051" s="249"/>
      <c r="N1051" s="203"/>
    </row>
    <row r="1052" spans="2:14" x14ac:dyDescent="0.2">
      <c r="B1052" s="241"/>
      <c r="C1052" s="251"/>
      <c r="D1052" s="243"/>
      <c r="E1052" s="244"/>
      <c r="F1052" s="244"/>
      <c r="G1052" s="250"/>
      <c r="H1052" s="202"/>
      <c r="I1052" s="223"/>
      <c r="J1052" s="341"/>
      <c r="K1052" s="262"/>
      <c r="L1052" s="248"/>
      <c r="M1052" s="249"/>
      <c r="N1052" s="203"/>
    </row>
    <row r="1053" spans="2:14" x14ac:dyDescent="0.2">
      <c r="B1053" s="241"/>
      <c r="C1053" s="251"/>
      <c r="D1053" s="243"/>
      <c r="E1053" s="244"/>
      <c r="F1053" s="244"/>
      <c r="G1053" s="250"/>
      <c r="H1053" s="202"/>
      <c r="I1053" s="223"/>
      <c r="J1053" s="341"/>
      <c r="K1053" s="262"/>
      <c r="L1053" s="248"/>
      <c r="M1053" s="249"/>
      <c r="N1053" s="203"/>
    </row>
    <row r="1054" spans="2:14" x14ac:dyDescent="0.2">
      <c r="B1054" s="241"/>
      <c r="C1054" s="251"/>
      <c r="D1054" s="243"/>
      <c r="E1054" s="244"/>
      <c r="F1054" s="244"/>
      <c r="G1054" s="250"/>
      <c r="H1054" s="202"/>
      <c r="I1054" s="223"/>
      <c r="J1054" s="341"/>
      <c r="K1054" s="262"/>
      <c r="L1054" s="248"/>
      <c r="M1054" s="249"/>
      <c r="N1054" s="203"/>
    </row>
    <row r="1055" spans="2:14" x14ac:dyDescent="0.2">
      <c r="B1055" s="241"/>
      <c r="C1055" s="251"/>
      <c r="D1055" s="243"/>
      <c r="E1055" s="244"/>
      <c r="F1055" s="244"/>
      <c r="G1055" s="250"/>
      <c r="H1055" s="202"/>
      <c r="I1055" s="223"/>
      <c r="J1055" s="341"/>
      <c r="K1055" s="262"/>
      <c r="L1055" s="248"/>
      <c r="M1055" s="249"/>
      <c r="N1055" s="203"/>
    </row>
    <row r="1056" spans="2:14" x14ac:dyDescent="0.2">
      <c r="B1056" s="241"/>
      <c r="C1056" s="251"/>
      <c r="D1056" s="243"/>
      <c r="E1056" s="244"/>
      <c r="F1056" s="244"/>
      <c r="G1056" s="250"/>
      <c r="H1056" s="202"/>
      <c r="I1056" s="223"/>
      <c r="J1056" s="341"/>
      <c r="K1056" s="262"/>
      <c r="L1056" s="248"/>
      <c r="M1056" s="249"/>
      <c r="N1056" s="203"/>
    </row>
    <row r="1057" spans="2:14" x14ac:dyDescent="0.2">
      <c r="B1057" s="241"/>
      <c r="C1057" s="251"/>
      <c r="D1057" s="243"/>
      <c r="E1057" s="244"/>
      <c r="F1057" s="244"/>
      <c r="G1057" s="250"/>
      <c r="H1057" s="202"/>
      <c r="I1057" s="223"/>
      <c r="J1057" s="341"/>
      <c r="K1057" s="262"/>
      <c r="L1057" s="248"/>
      <c r="M1057" s="249"/>
      <c r="N1057" s="203"/>
    </row>
    <row r="1058" spans="2:14" x14ac:dyDescent="0.2">
      <c r="B1058" s="241"/>
      <c r="C1058" s="251"/>
      <c r="D1058" s="243"/>
      <c r="E1058" s="244"/>
      <c r="F1058" s="244"/>
      <c r="G1058" s="250"/>
      <c r="H1058" s="202"/>
      <c r="I1058" s="223"/>
      <c r="J1058" s="341"/>
      <c r="K1058" s="262"/>
      <c r="L1058" s="248"/>
      <c r="M1058" s="249"/>
      <c r="N1058" s="203"/>
    </row>
    <row r="1059" spans="2:14" x14ac:dyDescent="0.2">
      <c r="B1059" s="241"/>
      <c r="C1059" s="251"/>
      <c r="D1059" s="243"/>
      <c r="E1059" s="244"/>
      <c r="F1059" s="244"/>
      <c r="G1059" s="250"/>
      <c r="H1059" s="202"/>
      <c r="I1059" s="223"/>
      <c r="J1059" s="341"/>
      <c r="K1059" s="262"/>
      <c r="L1059" s="248"/>
      <c r="M1059" s="249"/>
      <c r="N1059" s="203"/>
    </row>
    <row r="1060" spans="2:14" x14ac:dyDescent="0.2">
      <c r="B1060" s="241"/>
      <c r="C1060" s="251"/>
      <c r="D1060" s="243"/>
      <c r="E1060" s="244"/>
      <c r="F1060" s="244"/>
      <c r="G1060" s="250"/>
      <c r="H1060" s="202"/>
      <c r="I1060" s="223"/>
      <c r="J1060" s="341"/>
      <c r="K1060" s="262"/>
      <c r="L1060" s="248"/>
      <c r="M1060" s="249"/>
      <c r="N1060" s="203"/>
    </row>
    <row r="1061" spans="2:14" x14ac:dyDescent="0.2">
      <c r="B1061" s="241"/>
      <c r="C1061" s="251"/>
      <c r="D1061" s="241"/>
      <c r="E1061" s="244"/>
      <c r="F1061" s="244"/>
      <c r="G1061" s="257"/>
      <c r="H1061" s="202"/>
      <c r="I1061" s="223"/>
      <c r="J1061" s="341"/>
      <c r="K1061" s="260"/>
      <c r="L1061" s="248"/>
      <c r="M1061" s="249"/>
      <c r="N1061" s="203"/>
    </row>
    <row r="1062" spans="2:14" x14ac:dyDescent="0.2">
      <c r="B1062" s="241"/>
      <c r="C1062" s="251"/>
      <c r="D1062" s="243"/>
      <c r="E1062" s="244"/>
      <c r="F1062" s="244"/>
      <c r="G1062" s="250"/>
      <c r="H1062" s="202"/>
      <c r="I1062" s="223"/>
      <c r="J1062" s="341"/>
      <c r="K1062" s="262"/>
      <c r="L1062" s="248"/>
      <c r="M1062" s="249"/>
      <c r="N1062" s="203"/>
    </row>
    <row r="1063" spans="2:14" x14ac:dyDescent="0.2">
      <c r="B1063" s="241"/>
      <c r="C1063" s="251"/>
      <c r="D1063" s="243"/>
      <c r="E1063" s="244"/>
      <c r="F1063" s="244"/>
      <c r="G1063" s="250"/>
      <c r="H1063" s="202"/>
      <c r="I1063" s="223"/>
      <c r="J1063" s="341"/>
      <c r="K1063" s="262"/>
      <c r="L1063" s="248"/>
      <c r="M1063" s="249"/>
      <c r="N1063" s="203"/>
    </row>
    <row r="1064" spans="2:14" x14ac:dyDescent="0.2">
      <c r="B1064" s="241"/>
      <c r="C1064" s="251"/>
      <c r="D1064" s="243"/>
      <c r="E1064" s="244"/>
      <c r="F1064" s="244"/>
      <c r="G1064" s="250"/>
      <c r="H1064" s="202"/>
      <c r="I1064" s="223"/>
      <c r="J1064" s="341"/>
      <c r="K1064" s="262"/>
      <c r="L1064" s="248"/>
      <c r="M1064" s="249"/>
      <c r="N1064" s="203"/>
    </row>
    <row r="1065" spans="2:14" x14ac:dyDescent="0.2">
      <c r="B1065" s="241"/>
      <c r="C1065" s="251"/>
      <c r="D1065" s="243"/>
      <c r="E1065" s="244"/>
      <c r="F1065" s="244"/>
      <c r="G1065" s="250"/>
      <c r="H1065" s="202"/>
      <c r="I1065" s="223"/>
      <c r="J1065" s="341"/>
      <c r="K1065" s="262"/>
      <c r="L1065" s="248"/>
      <c r="M1065" s="249"/>
      <c r="N1065" s="203"/>
    </row>
    <row r="1066" spans="2:14" x14ac:dyDescent="0.2">
      <c r="B1066" s="241"/>
      <c r="C1066" s="251"/>
      <c r="D1066" s="243"/>
      <c r="E1066" s="244"/>
      <c r="F1066" s="244"/>
      <c r="G1066" s="250"/>
      <c r="H1066" s="202"/>
      <c r="I1066" s="223"/>
      <c r="J1066" s="341"/>
      <c r="K1066" s="262"/>
      <c r="L1066" s="248"/>
      <c r="M1066" s="249"/>
      <c r="N1066" s="203"/>
    </row>
    <row r="1067" spans="2:14" x14ac:dyDescent="0.2">
      <c r="B1067" s="241"/>
      <c r="C1067" s="251"/>
      <c r="D1067" s="243"/>
      <c r="E1067" s="244"/>
      <c r="F1067" s="244"/>
      <c r="G1067" s="250"/>
      <c r="H1067" s="202"/>
      <c r="I1067" s="223"/>
      <c r="J1067" s="341"/>
      <c r="K1067" s="262"/>
      <c r="L1067" s="248"/>
      <c r="M1067" s="249"/>
      <c r="N1067" s="203"/>
    </row>
    <row r="1068" spans="2:14" x14ac:dyDescent="0.2">
      <c r="B1068" s="241"/>
      <c r="C1068" s="251"/>
      <c r="D1068" s="243"/>
      <c r="E1068" s="244"/>
      <c r="F1068" s="244"/>
      <c r="G1068" s="250"/>
      <c r="H1068" s="202"/>
      <c r="I1068" s="223"/>
      <c r="J1068" s="341"/>
      <c r="K1068" s="262"/>
      <c r="L1068" s="248"/>
      <c r="M1068" s="249"/>
      <c r="N1068" s="203"/>
    </row>
    <row r="1069" spans="2:14" x14ac:dyDescent="0.2">
      <c r="B1069" s="241"/>
      <c r="C1069" s="251"/>
      <c r="D1069" s="243"/>
      <c r="E1069" s="244"/>
      <c r="F1069" s="244"/>
      <c r="G1069" s="250"/>
      <c r="H1069" s="202"/>
      <c r="I1069" s="223"/>
      <c r="J1069" s="341"/>
      <c r="K1069" s="262"/>
      <c r="L1069" s="248"/>
      <c r="M1069" s="249"/>
      <c r="N1069" s="203"/>
    </row>
    <row r="1070" spans="2:14" x14ac:dyDescent="0.2">
      <c r="B1070" s="241"/>
      <c r="C1070" s="251"/>
      <c r="D1070" s="243"/>
      <c r="E1070" s="244"/>
      <c r="F1070" s="244"/>
      <c r="G1070" s="250"/>
      <c r="H1070" s="202"/>
      <c r="I1070" s="223"/>
      <c r="J1070" s="341"/>
      <c r="K1070" s="262"/>
      <c r="L1070" s="248"/>
      <c r="M1070" s="249"/>
      <c r="N1070" s="203"/>
    </row>
    <row r="1071" spans="2:14" x14ac:dyDescent="0.2">
      <c r="B1071" s="241"/>
      <c r="C1071" s="251"/>
      <c r="D1071" s="243"/>
      <c r="E1071" s="244"/>
      <c r="F1071" s="244"/>
      <c r="G1071" s="250"/>
      <c r="H1071" s="202"/>
      <c r="I1071" s="223"/>
      <c r="J1071" s="341"/>
      <c r="K1071" s="262"/>
      <c r="L1071" s="248"/>
      <c r="M1071" s="249"/>
      <c r="N1071" s="203"/>
    </row>
    <row r="1072" spans="2:14" x14ac:dyDescent="0.2">
      <c r="B1072" s="241"/>
      <c r="C1072" s="251"/>
      <c r="D1072" s="243"/>
      <c r="E1072" s="244"/>
      <c r="F1072" s="244"/>
      <c r="G1072" s="250"/>
      <c r="H1072" s="202"/>
      <c r="I1072" s="223"/>
      <c r="J1072" s="341"/>
      <c r="K1072" s="262"/>
      <c r="L1072" s="248"/>
      <c r="M1072" s="249"/>
      <c r="N1072" s="203"/>
    </row>
    <row r="1073" spans="2:14" x14ac:dyDescent="0.2">
      <c r="B1073" s="241"/>
      <c r="C1073" s="251"/>
      <c r="D1073" s="243"/>
      <c r="E1073" s="244"/>
      <c r="F1073" s="244"/>
      <c r="G1073" s="250"/>
      <c r="H1073" s="202"/>
      <c r="I1073" s="223"/>
      <c r="J1073" s="341"/>
      <c r="K1073" s="262"/>
      <c r="L1073" s="248"/>
      <c r="M1073" s="249"/>
      <c r="N1073" s="203"/>
    </row>
    <row r="1074" spans="2:14" x14ac:dyDescent="0.2">
      <c r="B1074" s="241"/>
      <c r="C1074" s="251"/>
      <c r="D1074" s="243"/>
      <c r="E1074" s="244"/>
      <c r="F1074" s="244"/>
      <c r="G1074" s="250"/>
      <c r="H1074" s="202"/>
      <c r="I1074" s="223"/>
      <c r="J1074" s="341"/>
      <c r="K1074" s="262"/>
      <c r="L1074" s="248"/>
      <c r="M1074" s="249"/>
      <c r="N1074" s="203"/>
    </row>
    <row r="1075" spans="2:14" x14ac:dyDescent="0.2">
      <c r="B1075" s="241"/>
      <c r="C1075" s="251"/>
      <c r="D1075" s="243"/>
      <c r="E1075" s="244"/>
      <c r="F1075" s="244"/>
      <c r="G1075" s="250"/>
      <c r="H1075" s="202"/>
      <c r="I1075" s="223"/>
      <c r="J1075" s="341"/>
      <c r="K1075" s="262"/>
      <c r="L1075" s="248"/>
      <c r="M1075" s="249"/>
      <c r="N1075" s="203"/>
    </row>
    <row r="1076" spans="2:14" x14ac:dyDescent="0.2">
      <c r="B1076" s="241"/>
      <c r="C1076" s="251"/>
      <c r="D1076" s="243"/>
      <c r="E1076" s="244"/>
      <c r="F1076" s="244"/>
      <c r="G1076" s="250"/>
      <c r="H1076" s="202"/>
      <c r="I1076" s="223"/>
      <c r="J1076" s="341"/>
      <c r="K1076" s="262"/>
      <c r="L1076" s="248"/>
      <c r="M1076" s="249"/>
      <c r="N1076" s="203"/>
    </row>
    <row r="1077" spans="2:14" x14ac:dyDescent="0.2">
      <c r="B1077" s="241"/>
      <c r="C1077" s="251"/>
      <c r="D1077" s="243"/>
      <c r="E1077" s="244"/>
      <c r="F1077" s="244"/>
      <c r="G1077" s="250"/>
      <c r="H1077" s="202"/>
      <c r="I1077" s="223"/>
      <c r="J1077" s="341"/>
      <c r="K1077" s="262"/>
      <c r="L1077" s="248"/>
      <c r="M1077" s="249"/>
      <c r="N1077" s="203"/>
    </row>
    <row r="1078" spans="2:14" x14ac:dyDescent="0.2">
      <c r="B1078" s="241"/>
      <c r="C1078" s="251"/>
      <c r="D1078" s="243"/>
      <c r="E1078" s="244"/>
      <c r="F1078" s="244"/>
      <c r="G1078" s="250"/>
      <c r="H1078" s="202"/>
      <c r="I1078" s="223"/>
      <c r="J1078" s="341"/>
      <c r="K1078" s="262"/>
      <c r="L1078" s="248"/>
      <c r="M1078" s="249"/>
      <c r="N1078" s="203"/>
    </row>
    <row r="1079" spans="2:14" x14ac:dyDescent="0.2">
      <c r="B1079" s="241"/>
      <c r="C1079" s="251"/>
      <c r="D1079" s="243"/>
      <c r="E1079" s="244"/>
      <c r="F1079" s="244"/>
      <c r="G1079" s="250"/>
      <c r="H1079" s="202"/>
      <c r="I1079" s="223"/>
      <c r="J1079" s="341"/>
      <c r="K1079" s="262"/>
      <c r="L1079" s="248"/>
      <c r="M1079" s="249"/>
      <c r="N1079" s="203"/>
    </row>
    <row r="1080" spans="2:14" x14ac:dyDescent="0.2">
      <c r="B1080" s="241"/>
      <c r="C1080" s="251"/>
      <c r="D1080" s="243"/>
      <c r="E1080" s="244"/>
      <c r="F1080" s="244"/>
      <c r="G1080" s="250"/>
      <c r="H1080" s="202"/>
      <c r="I1080" s="223"/>
      <c r="J1080" s="341"/>
      <c r="K1080" s="262"/>
      <c r="L1080" s="248"/>
      <c r="M1080" s="249"/>
      <c r="N1080" s="203"/>
    </row>
    <row r="1081" spans="2:14" x14ac:dyDescent="0.2">
      <c r="B1081" s="241"/>
      <c r="C1081" s="251"/>
      <c r="D1081" s="243"/>
      <c r="E1081" s="244"/>
      <c r="F1081" s="244"/>
      <c r="G1081" s="250"/>
      <c r="H1081" s="202"/>
      <c r="I1081" s="223"/>
      <c r="J1081" s="341"/>
      <c r="K1081" s="262"/>
      <c r="L1081" s="248"/>
      <c r="M1081" s="249"/>
      <c r="N1081" s="203"/>
    </row>
    <row r="1082" spans="2:14" x14ac:dyDescent="0.2">
      <c r="B1082" s="241"/>
      <c r="C1082" s="251"/>
      <c r="D1082" s="243"/>
      <c r="E1082" s="244"/>
      <c r="F1082" s="244"/>
      <c r="G1082" s="250"/>
      <c r="H1082" s="202"/>
      <c r="I1082" s="223"/>
      <c r="J1082" s="341"/>
      <c r="K1082" s="262"/>
      <c r="L1082" s="248"/>
      <c r="M1082" s="249"/>
      <c r="N1082" s="203"/>
    </row>
    <row r="1083" spans="2:14" x14ac:dyDescent="0.2">
      <c r="B1083" s="241"/>
      <c r="C1083" s="251"/>
      <c r="D1083" s="243"/>
      <c r="E1083" s="244"/>
      <c r="F1083" s="244"/>
      <c r="G1083" s="250"/>
      <c r="H1083" s="202"/>
      <c r="I1083" s="223"/>
      <c r="J1083" s="341"/>
      <c r="K1083" s="262"/>
      <c r="L1083" s="248"/>
      <c r="M1083" s="249"/>
      <c r="N1083" s="203"/>
    </row>
    <row r="1084" spans="2:14" x14ac:dyDescent="0.2">
      <c r="B1084" s="241"/>
      <c r="C1084" s="251"/>
      <c r="D1084" s="243"/>
      <c r="E1084" s="244"/>
      <c r="F1084" s="244"/>
      <c r="G1084" s="250"/>
      <c r="H1084" s="202"/>
      <c r="I1084" s="223"/>
      <c r="J1084" s="341"/>
      <c r="K1084" s="262"/>
      <c r="L1084" s="248"/>
      <c r="M1084" s="249"/>
      <c r="N1084" s="203"/>
    </row>
    <row r="1085" spans="2:14" x14ac:dyDescent="0.2">
      <c r="B1085" s="241"/>
      <c r="C1085" s="251"/>
      <c r="D1085" s="243"/>
      <c r="E1085" s="244"/>
      <c r="F1085" s="244"/>
      <c r="G1085" s="250"/>
      <c r="H1085" s="202"/>
      <c r="I1085" s="223"/>
      <c r="J1085" s="341"/>
      <c r="K1085" s="262"/>
      <c r="L1085" s="248"/>
      <c r="M1085" s="249"/>
      <c r="N1085" s="203"/>
    </row>
    <row r="1086" spans="2:14" x14ac:dyDescent="0.2">
      <c r="B1086" s="241"/>
      <c r="C1086" s="251"/>
      <c r="D1086" s="243"/>
      <c r="E1086" s="244"/>
      <c r="F1086" s="244"/>
      <c r="G1086" s="250"/>
      <c r="H1086" s="202"/>
      <c r="I1086" s="223"/>
      <c r="J1086" s="341"/>
      <c r="K1086" s="262"/>
      <c r="L1086" s="248"/>
      <c r="M1086" s="249"/>
      <c r="N1086" s="203"/>
    </row>
    <row r="1087" spans="2:14" x14ac:dyDescent="0.2">
      <c r="B1087" s="241"/>
      <c r="C1087" s="251"/>
      <c r="D1087" s="243"/>
      <c r="E1087" s="244"/>
      <c r="F1087" s="244"/>
      <c r="G1087" s="250"/>
      <c r="H1087" s="202"/>
      <c r="I1087" s="223"/>
      <c r="J1087" s="341"/>
      <c r="K1087" s="262"/>
      <c r="L1087" s="203"/>
      <c r="M1087" s="249"/>
      <c r="N1087" s="203"/>
    </row>
    <row r="1088" spans="2:14" x14ac:dyDescent="0.2">
      <c r="B1088" s="241"/>
      <c r="C1088" s="251"/>
      <c r="D1088" s="243"/>
      <c r="E1088" s="244"/>
      <c r="F1088" s="244"/>
      <c r="G1088" s="199"/>
      <c r="H1088" s="202"/>
      <c r="I1088" s="223"/>
      <c r="J1088" s="341"/>
      <c r="K1088" s="262"/>
      <c r="L1088" s="248"/>
      <c r="M1088" s="249"/>
      <c r="N1088" s="203"/>
    </row>
    <row r="1089" spans="2:14" x14ac:dyDescent="0.2">
      <c r="B1089" s="241"/>
      <c r="C1089" s="251"/>
      <c r="D1089" s="241"/>
      <c r="E1089" s="271"/>
      <c r="F1089" s="271"/>
      <c r="G1089" s="205"/>
      <c r="H1089" s="202"/>
      <c r="I1089" s="223"/>
      <c r="J1089" s="341"/>
      <c r="K1089" s="262"/>
      <c r="L1089" s="248"/>
      <c r="M1089" s="249"/>
      <c r="N1089" s="203"/>
    </row>
    <row r="1090" spans="2:14" x14ac:dyDescent="0.2">
      <c r="B1090" s="241"/>
      <c r="C1090" s="251"/>
      <c r="D1090" s="243"/>
      <c r="E1090" s="244"/>
      <c r="F1090" s="244"/>
      <c r="G1090" s="199"/>
      <c r="H1090" s="202"/>
      <c r="I1090" s="223"/>
      <c r="J1090" s="341"/>
      <c r="K1090" s="262"/>
      <c r="L1090" s="248"/>
      <c r="M1090" s="249"/>
      <c r="N1090" s="203"/>
    </row>
    <row r="1091" spans="2:14" x14ac:dyDescent="0.2">
      <c r="B1091" s="241"/>
      <c r="C1091" s="251"/>
      <c r="D1091" s="243"/>
      <c r="E1091" s="244"/>
      <c r="F1091" s="244"/>
      <c r="G1091" s="250"/>
      <c r="H1091" s="202"/>
      <c r="I1091" s="223"/>
      <c r="J1091" s="341"/>
      <c r="K1091" s="262"/>
      <c r="L1091" s="248"/>
      <c r="M1091" s="249"/>
      <c r="N1091" s="203"/>
    </row>
    <row r="1092" spans="2:14" x14ac:dyDescent="0.2">
      <c r="B1092" s="241"/>
      <c r="C1092" s="251"/>
      <c r="D1092" s="243"/>
      <c r="E1092" s="244"/>
      <c r="F1092" s="244"/>
      <c r="G1092" s="250"/>
      <c r="H1092" s="202"/>
      <c r="I1092" s="223"/>
      <c r="J1092" s="341"/>
      <c r="K1092" s="262"/>
      <c r="L1092" s="248"/>
      <c r="M1092" s="249"/>
      <c r="N1092" s="203"/>
    </row>
    <row r="1093" spans="2:14" x14ac:dyDescent="0.2">
      <c r="B1093" s="241"/>
      <c r="C1093" s="251"/>
      <c r="D1093" s="243"/>
      <c r="E1093" s="244"/>
      <c r="F1093" s="244"/>
      <c r="G1093" s="250"/>
      <c r="H1093" s="202"/>
      <c r="I1093" s="223"/>
      <c r="J1093" s="341"/>
      <c r="K1093" s="262"/>
      <c r="L1093" s="248"/>
      <c r="M1093" s="249"/>
      <c r="N1093" s="203"/>
    </row>
    <row r="1094" spans="2:14" x14ac:dyDescent="0.2">
      <c r="B1094" s="241"/>
      <c r="C1094" s="251"/>
      <c r="D1094" s="243"/>
      <c r="E1094" s="244"/>
      <c r="F1094" s="244"/>
      <c r="G1094" s="250"/>
      <c r="H1094" s="202"/>
      <c r="I1094" s="223"/>
      <c r="J1094" s="341"/>
      <c r="K1094" s="262"/>
      <c r="L1094" s="248"/>
      <c r="M1094" s="249"/>
      <c r="N1094" s="203"/>
    </row>
    <row r="1095" spans="2:14" x14ac:dyDescent="0.2">
      <c r="B1095" s="241"/>
      <c r="C1095" s="251"/>
      <c r="D1095" s="243"/>
      <c r="E1095" s="244"/>
      <c r="F1095" s="244"/>
      <c r="G1095" s="250"/>
      <c r="H1095" s="202"/>
      <c r="I1095" s="223"/>
      <c r="J1095" s="341"/>
      <c r="K1095" s="262"/>
      <c r="L1095" s="248"/>
      <c r="M1095" s="249"/>
      <c r="N1095" s="203"/>
    </row>
    <row r="1096" spans="2:14" x14ac:dyDescent="0.2">
      <c r="B1096" s="241"/>
      <c r="C1096" s="251"/>
      <c r="D1096" s="243"/>
      <c r="E1096" s="244"/>
      <c r="F1096" s="244"/>
      <c r="G1096" s="250"/>
      <c r="H1096" s="202"/>
      <c r="I1096" s="223"/>
      <c r="J1096" s="341"/>
      <c r="K1096" s="262"/>
      <c r="L1096" s="248"/>
      <c r="M1096" s="249"/>
      <c r="N1096" s="203"/>
    </row>
    <row r="1097" spans="2:14" x14ac:dyDescent="0.2">
      <c r="B1097" s="241"/>
      <c r="C1097" s="251"/>
      <c r="D1097" s="241"/>
      <c r="E1097" s="244"/>
      <c r="F1097" s="244"/>
      <c r="G1097" s="205"/>
      <c r="H1097" s="202"/>
      <c r="I1097" s="223"/>
      <c r="J1097" s="341"/>
      <c r="K1097" s="262"/>
      <c r="L1097" s="248"/>
      <c r="M1097" s="249"/>
      <c r="N1097" s="203"/>
    </row>
    <row r="1098" spans="2:14" x14ac:dyDescent="0.2">
      <c r="B1098" s="241"/>
      <c r="C1098" s="251"/>
      <c r="D1098" s="243"/>
      <c r="E1098" s="244"/>
      <c r="F1098" s="244"/>
      <c r="G1098" s="250"/>
      <c r="H1098" s="202"/>
      <c r="I1098" s="223"/>
      <c r="J1098" s="341"/>
      <c r="K1098" s="262"/>
      <c r="L1098" s="248"/>
      <c r="M1098" s="249"/>
      <c r="N1098" s="203"/>
    </row>
    <row r="1099" spans="2:14" x14ac:dyDescent="0.2">
      <c r="B1099" s="241"/>
      <c r="C1099" s="251"/>
      <c r="D1099" s="243"/>
      <c r="E1099" s="244"/>
      <c r="F1099" s="244"/>
      <c r="G1099" s="250"/>
      <c r="H1099" s="202"/>
      <c r="I1099" s="223"/>
      <c r="J1099" s="341"/>
      <c r="K1099" s="262"/>
      <c r="L1099" s="248"/>
      <c r="M1099" s="249"/>
      <c r="N1099" s="203"/>
    </row>
    <row r="1100" spans="2:14" x14ac:dyDescent="0.2">
      <c r="B1100" s="241"/>
      <c r="C1100" s="251"/>
      <c r="D1100" s="243"/>
      <c r="E1100" s="244"/>
      <c r="F1100" s="244"/>
      <c r="G1100" s="199"/>
      <c r="H1100" s="202"/>
      <c r="I1100" s="223"/>
      <c r="J1100" s="341"/>
      <c r="K1100" s="262"/>
      <c r="L1100" s="248"/>
      <c r="M1100" s="249"/>
      <c r="N1100" s="203"/>
    </row>
    <row r="1101" spans="2:14" x14ac:dyDescent="0.2">
      <c r="B1101" s="241"/>
      <c r="C1101" s="251"/>
      <c r="D1101" s="243"/>
      <c r="E1101" s="244"/>
      <c r="F1101" s="244"/>
      <c r="G1101" s="250"/>
      <c r="H1101" s="202"/>
      <c r="I1101" s="223"/>
      <c r="J1101" s="341"/>
      <c r="K1101" s="262"/>
      <c r="L1101" s="248"/>
      <c r="M1101" s="249"/>
      <c r="N1101" s="203"/>
    </row>
    <row r="1102" spans="2:14" x14ac:dyDescent="0.2">
      <c r="B1102" s="241"/>
      <c r="C1102" s="251"/>
      <c r="D1102" s="243"/>
      <c r="E1102" s="244"/>
      <c r="F1102" s="244"/>
      <c r="G1102" s="250"/>
      <c r="H1102" s="202"/>
      <c r="I1102" s="223"/>
      <c r="J1102" s="341"/>
      <c r="K1102" s="262"/>
      <c r="L1102" s="248"/>
      <c r="M1102" s="249"/>
      <c r="N1102" s="203"/>
    </row>
    <row r="1103" spans="2:14" x14ac:dyDescent="0.2">
      <c r="B1103" s="241"/>
      <c r="C1103" s="251"/>
      <c r="D1103" s="243"/>
      <c r="E1103" s="244"/>
      <c r="F1103" s="244"/>
      <c r="G1103" s="250"/>
      <c r="H1103" s="202"/>
      <c r="I1103" s="223"/>
      <c r="J1103" s="341"/>
      <c r="K1103" s="262"/>
      <c r="L1103" s="248"/>
      <c r="M1103" s="249"/>
      <c r="N1103" s="203"/>
    </row>
    <row r="1104" spans="2:14" x14ac:dyDescent="0.2">
      <c r="B1104" s="241"/>
      <c r="C1104" s="251"/>
      <c r="D1104" s="243"/>
      <c r="E1104" s="244"/>
      <c r="F1104" s="244"/>
      <c r="G1104" s="250"/>
      <c r="H1104" s="202"/>
      <c r="I1104" s="223"/>
      <c r="J1104" s="341"/>
      <c r="K1104" s="262"/>
      <c r="L1104" s="248"/>
      <c r="M1104" s="249"/>
      <c r="N1104" s="203"/>
    </row>
    <row r="1105" spans="2:14" x14ac:dyDescent="0.2">
      <c r="B1105" s="241"/>
      <c r="C1105" s="251"/>
      <c r="D1105" s="243"/>
      <c r="E1105" s="244"/>
      <c r="F1105" s="244"/>
      <c r="G1105" s="250"/>
      <c r="H1105" s="202"/>
      <c r="I1105" s="223"/>
      <c r="J1105" s="341"/>
      <c r="K1105" s="262"/>
      <c r="L1105" s="248"/>
      <c r="M1105" s="249"/>
      <c r="N1105" s="203"/>
    </row>
    <row r="1106" spans="2:14" x14ac:dyDescent="0.2">
      <c r="B1106" s="241"/>
      <c r="C1106" s="251"/>
      <c r="D1106" s="243"/>
      <c r="E1106" s="244"/>
      <c r="F1106" s="244"/>
      <c r="G1106" s="250"/>
      <c r="H1106" s="202"/>
      <c r="I1106" s="223"/>
      <c r="J1106" s="341"/>
      <c r="K1106" s="262"/>
      <c r="L1106" s="248"/>
      <c r="M1106" s="249"/>
      <c r="N1106" s="203"/>
    </row>
    <row r="1107" spans="2:14" x14ac:dyDescent="0.2">
      <c r="B1107" s="241"/>
      <c r="C1107" s="251"/>
      <c r="D1107" s="243"/>
      <c r="E1107" s="244"/>
      <c r="F1107" s="244"/>
      <c r="G1107" s="250"/>
      <c r="H1107" s="202"/>
      <c r="I1107" s="223"/>
      <c r="J1107" s="341"/>
      <c r="K1107" s="262"/>
      <c r="L1107" s="248"/>
      <c r="M1107" s="249"/>
      <c r="N1107" s="203"/>
    </row>
    <row r="1108" spans="2:14" x14ac:dyDescent="0.2">
      <c r="B1108" s="241"/>
      <c r="C1108" s="251"/>
      <c r="D1108" s="243"/>
      <c r="E1108" s="244"/>
      <c r="F1108" s="244"/>
      <c r="G1108" s="250"/>
      <c r="H1108" s="202"/>
      <c r="I1108" s="223"/>
      <c r="J1108" s="341"/>
      <c r="K1108" s="262"/>
      <c r="L1108" s="248"/>
      <c r="M1108" s="249"/>
      <c r="N1108" s="203"/>
    </row>
    <row r="1109" spans="2:14" x14ac:dyDescent="0.2">
      <c r="B1109" s="241"/>
      <c r="C1109" s="251"/>
      <c r="D1109" s="243"/>
      <c r="E1109" s="244"/>
      <c r="F1109" s="244"/>
      <c r="G1109" s="250"/>
      <c r="H1109" s="202"/>
      <c r="I1109" s="223"/>
      <c r="J1109" s="341"/>
      <c r="K1109" s="262"/>
      <c r="L1109" s="248"/>
      <c r="M1109" s="249"/>
      <c r="N1109" s="203"/>
    </row>
    <row r="1110" spans="2:14" x14ac:dyDescent="0.2">
      <c r="B1110" s="241"/>
      <c r="C1110" s="251"/>
      <c r="D1110" s="243"/>
      <c r="E1110" s="244"/>
      <c r="F1110" s="244"/>
      <c r="G1110" s="199"/>
      <c r="H1110" s="202"/>
      <c r="I1110" s="223"/>
      <c r="J1110" s="341"/>
      <c r="K1110" s="262"/>
      <c r="L1110" s="248"/>
      <c r="M1110" s="249"/>
      <c r="N1110" s="203"/>
    </row>
    <row r="1111" spans="2:14" x14ac:dyDescent="0.2">
      <c r="B1111" s="241"/>
      <c r="C1111" s="251"/>
      <c r="D1111" s="243"/>
      <c r="E1111" s="244"/>
      <c r="F1111" s="244"/>
      <c r="G1111" s="250"/>
      <c r="H1111" s="202"/>
      <c r="I1111" s="223"/>
      <c r="J1111" s="341"/>
      <c r="K1111" s="262"/>
      <c r="L1111" s="248"/>
      <c r="M1111" s="249"/>
      <c r="N1111" s="203"/>
    </row>
    <row r="1112" spans="2:14" x14ac:dyDescent="0.2">
      <c r="B1112" s="241"/>
      <c r="C1112" s="251"/>
      <c r="D1112" s="243"/>
      <c r="E1112" s="244"/>
      <c r="F1112" s="244"/>
      <c r="G1112" s="250"/>
      <c r="H1112" s="202"/>
      <c r="I1112" s="223"/>
      <c r="J1112" s="341"/>
      <c r="K1112" s="262"/>
      <c r="L1112" s="248"/>
      <c r="M1112" s="249"/>
      <c r="N1112" s="203"/>
    </row>
    <row r="1113" spans="2:14" x14ac:dyDescent="0.2">
      <c r="B1113" s="241"/>
      <c r="C1113" s="251"/>
      <c r="D1113" s="243"/>
      <c r="E1113" s="244"/>
      <c r="F1113" s="244"/>
      <c r="G1113" s="199"/>
      <c r="H1113" s="202"/>
      <c r="I1113" s="223"/>
      <c r="J1113" s="341"/>
      <c r="K1113" s="262"/>
      <c r="L1113" s="248"/>
      <c r="M1113" s="249"/>
      <c r="N1113" s="203"/>
    </row>
    <row r="1114" spans="2:14" x14ac:dyDescent="0.2">
      <c r="B1114" s="241"/>
      <c r="C1114" s="251"/>
      <c r="D1114" s="243"/>
      <c r="E1114" s="244"/>
      <c r="F1114" s="244"/>
      <c r="G1114" s="250"/>
      <c r="H1114" s="202"/>
      <c r="I1114" s="223"/>
      <c r="J1114" s="341"/>
      <c r="K1114" s="262"/>
      <c r="L1114" s="248"/>
      <c r="M1114" s="249"/>
      <c r="N1114" s="203"/>
    </row>
    <row r="1115" spans="2:14" x14ac:dyDescent="0.2">
      <c r="B1115" s="241"/>
      <c r="C1115" s="251"/>
      <c r="D1115" s="243"/>
      <c r="E1115" s="244"/>
      <c r="F1115" s="244"/>
      <c r="G1115" s="250"/>
      <c r="H1115" s="202"/>
      <c r="I1115" s="223"/>
      <c r="J1115" s="341"/>
      <c r="K1115" s="262"/>
      <c r="L1115" s="248"/>
      <c r="M1115" s="249"/>
      <c r="N1115" s="203"/>
    </row>
    <row r="1116" spans="2:14" x14ac:dyDescent="0.2">
      <c r="B1116" s="241"/>
      <c r="C1116" s="251"/>
      <c r="D1116" s="243"/>
      <c r="E1116" s="244"/>
      <c r="F1116" s="244"/>
      <c r="G1116" s="250"/>
      <c r="H1116" s="202"/>
      <c r="I1116" s="223"/>
      <c r="J1116" s="341"/>
      <c r="K1116" s="262"/>
      <c r="L1116" s="248"/>
      <c r="M1116" s="249"/>
      <c r="N1116" s="203"/>
    </row>
    <row r="1117" spans="2:14" x14ac:dyDescent="0.2">
      <c r="B1117" s="241"/>
      <c r="C1117" s="251"/>
      <c r="D1117" s="243"/>
      <c r="E1117" s="244"/>
      <c r="F1117" s="244"/>
      <c r="G1117" s="199"/>
      <c r="H1117" s="202"/>
      <c r="I1117" s="223"/>
      <c r="J1117" s="341"/>
      <c r="K1117" s="262"/>
      <c r="L1117" s="248"/>
      <c r="M1117" s="249"/>
      <c r="N1117" s="203"/>
    </row>
    <row r="1118" spans="2:14" x14ac:dyDescent="0.2">
      <c r="B1118" s="241"/>
      <c r="C1118" s="251"/>
      <c r="D1118" s="243"/>
      <c r="E1118" s="244"/>
      <c r="F1118" s="244"/>
      <c r="G1118" s="250"/>
      <c r="H1118" s="202"/>
      <c r="I1118" s="223"/>
      <c r="J1118" s="341"/>
      <c r="K1118" s="262"/>
      <c r="L1118" s="203"/>
      <c r="M1118" s="249"/>
      <c r="N1118" s="203"/>
    </row>
    <row r="1119" spans="2:14" x14ac:dyDescent="0.2">
      <c r="B1119" s="241"/>
      <c r="C1119" s="251"/>
      <c r="D1119" s="241"/>
      <c r="E1119" s="244"/>
      <c r="F1119" s="244"/>
      <c r="G1119" s="205"/>
      <c r="H1119" s="202"/>
      <c r="I1119" s="223"/>
      <c r="J1119" s="341"/>
      <c r="K1119" s="262"/>
      <c r="L1119" s="248"/>
      <c r="M1119" s="249"/>
      <c r="N1119" s="203"/>
    </row>
    <row r="1120" spans="2:14" x14ac:dyDescent="0.2">
      <c r="B1120" s="241"/>
      <c r="C1120" s="251"/>
      <c r="D1120" s="243"/>
      <c r="E1120" s="244"/>
      <c r="F1120" s="244"/>
      <c r="G1120" s="199"/>
      <c r="H1120" s="202"/>
      <c r="I1120" s="223"/>
      <c r="J1120" s="341"/>
      <c r="K1120" s="262"/>
      <c r="L1120" s="248"/>
      <c r="M1120" s="249"/>
      <c r="N1120" s="203"/>
    </row>
    <row r="1121" spans="2:14" x14ac:dyDescent="0.2">
      <c r="B1121" s="241"/>
      <c r="C1121" s="251"/>
      <c r="D1121" s="243"/>
      <c r="E1121" s="244"/>
      <c r="F1121" s="244"/>
      <c r="G1121" s="250"/>
      <c r="H1121" s="202"/>
      <c r="I1121" s="223"/>
      <c r="J1121" s="341"/>
      <c r="K1121" s="262"/>
      <c r="L1121" s="248"/>
      <c r="M1121" s="249"/>
      <c r="N1121" s="203"/>
    </row>
    <row r="1122" spans="2:14" x14ac:dyDescent="0.2">
      <c r="B1122" s="241"/>
      <c r="C1122" s="251"/>
      <c r="D1122" s="243"/>
      <c r="E1122" s="244"/>
      <c r="F1122" s="244"/>
      <c r="G1122" s="199"/>
      <c r="H1122" s="202"/>
      <c r="I1122" s="223"/>
      <c r="J1122" s="341"/>
      <c r="K1122" s="262"/>
      <c r="L1122" s="248"/>
      <c r="M1122" s="249"/>
      <c r="N1122" s="203"/>
    </row>
    <row r="1123" spans="2:14" x14ac:dyDescent="0.2">
      <c r="B1123" s="241"/>
      <c r="C1123" s="251"/>
      <c r="D1123" s="243"/>
      <c r="E1123" s="244"/>
      <c r="F1123" s="244"/>
      <c r="G1123" s="250"/>
      <c r="H1123" s="202"/>
      <c r="I1123" s="223"/>
      <c r="J1123" s="341"/>
      <c r="K1123" s="262"/>
      <c r="L1123" s="248"/>
      <c r="M1123" s="249"/>
      <c r="N1123" s="203"/>
    </row>
    <row r="1124" spans="2:14" x14ac:dyDescent="0.2">
      <c r="B1124" s="241"/>
      <c r="C1124" s="251"/>
      <c r="D1124" s="243"/>
      <c r="E1124" s="244"/>
      <c r="F1124" s="244"/>
      <c r="G1124" s="250"/>
      <c r="H1124" s="202"/>
      <c r="I1124" s="223"/>
      <c r="J1124" s="341"/>
      <c r="K1124" s="262"/>
      <c r="L1124" s="248"/>
      <c r="M1124" s="249"/>
      <c r="N1124" s="203"/>
    </row>
    <row r="1125" spans="2:14" x14ac:dyDescent="0.2">
      <c r="B1125" s="241"/>
      <c r="C1125" s="251"/>
      <c r="D1125" s="243"/>
      <c r="E1125" s="244"/>
      <c r="F1125" s="244"/>
      <c r="G1125" s="250"/>
      <c r="H1125" s="202"/>
      <c r="I1125" s="223"/>
      <c r="J1125" s="341"/>
      <c r="K1125" s="262"/>
      <c r="L1125" s="248"/>
      <c r="M1125" s="249"/>
      <c r="N1125" s="203"/>
    </row>
    <row r="1126" spans="2:14" x14ac:dyDescent="0.2">
      <c r="B1126" s="241"/>
      <c r="C1126" s="251"/>
      <c r="D1126" s="243"/>
      <c r="E1126" s="244"/>
      <c r="F1126" s="244"/>
      <c r="G1126" s="250"/>
      <c r="H1126" s="202"/>
      <c r="I1126" s="223"/>
      <c r="J1126" s="341"/>
      <c r="K1126" s="262"/>
      <c r="L1126" s="248"/>
      <c r="M1126" s="249"/>
      <c r="N1126" s="203"/>
    </row>
    <row r="1127" spans="2:14" x14ac:dyDescent="0.2">
      <c r="B1127" s="241"/>
      <c r="C1127" s="251"/>
      <c r="D1127" s="243"/>
      <c r="E1127" s="244"/>
      <c r="F1127" s="244"/>
      <c r="G1127" s="250"/>
      <c r="H1127" s="202"/>
      <c r="I1127" s="223"/>
      <c r="J1127" s="341"/>
      <c r="K1127" s="262"/>
      <c r="L1127" s="248"/>
      <c r="M1127" s="249"/>
      <c r="N1127" s="203"/>
    </row>
    <row r="1128" spans="2:14" x14ac:dyDescent="0.2">
      <c r="B1128" s="241"/>
      <c r="C1128" s="251"/>
      <c r="D1128" s="241"/>
      <c r="E1128" s="244"/>
      <c r="F1128" s="244"/>
      <c r="G1128" s="206"/>
      <c r="H1128" s="202"/>
      <c r="I1128" s="223"/>
      <c r="J1128" s="341"/>
      <c r="K1128" s="262"/>
      <c r="L1128" s="248"/>
      <c r="M1128" s="249"/>
      <c r="N1128" s="203"/>
    </row>
    <row r="1129" spans="2:14" x14ac:dyDescent="0.2">
      <c r="B1129" s="241"/>
      <c r="C1129" s="251"/>
      <c r="D1129" s="243"/>
      <c r="E1129" s="244"/>
      <c r="F1129" s="244"/>
      <c r="G1129" s="250"/>
      <c r="H1129" s="202"/>
      <c r="I1129" s="223"/>
      <c r="J1129" s="341"/>
      <c r="K1129" s="262"/>
      <c r="L1129" s="248"/>
      <c r="M1129" s="249"/>
      <c r="N1129" s="203"/>
    </row>
    <row r="1130" spans="2:14" x14ac:dyDescent="0.2">
      <c r="B1130" s="241"/>
      <c r="C1130" s="251"/>
      <c r="D1130" s="243"/>
      <c r="E1130" s="244"/>
      <c r="F1130" s="244"/>
      <c r="G1130" s="250"/>
      <c r="H1130" s="202"/>
      <c r="I1130" s="223"/>
      <c r="J1130" s="341"/>
      <c r="K1130" s="262"/>
      <c r="L1130" s="248"/>
      <c r="M1130" s="249"/>
      <c r="N1130" s="203"/>
    </row>
    <row r="1131" spans="2:14" x14ac:dyDescent="0.2">
      <c r="B1131" s="241"/>
      <c r="C1131" s="251"/>
      <c r="D1131" s="243"/>
      <c r="E1131" s="244"/>
      <c r="F1131" s="244"/>
      <c r="G1131" s="250"/>
      <c r="H1131" s="202"/>
      <c r="I1131" s="223"/>
      <c r="J1131" s="341"/>
      <c r="K1131" s="262"/>
      <c r="L1131" s="248"/>
      <c r="M1131" s="249"/>
      <c r="N1131" s="203"/>
    </row>
    <row r="1132" spans="2:14" x14ac:dyDescent="0.2">
      <c r="B1132" s="241"/>
      <c r="C1132" s="251"/>
      <c r="D1132" s="243"/>
      <c r="E1132" s="244"/>
      <c r="F1132" s="244"/>
      <c r="G1132" s="250"/>
      <c r="H1132" s="202"/>
      <c r="I1132" s="223"/>
      <c r="J1132" s="341"/>
      <c r="K1132" s="262"/>
      <c r="L1132" s="248"/>
      <c r="M1132" s="249"/>
      <c r="N1132" s="203"/>
    </row>
    <row r="1133" spans="2:14" x14ac:dyDescent="0.2">
      <c r="B1133" s="241"/>
      <c r="C1133" s="251"/>
      <c r="D1133" s="243"/>
      <c r="E1133" s="244"/>
      <c r="F1133" s="244"/>
      <c r="G1133" s="250"/>
      <c r="H1133" s="202"/>
      <c r="I1133" s="223"/>
      <c r="J1133" s="341"/>
      <c r="K1133" s="262"/>
      <c r="L1133" s="248"/>
      <c r="M1133" s="249"/>
      <c r="N1133" s="203"/>
    </row>
    <row r="1134" spans="2:14" x14ac:dyDescent="0.2">
      <c r="B1134" s="241"/>
      <c r="C1134" s="251"/>
      <c r="D1134" s="243"/>
      <c r="E1134" s="244"/>
      <c r="F1134" s="244"/>
      <c r="G1134" s="250"/>
      <c r="H1134" s="202"/>
      <c r="I1134" s="223"/>
      <c r="J1134" s="341"/>
      <c r="K1134" s="262"/>
      <c r="L1134" s="248"/>
      <c r="M1134" s="249"/>
      <c r="N1134" s="203"/>
    </row>
    <row r="1135" spans="2:14" x14ac:dyDescent="0.2">
      <c r="B1135" s="241"/>
      <c r="C1135" s="251"/>
      <c r="D1135" s="243"/>
      <c r="E1135" s="244"/>
      <c r="F1135" s="244"/>
      <c r="G1135" s="250"/>
      <c r="H1135" s="202"/>
      <c r="I1135" s="223"/>
      <c r="J1135" s="341"/>
      <c r="K1135" s="262"/>
      <c r="L1135" s="248"/>
      <c r="M1135" s="249"/>
      <c r="N1135" s="203"/>
    </row>
    <row r="1136" spans="2:14" x14ac:dyDescent="0.2">
      <c r="B1136" s="241"/>
      <c r="C1136" s="251"/>
      <c r="D1136" s="243"/>
      <c r="E1136" s="244"/>
      <c r="F1136" s="244"/>
      <c r="G1136" s="250"/>
      <c r="H1136" s="202"/>
      <c r="I1136" s="223"/>
      <c r="J1136" s="341"/>
      <c r="K1136" s="262"/>
      <c r="L1136" s="248"/>
      <c r="M1136" s="249"/>
      <c r="N1136" s="203"/>
    </row>
    <row r="1137" spans="2:14" x14ac:dyDescent="0.2">
      <c r="B1137" s="241"/>
      <c r="C1137" s="251"/>
      <c r="D1137" s="243"/>
      <c r="E1137" s="244"/>
      <c r="F1137" s="244"/>
      <c r="G1137" s="250"/>
      <c r="H1137" s="202"/>
      <c r="I1137" s="223"/>
      <c r="J1137" s="341"/>
      <c r="K1137" s="262"/>
      <c r="L1137" s="248"/>
      <c r="M1137" s="249"/>
      <c r="N1137" s="203"/>
    </row>
    <row r="1138" spans="2:14" x14ac:dyDescent="0.2">
      <c r="B1138" s="241"/>
      <c r="C1138" s="251"/>
      <c r="D1138" s="243"/>
      <c r="E1138" s="244"/>
      <c r="F1138" s="244"/>
      <c r="G1138" s="250"/>
      <c r="H1138" s="202"/>
      <c r="I1138" s="223"/>
      <c r="J1138" s="341"/>
      <c r="K1138" s="262"/>
      <c r="L1138" s="248"/>
      <c r="M1138" s="249"/>
      <c r="N1138" s="203"/>
    </row>
    <row r="1139" spans="2:14" x14ac:dyDescent="0.2">
      <c r="B1139" s="241"/>
      <c r="C1139" s="272"/>
      <c r="D1139" s="272"/>
      <c r="E1139" s="244"/>
      <c r="F1139" s="273"/>
      <c r="G1139" s="250"/>
      <c r="H1139" s="202"/>
      <c r="I1139" s="223"/>
      <c r="J1139" s="341"/>
      <c r="K1139" s="262"/>
      <c r="L1139" s="248"/>
      <c r="M1139" s="249"/>
      <c r="N1139" s="203"/>
    </row>
    <row r="1140" spans="2:14" x14ac:dyDescent="0.2">
      <c r="B1140" s="241"/>
      <c r="C1140" s="251"/>
      <c r="D1140" s="243"/>
      <c r="E1140" s="244"/>
      <c r="F1140" s="244"/>
      <c r="G1140" s="250"/>
      <c r="H1140" s="202"/>
      <c r="I1140" s="223"/>
      <c r="J1140" s="341"/>
      <c r="K1140" s="262"/>
      <c r="L1140" s="248"/>
      <c r="M1140" s="249"/>
      <c r="N1140" s="203"/>
    </row>
    <row r="1141" spans="2:14" x14ac:dyDescent="0.2">
      <c r="B1141" s="241"/>
      <c r="C1141" s="251"/>
      <c r="D1141" s="241"/>
      <c r="E1141" s="244"/>
      <c r="F1141" s="244"/>
      <c r="G1141" s="201"/>
      <c r="H1141" s="202"/>
      <c r="I1141" s="223"/>
      <c r="J1141" s="341"/>
      <c r="K1141" s="262"/>
      <c r="L1141" s="248"/>
      <c r="M1141" s="249"/>
      <c r="N1141" s="203"/>
    </row>
    <row r="1142" spans="2:14" x14ac:dyDescent="0.2">
      <c r="B1142" s="241"/>
      <c r="C1142" s="251"/>
      <c r="D1142" s="243"/>
      <c r="E1142" s="244"/>
      <c r="F1142" s="244"/>
      <c r="G1142" s="250"/>
      <c r="H1142" s="202"/>
      <c r="I1142" s="223"/>
      <c r="J1142" s="341"/>
      <c r="K1142" s="262"/>
      <c r="L1142" s="248"/>
      <c r="M1142" s="249"/>
      <c r="N1142" s="203"/>
    </row>
    <row r="1143" spans="2:14" x14ac:dyDescent="0.2">
      <c r="B1143" s="241"/>
      <c r="C1143" s="251"/>
      <c r="D1143" s="243"/>
      <c r="E1143" s="244"/>
      <c r="F1143" s="244"/>
      <c r="G1143" s="250"/>
      <c r="H1143" s="202"/>
      <c r="I1143" s="223"/>
      <c r="J1143" s="341"/>
      <c r="K1143" s="262"/>
      <c r="L1143" s="248"/>
      <c r="M1143" s="249"/>
      <c r="N1143" s="203"/>
    </row>
    <row r="1144" spans="2:14" x14ac:dyDescent="0.2">
      <c r="B1144" s="241"/>
      <c r="C1144" s="251"/>
      <c r="D1144" s="243"/>
      <c r="E1144" s="244"/>
      <c r="F1144" s="244"/>
      <c r="G1144" s="250"/>
      <c r="H1144" s="202"/>
      <c r="I1144" s="223"/>
      <c r="J1144" s="341"/>
      <c r="K1144" s="262"/>
      <c r="L1144" s="248"/>
      <c r="M1144" s="249"/>
      <c r="N1144" s="203"/>
    </row>
    <row r="1145" spans="2:14" x14ac:dyDescent="0.2">
      <c r="B1145" s="241"/>
      <c r="C1145" s="251"/>
      <c r="D1145" s="243"/>
      <c r="E1145" s="244"/>
      <c r="F1145" s="244"/>
      <c r="G1145" s="250"/>
      <c r="H1145" s="202"/>
      <c r="I1145" s="223"/>
      <c r="J1145" s="341"/>
      <c r="K1145" s="260"/>
      <c r="L1145" s="248"/>
      <c r="M1145" s="249"/>
      <c r="N1145" s="203"/>
    </row>
    <row r="1146" spans="2:14" x14ac:dyDescent="0.2">
      <c r="B1146" s="241"/>
      <c r="C1146" s="251"/>
      <c r="D1146" s="243"/>
      <c r="E1146" s="244"/>
      <c r="F1146" s="244"/>
      <c r="G1146" s="250"/>
      <c r="H1146" s="202"/>
      <c r="I1146" s="223"/>
      <c r="J1146" s="341"/>
      <c r="K1146" s="262"/>
      <c r="L1146" s="248"/>
      <c r="M1146" s="249"/>
      <c r="N1146" s="203"/>
    </row>
    <row r="1147" spans="2:14" x14ac:dyDescent="0.2">
      <c r="B1147" s="241"/>
      <c r="C1147" s="251"/>
      <c r="D1147" s="243"/>
      <c r="E1147" s="244"/>
      <c r="F1147" s="244"/>
      <c r="G1147" s="250"/>
      <c r="H1147" s="202"/>
      <c r="I1147" s="223"/>
      <c r="J1147" s="341"/>
      <c r="K1147" s="270"/>
      <c r="L1147" s="248"/>
      <c r="M1147" s="249"/>
      <c r="N1147" s="203"/>
    </row>
    <row r="1148" spans="2:14" x14ac:dyDescent="0.2">
      <c r="B1148" s="241"/>
      <c r="C1148" s="251"/>
      <c r="D1148" s="241"/>
      <c r="E1148" s="244"/>
      <c r="F1148" s="244"/>
      <c r="G1148" s="257"/>
      <c r="H1148" s="202"/>
      <c r="I1148" s="223"/>
      <c r="J1148" s="341"/>
      <c r="K1148" s="262"/>
      <c r="L1148" s="248"/>
      <c r="M1148" s="249"/>
      <c r="N1148" s="203"/>
    </row>
    <row r="1149" spans="2:14" x14ac:dyDescent="0.2">
      <c r="B1149" s="241"/>
      <c r="C1149" s="251"/>
      <c r="D1149" s="243"/>
      <c r="E1149" s="244"/>
      <c r="F1149" s="244"/>
      <c r="G1149" s="250"/>
      <c r="H1149" s="202"/>
      <c r="I1149" s="223"/>
      <c r="J1149" s="341"/>
      <c r="K1149" s="270"/>
      <c r="L1149" s="248"/>
      <c r="M1149" s="249"/>
      <c r="N1149" s="203"/>
    </row>
    <row r="1150" spans="2:14" x14ac:dyDescent="0.2">
      <c r="B1150" s="241"/>
      <c r="C1150" s="251"/>
      <c r="D1150" s="243"/>
      <c r="E1150" s="244"/>
      <c r="F1150" s="244"/>
      <c r="G1150" s="250"/>
      <c r="H1150" s="202"/>
      <c r="I1150" s="223"/>
      <c r="J1150" s="341"/>
      <c r="K1150" s="262"/>
      <c r="L1150" s="248"/>
      <c r="M1150" s="249"/>
      <c r="N1150" s="203"/>
    </row>
    <row r="1151" spans="2:14" x14ac:dyDescent="0.2">
      <c r="B1151" s="241"/>
      <c r="C1151" s="251"/>
      <c r="D1151" s="243"/>
      <c r="E1151" s="244"/>
      <c r="F1151" s="244"/>
      <c r="G1151" s="250"/>
      <c r="H1151" s="202"/>
      <c r="I1151" s="223"/>
      <c r="J1151" s="341"/>
      <c r="K1151" s="262"/>
      <c r="L1151" s="248"/>
      <c r="M1151" s="249"/>
      <c r="N1151" s="203"/>
    </row>
    <row r="1152" spans="2:14" x14ac:dyDescent="0.2">
      <c r="B1152" s="241"/>
      <c r="C1152" s="251"/>
      <c r="D1152" s="243"/>
      <c r="E1152" s="244"/>
      <c r="F1152" s="244"/>
      <c r="G1152" s="199"/>
      <c r="H1152" s="202"/>
      <c r="I1152" s="223"/>
      <c r="J1152" s="341"/>
      <c r="K1152" s="262"/>
      <c r="L1152" s="248"/>
      <c r="M1152" s="249"/>
      <c r="N1152" s="203"/>
    </row>
    <row r="1153" spans="2:14" x14ac:dyDescent="0.2">
      <c r="B1153" s="241"/>
      <c r="C1153" s="251"/>
      <c r="D1153" s="243"/>
      <c r="E1153" s="244"/>
      <c r="F1153" s="244"/>
      <c r="G1153" s="250"/>
      <c r="H1153" s="202"/>
      <c r="I1153" s="223"/>
      <c r="J1153" s="341"/>
      <c r="K1153" s="262"/>
      <c r="L1153" s="248"/>
      <c r="M1153" s="249"/>
      <c r="N1153" s="203"/>
    </row>
    <row r="1154" spans="2:14" x14ac:dyDescent="0.2">
      <c r="B1154" s="241"/>
      <c r="C1154" s="251"/>
      <c r="D1154" s="243"/>
      <c r="E1154" s="244"/>
      <c r="F1154" s="244"/>
      <c r="G1154" s="250"/>
      <c r="H1154" s="202"/>
      <c r="I1154" s="223"/>
      <c r="J1154" s="341"/>
      <c r="K1154" s="262"/>
      <c r="L1154" s="248"/>
      <c r="M1154" s="249"/>
      <c r="N1154" s="203"/>
    </row>
    <row r="1155" spans="2:14" x14ac:dyDescent="0.2">
      <c r="B1155" s="241"/>
      <c r="C1155" s="251"/>
      <c r="D1155" s="243"/>
      <c r="E1155" s="244"/>
      <c r="F1155" s="244"/>
      <c r="G1155" s="257"/>
      <c r="H1155" s="202"/>
      <c r="I1155" s="223"/>
      <c r="J1155" s="341"/>
      <c r="K1155" s="262"/>
      <c r="L1155" s="248"/>
      <c r="M1155" s="249"/>
      <c r="N1155" s="203"/>
    </row>
    <row r="1156" spans="2:14" x14ac:dyDescent="0.2">
      <c r="B1156" s="241"/>
      <c r="C1156" s="251"/>
      <c r="D1156" s="243"/>
      <c r="E1156" s="244"/>
      <c r="F1156" s="244"/>
      <c r="G1156" s="250"/>
      <c r="H1156" s="202"/>
      <c r="I1156" s="223"/>
      <c r="J1156" s="341"/>
      <c r="K1156" s="262"/>
      <c r="L1156" s="248"/>
      <c r="M1156" s="249"/>
      <c r="N1156" s="204"/>
    </row>
    <row r="1157" spans="2:14" x14ac:dyDescent="0.2">
      <c r="B1157" s="241"/>
      <c r="C1157" s="251"/>
      <c r="D1157" s="243"/>
      <c r="E1157" s="244"/>
      <c r="F1157" s="244"/>
      <c r="G1157" s="250"/>
      <c r="H1157" s="202"/>
      <c r="I1157" s="223"/>
      <c r="J1157" s="341"/>
      <c r="K1157" s="262"/>
      <c r="L1157" s="248"/>
      <c r="M1157" s="249"/>
      <c r="N1157" s="204"/>
    </row>
    <row r="1158" spans="2:14" x14ac:dyDescent="0.2">
      <c r="B1158" s="241"/>
      <c r="C1158" s="251"/>
      <c r="D1158" s="243"/>
      <c r="E1158" s="244"/>
      <c r="F1158" s="244"/>
      <c r="G1158" s="199"/>
      <c r="H1158" s="202"/>
      <c r="I1158" s="223"/>
      <c r="J1158" s="341"/>
      <c r="K1158" s="262"/>
      <c r="L1158" s="248"/>
      <c r="M1158" s="249"/>
      <c r="N1158" s="204"/>
    </row>
    <row r="1159" spans="2:14" x14ac:dyDescent="0.2">
      <c r="B1159" s="241"/>
      <c r="C1159" s="251"/>
      <c r="D1159" s="243"/>
      <c r="E1159" s="244"/>
      <c r="F1159" s="244"/>
      <c r="G1159" s="250"/>
      <c r="H1159" s="202"/>
      <c r="I1159" s="223"/>
      <c r="J1159" s="341"/>
      <c r="K1159" s="262"/>
      <c r="L1159" s="248"/>
      <c r="M1159" s="249"/>
      <c r="N1159" s="204"/>
    </row>
    <row r="1160" spans="2:14" x14ac:dyDescent="0.2">
      <c r="B1160" s="241"/>
      <c r="C1160" s="251"/>
      <c r="D1160" s="243"/>
      <c r="E1160" s="244"/>
      <c r="F1160" s="244"/>
      <c r="G1160" s="250"/>
      <c r="H1160" s="202"/>
      <c r="I1160" s="223"/>
      <c r="J1160" s="341"/>
      <c r="K1160" s="262"/>
      <c r="L1160" s="248"/>
      <c r="M1160" s="249"/>
      <c r="N1160" s="204"/>
    </row>
    <row r="1161" spans="2:14" x14ac:dyDescent="0.2">
      <c r="B1161" s="241"/>
      <c r="C1161" s="251"/>
      <c r="D1161" s="243"/>
      <c r="E1161" s="244"/>
      <c r="F1161" s="244"/>
      <c r="G1161" s="250"/>
      <c r="H1161" s="202"/>
      <c r="I1161" s="223"/>
      <c r="J1161" s="341"/>
      <c r="K1161" s="262"/>
      <c r="L1161" s="248"/>
      <c r="M1161" s="249"/>
      <c r="N1161" s="204"/>
    </row>
    <row r="1162" spans="2:14" x14ac:dyDescent="0.2">
      <c r="B1162" s="241"/>
      <c r="C1162" s="251"/>
      <c r="D1162" s="243"/>
      <c r="E1162" s="244"/>
      <c r="F1162" s="244"/>
      <c r="G1162" s="250"/>
      <c r="H1162" s="202"/>
      <c r="I1162" s="223"/>
      <c r="J1162" s="341"/>
      <c r="K1162" s="262"/>
      <c r="L1162" s="248"/>
      <c r="M1162" s="249"/>
      <c r="N1162" s="204"/>
    </row>
    <row r="1163" spans="2:14" x14ac:dyDescent="0.2">
      <c r="B1163" s="241"/>
      <c r="C1163" s="251"/>
      <c r="D1163" s="241"/>
      <c r="E1163" s="271"/>
      <c r="F1163" s="271"/>
      <c r="G1163" s="205"/>
      <c r="H1163" s="202"/>
      <c r="I1163" s="223"/>
      <c r="J1163" s="341"/>
      <c r="K1163" s="270"/>
      <c r="L1163" s="248"/>
      <c r="M1163" s="249"/>
      <c r="N1163" s="204"/>
    </row>
    <row r="1164" spans="2:14" x14ac:dyDescent="0.2">
      <c r="B1164" s="241"/>
      <c r="C1164" s="251"/>
      <c r="D1164" s="243"/>
      <c r="E1164" s="244"/>
      <c r="F1164" s="244"/>
      <c r="G1164" s="250"/>
      <c r="H1164" s="202"/>
      <c r="I1164" s="223"/>
      <c r="J1164" s="341"/>
      <c r="K1164" s="262"/>
      <c r="L1164" s="248"/>
      <c r="M1164" s="249"/>
      <c r="N1164" s="204"/>
    </row>
    <row r="1165" spans="2:14" x14ac:dyDescent="0.2">
      <c r="B1165" s="241"/>
      <c r="C1165" s="251"/>
      <c r="D1165" s="243"/>
      <c r="E1165" s="244"/>
      <c r="F1165" s="244"/>
      <c r="G1165" s="199"/>
      <c r="H1165" s="202"/>
      <c r="I1165" s="223"/>
      <c r="J1165" s="341"/>
      <c r="K1165" s="262"/>
      <c r="L1165" s="248"/>
      <c r="M1165" s="249"/>
      <c r="N1165" s="204"/>
    </row>
    <row r="1166" spans="2:14" x14ac:dyDescent="0.2">
      <c r="B1166" s="241"/>
      <c r="C1166" s="251"/>
      <c r="D1166" s="243"/>
      <c r="E1166" s="244"/>
      <c r="F1166" s="244"/>
      <c r="G1166" s="199"/>
      <c r="H1166" s="202"/>
      <c r="I1166" s="223"/>
      <c r="J1166" s="341"/>
      <c r="K1166" s="262"/>
      <c r="L1166" s="248"/>
      <c r="M1166" s="249"/>
      <c r="N1166" s="204"/>
    </row>
    <row r="1167" spans="2:14" x14ac:dyDescent="0.2">
      <c r="B1167" s="241"/>
      <c r="C1167" s="251"/>
      <c r="D1167" s="243"/>
      <c r="E1167" s="244"/>
      <c r="F1167" s="244"/>
      <c r="G1167" s="250"/>
      <c r="H1167" s="202"/>
      <c r="I1167" s="223"/>
      <c r="J1167" s="341"/>
      <c r="K1167" s="262"/>
      <c r="L1167" s="248"/>
      <c r="M1167" s="249"/>
      <c r="N1167" s="204"/>
    </row>
    <row r="1168" spans="2:14" x14ac:dyDescent="0.2">
      <c r="B1168" s="241"/>
      <c r="C1168" s="251"/>
      <c r="D1168" s="243"/>
      <c r="E1168" s="244"/>
      <c r="F1168" s="244"/>
      <c r="G1168" s="250"/>
      <c r="H1168" s="202"/>
      <c r="I1168" s="223"/>
      <c r="J1168" s="341"/>
      <c r="K1168" s="262"/>
      <c r="L1168" s="248"/>
      <c r="M1168" s="249"/>
      <c r="N1168" s="204"/>
    </row>
    <row r="1169" spans="2:14" x14ac:dyDescent="0.2">
      <c r="B1169" s="241"/>
      <c r="C1169" s="251"/>
      <c r="D1169" s="243"/>
      <c r="E1169" s="244"/>
      <c r="F1169" s="244"/>
      <c r="G1169" s="250"/>
      <c r="H1169" s="202"/>
      <c r="I1169" s="223"/>
      <c r="J1169" s="341"/>
      <c r="K1169" s="262"/>
      <c r="L1169" s="248"/>
      <c r="M1169" s="249"/>
      <c r="N1169" s="204"/>
    </row>
    <row r="1170" spans="2:14" x14ac:dyDescent="0.2">
      <c r="B1170" s="241"/>
      <c r="C1170" s="251"/>
      <c r="D1170" s="243"/>
      <c r="E1170" s="244"/>
      <c r="F1170" s="244"/>
      <c r="G1170" s="250"/>
      <c r="H1170" s="202"/>
      <c r="I1170" s="223"/>
      <c r="J1170" s="341"/>
      <c r="K1170" s="270"/>
      <c r="L1170" s="248"/>
      <c r="M1170" s="249"/>
      <c r="N1170" s="204"/>
    </row>
    <row r="1171" spans="2:14" x14ac:dyDescent="0.2">
      <c r="B1171" s="241"/>
      <c r="C1171" s="251"/>
      <c r="D1171" s="243"/>
      <c r="E1171" s="244"/>
      <c r="F1171" s="244"/>
      <c r="G1171" s="199"/>
      <c r="H1171" s="202"/>
      <c r="I1171" s="223"/>
      <c r="J1171" s="341"/>
      <c r="K1171" s="262"/>
      <c r="L1171" s="248"/>
      <c r="M1171" s="249"/>
      <c r="N1171" s="204"/>
    </row>
    <row r="1172" spans="2:14" x14ac:dyDescent="0.2">
      <c r="B1172" s="241"/>
      <c r="C1172" s="251"/>
      <c r="D1172" s="243"/>
      <c r="E1172" s="244"/>
      <c r="F1172" s="244"/>
      <c r="G1172" s="250"/>
      <c r="H1172" s="202"/>
      <c r="I1172" s="223"/>
      <c r="J1172" s="341"/>
      <c r="K1172" s="262"/>
      <c r="L1172" s="248"/>
      <c r="M1172" s="249"/>
      <c r="N1172" s="204"/>
    </row>
    <row r="1173" spans="2:14" x14ac:dyDescent="0.2">
      <c r="B1173" s="241"/>
      <c r="C1173" s="251"/>
      <c r="D1173" s="243"/>
      <c r="E1173" s="244"/>
      <c r="F1173" s="244"/>
      <c r="G1173" s="250"/>
      <c r="H1173" s="202"/>
      <c r="I1173" s="223"/>
      <c r="J1173" s="341"/>
      <c r="K1173" s="262"/>
      <c r="L1173" s="248"/>
      <c r="M1173" s="249"/>
      <c r="N1173" s="204"/>
    </row>
    <row r="1174" spans="2:14" x14ac:dyDescent="0.2">
      <c r="B1174" s="241"/>
      <c r="C1174" s="251"/>
      <c r="D1174" s="243"/>
      <c r="E1174" s="244"/>
      <c r="F1174" s="244"/>
      <c r="G1174" s="250"/>
      <c r="H1174" s="202"/>
      <c r="I1174" s="223"/>
      <c r="J1174" s="341"/>
      <c r="K1174" s="262"/>
      <c r="L1174" s="248"/>
      <c r="M1174" s="249"/>
      <c r="N1174" s="204"/>
    </row>
    <row r="1175" spans="2:14" x14ac:dyDescent="0.2">
      <c r="B1175" s="241"/>
      <c r="C1175" s="251"/>
      <c r="D1175" s="243"/>
      <c r="E1175" s="244"/>
      <c r="F1175" s="244"/>
      <c r="G1175" s="199"/>
      <c r="H1175" s="202"/>
      <c r="I1175" s="223"/>
      <c r="J1175" s="341"/>
      <c r="K1175" s="262"/>
      <c r="L1175" s="248"/>
      <c r="M1175" s="249"/>
      <c r="N1175" s="204"/>
    </row>
    <row r="1176" spans="2:14" x14ac:dyDescent="0.2">
      <c r="B1176" s="241"/>
      <c r="C1176" s="251"/>
      <c r="D1176" s="243"/>
      <c r="E1176" s="244"/>
      <c r="F1176" s="244"/>
      <c r="G1176" s="199"/>
      <c r="H1176" s="202"/>
      <c r="I1176" s="223"/>
      <c r="J1176" s="341"/>
      <c r="K1176" s="262"/>
      <c r="L1176" s="248"/>
      <c r="M1176" s="249"/>
      <c r="N1176" s="204"/>
    </row>
    <row r="1177" spans="2:14" x14ac:dyDescent="0.2">
      <c r="B1177" s="241"/>
      <c r="C1177" s="251"/>
      <c r="D1177" s="243"/>
      <c r="E1177" s="244"/>
      <c r="F1177" s="244"/>
      <c r="G1177" s="250"/>
      <c r="H1177" s="202"/>
      <c r="I1177" s="223"/>
      <c r="J1177" s="341"/>
      <c r="K1177" s="262"/>
      <c r="L1177" s="248"/>
      <c r="M1177" s="249"/>
      <c r="N1177" s="204"/>
    </row>
    <row r="1178" spans="2:14" x14ac:dyDescent="0.2">
      <c r="B1178" s="241"/>
      <c r="C1178" s="251"/>
      <c r="D1178" s="243"/>
      <c r="E1178" s="244"/>
      <c r="F1178" s="244"/>
      <c r="G1178" s="199"/>
      <c r="H1178" s="202"/>
      <c r="I1178" s="223"/>
      <c r="J1178" s="341"/>
      <c r="K1178" s="262"/>
      <c r="L1178" s="248"/>
      <c r="M1178" s="249"/>
      <c r="N1178" s="204"/>
    </row>
    <row r="1179" spans="2:14" x14ac:dyDescent="0.2">
      <c r="B1179" s="241"/>
      <c r="C1179" s="251"/>
      <c r="D1179" s="243"/>
      <c r="E1179" s="244"/>
      <c r="F1179" s="244"/>
      <c r="G1179" s="250"/>
      <c r="H1179" s="202"/>
      <c r="I1179" s="223"/>
      <c r="J1179" s="341"/>
      <c r="K1179" s="262"/>
      <c r="L1179" s="248"/>
      <c r="M1179" s="249"/>
      <c r="N1179" s="204"/>
    </row>
    <row r="1180" spans="2:14" x14ac:dyDescent="0.2">
      <c r="B1180" s="241"/>
      <c r="C1180" s="251"/>
      <c r="D1180" s="243"/>
      <c r="E1180" s="244"/>
      <c r="F1180" s="244"/>
      <c r="G1180" s="199"/>
      <c r="H1180" s="202"/>
      <c r="I1180" s="223"/>
      <c r="J1180" s="341"/>
      <c r="K1180" s="262"/>
      <c r="L1180" s="248"/>
      <c r="M1180" s="249"/>
      <c r="N1180" s="204"/>
    </row>
    <row r="1181" spans="2:14" x14ac:dyDescent="0.2">
      <c r="B1181" s="241"/>
      <c r="C1181" s="251"/>
      <c r="D1181" s="243"/>
      <c r="E1181" s="244"/>
      <c r="F1181" s="244"/>
      <c r="G1181" s="199"/>
      <c r="H1181" s="202"/>
      <c r="I1181" s="223"/>
      <c r="J1181" s="341"/>
      <c r="K1181" s="262"/>
      <c r="L1181" s="248"/>
      <c r="M1181" s="249"/>
      <c r="N1181" s="204"/>
    </row>
    <row r="1182" spans="2:14" x14ac:dyDescent="0.2">
      <c r="B1182" s="241"/>
      <c r="C1182" s="251"/>
      <c r="D1182" s="243"/>
      <c r="E1182" s="244"/>
      <c r="F1182" s="244"/>
      <c r="G1182" s="250"/>
      <c r="H1182" s="202"/>
      <c r="I1182" s="223"/>
      <c r="J1182" s="341"/>
      <c r="K1182" s="262"/>
      <c r="L1182" s="248"/>
      <c r="M1182" s="249"/>
      <c r="N1182" s="204"/>
    </row>
    <row r="1183" spans="2:14" x14ac:dyDescent="0.2">
      <c r="B1183" s="241"/>
      <c r="C1183" s="251"/>
      <c r="D1183" s="243"/>
      <c r="E1183" s="244"/>
      <c r="F1183" s="244"/>
      <c r="G1183" s="250"/>
      <c r="H1183" s="202"/>
      <c r="I1183" s="223"/>
      <c r="J1183" s="341"/>
      <c r="K1183" s="262"/>
      <c r="L1183" s="248"/>
      <c r="M1183" s="249"/>
      <c r="N1183" s="204"/>
    </row>
    <row r="1184" spans="2:14" x14ac:dyDescent="0.2">
      <c r="B1184" s="241"/>
      <c r="C1184" s="251"/>
      <c r="D1184" s="243"/>
      <c r="E1184" s="244"/>
      <c r="F1184" s="244"/>
      <c r="G1184" s="250"/>
      <c r="H1184" s="202"/>
      <c r="I1184" s="223"/>
      <c r="J1184" s="341"/>
      <c r="K1184" s="262"/>
      <c r="L1184" s="248"/>
      <c r="M1184" s="249"/>
      <c r="N1184" s="204"/>
    </row>
    <row r="1185" spans="2:14" x14ac:dyDescent="0.2">
      <c r="B1185" s="241"/>
      <c r="C1185" s="251"/>
      <c r="D1185" s="243"/>
      <c r="E1185" s="244"/>
      <c r="F1185" s="244"/>
      <c r="G1185" s="250"/>
      <c r="H1185" s="202"/>
      <c r="I1185" s="223"/>
      <c r="J1185" s="341"/>
      <c r="K1185" s="262"/>
      <c r="L1185" s="248"/>
      <c r="M1185" s="249"/>
      <c r="N1185" s="204"/>
    </row>
    <row r="1186" spans="2:14" x14ac:dyDescent="0.2">
      <c r="B1186" s="241"/>
      <c r="C1186" s="251"/>
      <c r="D1186" s="243"/>
      <c r="E1186" s="244"/>
      <c r="F1186" s="244"/>
      <c r="G1186" s="250"/>
      <c r="H1186" s="202"/>
      <c r="I1186" s="223"/>
      <c r="J1186" s="341"/>
      <c r="K1186" s="262"/>
      <c r="L1186" s="248"/>
      <c r="M1186" s="249"/>
      <c r="N1186" s="204"/>
    </row>
    <row r="1187" spans="2:14" x14ac:dyDescent="0.2">
      <c r="B1187" s="241"/>
      <c r="C1187" s="251"/>
      <c r="D1187" s="243"/>
      <c r="E1187" s="244"/>
      <c r="F1187" s="244"/>
      <c r="G1187" s="250"/>
      <c r="H1187" s="202"/>
      <c r="I1187" s="223"/>
      <c r="J1187" s="341"/>
      <c r="K1187" s="262"/>
      <c r="L1187" s="248"/>
      <c r="M1187" s="249"/>
      <c r="N1187" s="204"/>
    </row>
    <row r="1188" spans="2:14" x14ac:dyDescent="0.2">
      <c r="B1188" s="241"/>
      <c r="C1188" s="251"/>
      <c r="D1188" s="243"/>
      <c r="E1188" s="244"/>
      <c r="F1188" s="244"/>
      <c r="G1188" s="250"/>
      <c r="H1188" s="202"/>
      <c r="I1188" s="223"/>
      <c r="J1188" s="341"/>
      <c r="K1188" s="262"/>
      <c r="L1188" s="248"/>
      <c r="M1188" s="249"/>
      <c r="N1188" s="204"/>
    </row>
    <row r="1189" spans="2:14" x14ac:dyDescent="0.2">
      <c r="B1189" s="241"/>
      <c r="C1189" s="251"/>
      <c r="D1189" s="243"/>
      <c r="E1189" s="244"/>
      <c r="F1189" s="244"/>
      <c r="G1189" s="250"/>
      <c r="H1189" s="202"/>
      <c r="I1189" s="223"/>
      <c r="J1189" s="341"/>
      <c r="K1189" s="262"/>
      <c r="L1189" s="248"/>
      <c r="M1189" s="249"/>
      <c r="N1189" s="204"/>
    </row>
    <row r="1190" spans="2:14" x14ac:dyDescent="0.2">
      <c r="B1190" s="241"/>
      <c r="C1190" s="251"/>
      <c r="D1190" s="241"/>
      <c r="E1190" s="244"/>
      <c r="F1190" s="244"/>
      <c r="G1190" s="257"/>
      <c r="H1190" s="202"/>
      <c r="I1190" s="223"/>
      <c r="J1190" s="341"/>
      <c r="K1190" s="262"/>
      <c r="L1190" s="248"/>
      <c r="M1190" s="249"/>
      <c r="N1190" s="204"/>
    </row>
    <row r="1191" spans="2:14" x14ac:dyDescent="0.2">
      <c r="B1191" s="241"/>
      <c r="C1191" s="251"/>
      <c r="D1191" s="243"/>
      <c r="E1191" s="244"/>
      <c r="F1191" s="244"/>
      <c r="G1191" s="199"/>
      <c r="H1191" s="202"/>
      <c r="I1191" s="223"/>
      <c r="J1191" s="341"/>
      <c r="K1191" s="270"/>
      <c r="L1191" s="248"/>
      <c r="M1191" s="249"/>
      <c r="N1191" s="204"/>
    </row>
    <row r="1192" spans="2:14" x14ac:dyDescent="0.2">
      <c r="B1192" s="241"/>
      <c r="C1192" s="251"/>
      <c r="D1192" s="243"/>
      <c r="E1192" s="244"/>
      <c r="F1192" s="244"/>
      <c r="G1192" s="250"/>
      <c r="H1192" s="202"/>
      <c r="I1192" s="223"/>
      <c r="J1192" s="341"/>
      <c r="K1192" s="262"/>
      <c r="L1192" s="248"/>
      <c r="M1192" s="249"/>
      <c r="N1192" s="204"/>
    </row>
    <row r="1193" spans="2:14" x14ac:dyDescent="0.2">
      <c r="B1193" s="241"/>
      <c r="C1193" s="251"/>
      <c r="D1193" s="243"/>
      <c r="E1193" s="244"/>
      <c r="F1193" s="244"/>
      <c r="G1193" s="250"/>
      <c r="H1193" s="202"/>
      <c r="I1193" s="223"/>
      <c r="J1193" s="341"/>
      <c r="K1193" s="262"/>
      <c r="L1193" s="248"/>
      <c r="M1193" s="249"/>
      <c r="N1193" s="204"/>
    </row>
    <row r="1194" spans="2:14" x14ac:dyDescent="0.2">
      <c r="B1194" s="241"/>
      <c r="C1194" s="251"/>
      <c r="D1194" s="243"/>
      <c r="E1194" s="244"/>
      <c r="F1194" s="244"/>
      <c r="G1194" s="250"/>
      <c r="H1194" s="202"/>
      <c r="I1194" s="223"/>
      <c r="J1194" s="341"/>
      <c r="K1194" s="274"/>
      <c r="L1194" s="248"/>
      <c r="M1194" s="249"/>
      <c r="N1194" s="204"/>
    </row>
    <row r="1195" spans="2:14" x14ac:dyDescent="0.2">
      <c r="B1195" s="241"/>
      <c r="C1195" s="251"/>
      <c r="D1195" s="243"/>
      <c r="E1195" s="244"/>
      <c r="F1195" s="244"/>
      <c r="G1195" s="250"/>
      <c r="H1195" s="202"/>
      <c r="I1195" s="223"/>
      <c r="J1195" s="341"/>
      <c r="K1195" s="274"/>
      <c r="L1195" s="248"/>
      <c r="M1195" s="249"/>
      <c r="N1195" s="204"/>
    </row>
    <row r="1196" spans="2:14" x14ac:dyDescent="0.2">
      <c r="B1196" s="241"/>
      <c r="C1196" s="251"/>
      <c r="D1196" s="243"/>
      <c r="E1196" s="244"/>
      <c r="F1196" s="244"/>
      <c r="G1196" s="199"/>
      <c r="H1196" s="202"/>
      <c r="I1196" s="223"/>
      <c r="J1196" s="341"/>
      <c r="K1196" s="274"/>
      <c r="L1196" s="248"/>
      <c r="M1196" s="249"/>
      <c r="N1196" s="204"/>
    </row>
    <row r="1197" spans="2:14" x14ac:dyDescent="0.2">
      <c r="B1197" s="241"/>
      <c r="C1197" s="251"/>
      <c r="D1197" s="243"/>
      <c r="E1197" s="244"/>
      <c r="F1197" s="244"/>
      <c r="G1197" s="199"/>
      <c r="H1197" s="202"/>
      <c r="I1197" s="223"/>
      <c r="J1197" s="341"/>
      <c r="K1197" s="274"/>
      <c r="L1197" s="248"/>
      <c r="M1197" s="249"/>
      <c r="N1197" s="204"/>
    </row>
    <row r="1198" spans="2:14" x14ac:dyDescent="0.2">
      <c r="B1198" s="241"/>
      <c r="C1198" s="251"/>
      <c r="D1198" s="243"/>
      <c r="E1198" s="244"/>
      <c r="F1198" s="244"/>
      <c r="G1198" s="250"/>
      <c r="H1198" s="202"/>
      <c r="I1198" s="223"/>
      <c r="J1198" s="341"/>
      <c r="K1198" s="274"/>
      <c r="L1198" s="248"/>
      <c r="M1198" s="249"/>
      <c r="N1198" s="204"/>
    </row>
    <row r="1199" spans="2:14" x14ac:dyDescent="0.2">
      <c r="B1199" s="241"/>
      <c r="C1199" s="251"/>
      <c r="D1199" s="243"/>
      <c r="E1199" s="244"/>
      <c r="F1199" s="244"/>
      <c r="G1199" s="250"/>
      <c r="H1199" s="202"/>
      <c r="I1199" s="223"/>
      <c r="J1199" s="341"/>
      <c r="K1199" s="274"/>
      <c r="L1199" s="248"/>
      <c r="M1199" s="249"/>
      <c r="N1199" s="204"/>
    </row>
    <row r="1200" spans="2:14" x14ac:dyDescent="0.2">
      <c r="B1200" s="241"/>
      <c r="C1200" s="251"/>
      <c r="D1200" s="243"/>
      <c r="E1200" s="244"/>
      <c r="F1200" s="244"/>
      <c r="G1200" s="250"/>
      <c r="H1200" s="202"/>
      <c r="I1200" s="223"/>
      <c r="J1200" s="341"/>
      <c r="K1200" s="274"/>
      <c r="L1200" s="248"/>
      <c r="M1200" s="249"/>
      <c r="N1200" s="204"/>
    </row>
    <row r="1201" spans="2:14" x14ac:dyDescent="0.2">
      <c r="B1201" s="241"/>
      <c r="C1201" s="251"/>
      <c r="D1201" s="243"/>
      <c r="E1201" s="244"/>
      <c r="F1201" s="244"/>
      <c r="G1201" s="199"/>
      <c r="H1201" s="202"/>
      <c r="I1201" s="223"/>
      <c r="J1201" s="341"/>
      <c r="K1201" s="274"/>
      <c r="L1201" s="248"/>
      <c r="M1201" s="249"/>
      <c r="N1201" s="204"/>
    </row>
    <row r="1202" spans="2:14" x14ac:dyDescent="0.2">
      <c r="B1202" s="241"/>
      <c r="C1202" s="251"/>
      <c r="D1202" s="241"/>
      <c r="E1202" s="271"/>
      <c r="F1202" s="271"/>
      <c r="G1202" s="205"/>
      <c r="H1202" s="202"/>
      <c r="I1202" s="223"/>
      <c r="J1202" s="341"/>
      <c r="K1202" s="275"/>
      <c r="L1202" s="248"/>
      <c r="M1202" s="249"/>
      <c r="N1202" s="204"/>
    </row>
    <row r="1203" spans="2:14" x14ac:dyDescent="0.2">
      <c r="B1203" s="241"/>
      <c r="C1203" s="251"/>
      <c r="D1203" s="243"/>
      <c r="E1203" s="244"/>
      <c r="F1203" s="244"/>
      <c r="G1203" s="250"/>
      <c r="H1203" s="202"/>
      <c r="I1203" s="223"/>
      <c r="J1203" s="341"/>
      <c r="K1203" s="275"/>
      <c r="L1203" s="248"/>
      <c r="M1203" s="249"/>
      <c r="N1203" s="204"/>
    </row>
    <row r="1204" spans="2:14" x14ac:dyDescent="0.2">
      <c r="B1204" s="241"/>
      <c r="C1204" s="251"/>
      <c r="D1204" s="243"/>
      <c r="E1204" s="244"/>
      <c r="F1204" s="244"/>
      <c r="G1204" s="250"/>
      <c r="H1204" s="202"/>
      <c r="I1204" s="223"/>
      <c r="J1204" s="341"/>
      <c r="K1204" s="275"/>
      <c r="L1204" s="248"/>
      <c r="M1204" s="249"/>
      <c r="N1204" s="204"/>
    </row>
    <row r="1205" spans="2:14" x14ac:dyDescent="0.2">
      <c r="B1205" s="241"/>
      <c r="C1205" s="251"/>
      <c r="D1205" s="243"/>
      <c r="E1205" s="244"/>
      <c r="F1205" s="244"/>
      <c r="G1205" s="250"/>
      <c r="H1205" s="202"/>
      <c r="I1205" s="223"/>
      <c r="J1205" s="341"/>
      <c r="K1205" s="275"/>
      <c r="L1205" s="248"/>
      <c r="M1205" s="249"/>
      <c r="N1205" s="204"/>
    </row>
    <row r="1206" spans="2:14" x14ac:dyDescent="0.2">
      <c r="B1206" s="241"/>
      <c r="C1206" s="251"/>
      <c r="D1206" s="243"/>
      <c r="E1206" s="244"/>
      <c r="F1206" s="244"/>
      <c r="G1206" s="250"/>
      <c r="H1206" s="202"/>
      <c r="I1206" s="223"/>
      <c r="J1206" s="341"/>
      <c r="K1206" s="275"/>
      <c r="L1206" s="248"/>
      <c r="M1206" s="249"/>
      <c r="N1206" s="204"/>
    </row>
    <row r="1207" spans="2:14" x14ac:dyDescent="0.2">
      <c r="B1207" s="241"/>
      <c r="C1207" s="251"/>
      <c r="D1207" s="243"/>
      <c r="E1207" s="244"/>
      <c r="F1207" s="244"/>
      <c r="G1207" s="199"/>
      <c r="H1207" s="202"/>
      <c r="I1207" s="223"/>
      <c r="J1207" s="341"/>
      <c r="K1207" s="275"/>
      <c r="L1207" s="248"/>
      <c r="M1207" s="249"/>
      <c r="N1207" s="204"/>
    </row>
    <row r="1208" spans="2:14" x14ac:dyDescent="0.2">
      <c r="B1208" s="241"/>
      <c r="C1208" s="251"/>
      <c r="D1208" s="243"/>
      <c r="E1208" s="244"/>
      <c r="F1208" s="244"/>
      <c r="G1208" s="199"/>
      <c r="H1208" s="202"/>
      <c r="I1208" s="223"/>
      <c r="J1208" s="341"/>
      <c r="K1208" s="275"/>
      <c r="L1208" s="248"/>
      <c r="M1208" s="249"/>
      <c r="N1208" s="204"/>
    </row>
    <row r="1209" spans="2:14" x14ac:dyDescent="0.2">
      <c r="B1209" s="241"/>
      <c r="C1209" s="251"/>
      <c r="D1209" s="243"/>
      <c r="E1209" s="244"/>
      <c r="F1209" s="244"/>
      <c r="G1209" s="250"/>
      <c r="H1209" s="202"/>
      <c r="I1209" s="223"/>
      <c r="J1209" s="341"/>
      <c r="K1209" s="275"/>
      <c r="L1209" s="248"/>
      <c r="M1209" s="249"/>
      <c r="N1209" s="204"/>
    </row>
    <row r="1210" spans="2:14" x14ac:dyDescent="0.2">
      <c r="B1210" s="241"/>
      <c r="C1210" s="251"/>
      <c r="D1210" s="241"/>
      <c r="E1210" s="244"/>
      <c r="F1210" s="244"/>
      <c r="G1210" s="205"/>
      <c r="H1210" s="202"/>
      <c r="I1210" s="223"/>
      <c r="J1210" s="341"/>
      <c r="K1210" s="275"/>
      <c r="L1210" s="248"/>
      <c r="M1210" s="249"/>
      <c r="N1210" s="204"/>
    </row>
    <row r="1211" spans="2:14" x14ac:dyDescent="0.2">
      <c r="B1211" s="241"/>
      <c r="C1211" s="251"/>
      <c r="D1211" s="243"/>
      <c r="E1211" s="244"/>
      <c r="F1211" s="244"/>
      <c r="G1211" s="250"/>
      <c r="H1211" s="202"/>
      <c r="I1211" s="223"/>
      <c r="J1211" s="341"/>
      <c r="K1211" s="275"/>
      <c r="L1211" s="248"/>
      <c r="M1211" s="249"/>
      <c r="N1211" s="204"/>
    </row>
    <row r="1212" spans="2:14" x14ac:dyDescent="0.2">
      <c r="B1212" s="241"/>
      <c r="C1212" s="251"/>
      <c r="D1212" s="243"/>
      <c r="E1212" s="244"/>
      <c r="F1212" s="244"/>
      <c r="G1212" s="201"/>
      <c r="H1212" s="202"/>
      <c r="I1212" s="223"/>
      <c r="J1212" s="341"/>
      <c r="K1212" s="275"/>
      <c r="L1212" s="248"/>
      <c r="M1212" s="249"/>
      <c r="N1212" s="204"/>
    </row>
    <row r="1213" spans="2:14" x14ac:dyDescent="0.2">
      <c r="B1213" s="241"/>
      <c r="C1213" s="251"/>
      <c r="D1213" s="243"/>
      <c r="E1213" s="244"/>
      <c r="F1213" s="244"/>
      <c r="G1213" s="250"/>
      <c r="H1213" s="202"/>
      <c r="I1213" s="223"/>
      <c r="J1213" s="341"/>
      <c r="K1213" s="275"/>
      <c r="L1213" s="248"/>
      <c r="M1213" s="249"/>
      <c r="N1213" s="204"/>
    </row>
    <row r="1214" spans="2:14" x14ac:dyDescent="0.2">
      <c r="B1214" s="241"/>
      <c r="C1214" s="251"/>
      <c r="D1214" s="243"/>
      <c r="E1214" s="244"/>
      <c r="F1214" s="244"/>
      <c r="G1214" s="250"/>
      <c r="H1214" s="202"/>
      <c r="I1214" s="223"/>
      <c r="J1214" s="341"/>
      <c r="K1214" s="275"/>
      <c r="L1214" s="248"/>
      <c r="M1214" s="249"/>
      <c r="N1214" s="204"/>
    </row>
    <row r="1215" spans="2:14" x14ac:dyDescent="0.2">
      <c r="B1215" s="241"/>
      <c r="C1215" s="251"/>
      <c r="D1215" s="243"/>
      <c r="E1215" s="244"/>
      <c r="F1215" s="244"/>
      <c r="G1215" s="250"/>
      <c r="H1215" s="202"/>
      <c r="I1215" s="223"/>
      <c r="J1215" s="341"/>
      <c r="K1215" s="275"/>
      <c r="L1215" s="248"/>
      <c r="M1215" s="249"/>
      <c r="N1215" s="204"/>
    </row>
    <row r="1216" spans="2:14" x14ac:dyDescent="0.2">
      <c r="B1216" s="241"/>
      <c r="C1216" s="251"/>
      <c r="D1216" s="241"/>
      <c r="E1216" s="244"/>
      <c r="F1216" s="244"/>
      <c r="G1216" s="206"/>
      <c r="H1216" s="202"/>
      <c r="I1216" s="223"/>
      <c r="J1216" s="341"/>
      <c r="K1216" s="275"/>
      <c r="L1216" s="248"/>
      <c r="M1216" s="249"/>
      <c r="N1216" s="204"/>
    </row>
    <row r="1217" spans="2:14" x14ac:dyDescent="0.2">
      <c r="B1217" s="241"/>
      <c r="C1217" s="251"/>
      <c r="D1217" s="243"/>
      <c r="E1217" s="244"/>
      <c r="F1217" s="244"/>
      <c r="G1217" s="250"/>
      <c r="H1217" s="202"/>
      <c r="I1217" s="223"/>
      <c r="J1217" s="341"/>
      <c r="K1217" s="275"/>
      <c r="L1217" s="248"/>
      <c r="M1217" s="249"/>
      <c r="N1217" s="204"/>
    </row>
    <row r="1218" spans="2:14" x14ac:dyDescent="0.2">
      <c r="B1218" s="241"/>
      <c r="C1218" s="251"/>
      <c r="D1218" s="241"/>
      <c r="E1218" s="271"/>
      <c r="F1218" s="271"/>
      <c r="G1218" s="205"/>
      <c r="H1218" s="202"/>
      <c r="I1218" s="223"/>
      <c r="J1218" s="341"/>
      <c r="K1218" s="275"/>
      <c r="L1218" s="248"/>
      <c r="M1218" s="249"/>
      <c r="N1218" s="204"/>
    </row>
    <row r="1219" spans="2:14" x14ac:dyDescent="0.2">
      <c r="B1219" s="241"/>
      <c r="C1219" s="251"/>
      <c r="D1219" s="243"/>
      <c r="E1219" s="244"/>
      <c r="F1219" s="244"/>
      <c r="G1219" s="250"/>
      <c r="H1219" s="202"/>
      <c r="I1219" s="223"/>
      <c r="J1219" s="341"/>
      <c r="K1219" s="275"/>
      <c r="L1219" s="248"/>
      <c r="M1219" s="249"/>
      <c r="N1219" s="204"/>
    </row>
    <row r="1220" spans="2:14" x14ac:dyDescent="0.2">
      <c r="B1220" s="241"/>
      <c r="C1220" s="251"/>
      <c r="D1220" s="243"/>
      <c r="E1220" s="244"/>
      <c r="F1220" s="244"/>
      <c r="G1220" s="199"/>
      <c r="H1220" s="202"/>
      <c r="I1220" s="223"/>
      <c r="J1220" s="341"/>
      <c r="K1220" s="275"/>
      <c r="L1220" s="248"/>
      <c r="M1220" s="249"/>
      <c r="N1220" s="204"/>
    </row>
    <row r="1221" spans="2:14" x14ac:dyDescent="0.2">
      <c r="B1221" s="241"/>
      <c r="C1221" s="251"/>
      <c r="D1221" s="243"/>
      <c r="E1221" s="244"/>
      <c r="F1221" s="244"/>
      <c r="G1221" s="199"/>
      <c r="H1221" s="202"/>
      <c r="I1221" s="223"/>
      <c r="J1221" s="341"/>
      <c r="K1221" s="275"/>
      <c r="L1221" s="248"/>
      <c r="M1221" s="249"/>
      <c r="N1221" s="204"/>
    </row>
    <row r="1222" spans="2:14" x14ac:dyDescent="0.2">
      <c r="B1222" s="241"/>
      <c r="C1222" s="251"/>
      <c r="D1222" s="243"/>
      <c r="E1222" s="244"/>
      <c r="F1222" s="244"/>
      <c r="G1222" s="250"/>
      <c r="H1222" s="202"/>
      <c r="I1222" s="223"/>
      <c r="J1222" s="341"/>
      <c r="K1222" s="275"/>
      <c r="L1222" s="248"/>
      <c r="M1222" s="249"/>
      <c r="N1222" s="204"/>
    </row>
    <row r="1223" spans="2:14" x14ac:dyDescent="0.2">
      <c r="B1223" s="241"/>
      <c r="C1223" s="251"/>
      <c r="D1223" s="243"/>
      <c r="E1223" s="244"/>
      <c r="F1223" s="244"/>
      <c r="G1223" s="250"/>
      <c r="H1223" s="202"/>
      <c r="I1223" s="223"/>
      <c r="J1223" s="341"/>
      <c r="K1223" s="275"/>
      <c r="L1223" s="248"/>
      <c r="M1223" s="249"/>
      <c r="N1223" s="204"/>
    </row>
    <row r="1224" spans="2:14" x14ac:dyDescent="0.2">
      <c r="B1224" s="241"/>
      <c r="C1224" s="251"/>
      <c r="D1224" s="243"/>
      <c r="E1224" s="244"/>
      <c r="F1224" s="244"/>
      <c r="G1224" s="250"/>
      <c r="H1224" s="202"/>
      <c r="I1224" s="223"/>
      <c r="J1224" s="341"/>
      <c r="K1224" s="275"/>
      <c r="L1224" s="248"/>
      <c r="M1224" s="249"/>
      <c r="N1224" s="204"/>
    </row>
    <row r="1225" spans="2:14" x14ac:dyDescent="0.2">
      <c r="B1225" s="241"/>
      <c r="C1225" s="251"/>
      <c r="D1225" s="243"/>
      <c r="E1225" s="244"/>
      <c r="F1225" s="244"/>
      <c r="G1225" s="250"/>
      <c r="H1225" s="202"/>
      <c r="I1225" s="223"/>
      <c r="J1225" s="341"/>
      <c r="K1225" s="275"/>
      <c r="L1225" s="248"/>
      <c r="M1225" s="249"/>
      <c r="N1225" s="204"/>
    </row>
    <row r="1226" spans="2:14" x14ac:dyDescent="0.2">
      <c r="B1226" s="241"/>
      <c r="C1226" s="251"/>
      <c r="D1226" s="243"/>
      <c r="E1226" s="244"/>
      <c r="F1226" s="244"/>
      <c r="G1226" s="199"/>
      <c r="H1226" s="202"/>
      <c r="I1226" s="223"/>
      <c r="J1226" s="341"/>
      <c r="K1226" s="275"/>
      <c r="L1226" s="248"/>
      <c r="M1226" s="249"/>
      <c r="N1226" s="204"/>
    </row>
    <row r="1227" spans="2:14" x14ac:dyDescent="0.2">
      <c r="B1227" s="241"/>
      <c r="C1227" s="251"/>
      <c r="D1227" s="243"/>
      <c r="E1227" s="244"/>
      <c r="F1227" s="244"/>
      <c r="G1227" s="199"/>
      <c r="H1227" s="202"/>
      <c r="I1227" s="223"/>
      <c r="J1227" s="341"/>
      <c r="K1227" s="275"/>
      <c r="L1227" s="248"/>
      <c r="M1227" s="249"/>
      <c r="N1227" s="204"/>
    </row>
    <row r="1228" spans="2:14" x14ac:dyDescent="0.2">
      <c r="B1228" s="241"/>
      <c r="C1228" s="251"/>
      <c r="D1228" s="243"/>
      <c r="E1228" s="244"/>
      <c r="F1228" s="244"/>
      <c r="G1228" s="250"/>
      <c r="H1228" s="202"/>
      <c r="I1228" s="223"/>
      <c r="J1228" s="341"/>
      <c r="K1228" s="275"/>
      <c r="L1228" s="248"/>
      <c r="M1228" s="249"/>
      <c r="N1228" s="204"/>
    </row>
    <row r="1229" spans="2:14" x14ac:dyDescent="0.2">
      <c r="B1229" s="241"/>
      <c r="C1229" s="251"/>
      <c r="D1229" s="243"/>
      <c r="E1229" s="244"/>
      <c r="F1229" s="244"/>
      <c r="G1229" s="250"/>
      <c r="H1229" s="202"/>
      <c r="I1229" s="223"/>
      <c r="J1229" s="341"/>
      <c r="K1229" s="275"/>
      <c r="L1229" s="248"/>
      <c r="M1229" s="249"/>
      <c r="N1229" s="204"/>
    </row>
    <row r="1230" spans="2:14" x14ac:dyDescent="0.2">
      <c r="B1230" s="241"/>
      <c r="C1230" s="251"/>
      <c r="D1230" s="243"/>
      <c r="E1230" s="244"/>
      <c r="F1230" s="244"/>
      <c r="G1230" s="250"/>
      <c r="H1230" s="202"/>
      <c r="I1230" s="223"/>
      <c r="J1230" s="341"/>
      <c r="K1230" s="275"/>
      <c r="L1230" s="248"/>
      <c r="M1230" s="249"/>
      <c r="N1230" s="204"/>
    </row>
    <row r="1231" spans="2:14" x14ac:dyDescent="0.2">
      <c r="B1231" s="241"/>
      <c r="C1231" s="251"/>
      <c r="D1231" s="243"/>
      <c r="E1231" s="244"/>
      <c r="F1231" s="244"/>
      <c r="G1231" s="250"/>
      <c r="H1231" s="202"/>
      <c r="I1231" s="223"/>
      <c r="J1231" s="341"/>
      <c r="K1231" s="275"/>
      <c r="L1231" s="248"/>
      <c r="M1231" s="249"/>
      <c r="N1231" s="204"/>
    </row>
    <row r="1232" spans="2:14" x14ac:dyDescent="0.2">
      <c r="B1232" s="241"/>
      <c r="C1232" s="251"/>
      <c r="D1232" s="243"/>
      <c r="E1232" s="244"/>
      <c r="F1232" s="244"/>
      <c r="G1232" s="250"/>
      <c r="H1232" s="202"/>
      <c r="I1232" s="223"/>
      <c r="J1232" s="341"/>
      <c r="K1232" s="275"/>
      <c r="L1232" s="203"/>
      <c r="M1232" s="249"/>
      <c r="N1232" s="204"/>
    </row>
    <row r="1233" spans="2:14" x14ac:dyDescent="0.2">
      <c r="B1233" s="241"/>
      <c r="C1233" s="276"/>
      <c r="D1233" s="277"/>
      <c r="E1233" s="271"/>
      <c r="F1233" s="271"/>
      <c r="G1233" s="250"/>
      <c r="H1233" s="202"/>
      <c r="I1233" s="223"/>
      <c r="J1233" s="341"/>
      <c r="K1233" s="275"/>
      <c r="L1233" s="248"/>
      <c r="M1233" s="249"/>
      <c r="N1233" s="204"/>
    </row>
    <row r="1234" spans="2:14" x14ac:dyDescent="0.2">
      <c r="B1234" s="241"/>
      <c r="C1234" s="251"/>
      <c r="D1234" s="243"/>
      <c r="E1234" s="244"/>
      <c r="F1234" s="244"/>
      <c r="G1234" s="250"/>
      <c r="H1234" s="202"/>
      <c r="I1234" s="223"/>
      <c r="J1234" s="341"/>
      <c r="K1234" s="275"/>
      <c r="L1234" s="248"/>
      <c r="M1234" s="249"/>
      <c r="N1234" s="204"/>
    </row>
    <row r="1235" spans="2:14" x14ac:dyDescent="0.2">
      <c r="B1235" s="241"/>
      <c r="C1235" s="251"/>
      <c r="D1235" s="243"/>
      <c r="E1235" s="244"/>
      <c r="F1235" s="244"/>
      <c r="G1235" s="199"/>
      <c r="H1235" s="202"/>
      <c r="I1235" s="223"/>
      <c r="J1235" s="341"/>
      <c r="K1235" s="275"/>
      <c r="L1235" s="203"/>
      <c r="M1235" s="249"/>
      <c r="N1235" s="204"/>
    </row>
    <row r="1236" spans="2:14" x14ac:dyDescent="0.2">
      <c r="B1236" s="241"/>
      <c r="C1236" s="251"/>
      <c r="D1236" s="243"/>
      <c r="E1236" s="244"/>
      <c r="F1236" s="244"/>
      <c r="G1236" s="250"/>
      <c r="H1236" s="202"/>
      <c r="I1236" s="223"/>
      <c r="J1236" s="341"/>
      <c r="K1236" s="275"/>
      <c r="L1236" s="248"/>
      <c r="M1236" s="249"/>
      <c r="N1236" s="204"/>
    </row>
    <row r="1237" spans="2:14" x14ac:dyDescent="0.2">
      <c r="B1237" s="241"/>
      <c r="C1237" s="251"/>
      <c r="D1237" s="243"/>
      <c r="E1237" s="244"/>
      <c r="F1237" s="244"/>
      <c r="G1237" s="199"/>
      <c r="H1237" s="202"/>
      <c r="I1237" s="223"/>
      <c r="J1237" s="341"/>
      <c r="K1237" s="275"/>
      <c r="L1237" s="248"/>
      <c r="M1237" s="249"/>
      <c r="N1237" s="204"/>
    </row>
    <row r="1238" spans="2:14" x14ac:dyDescent="0.2">
      <c r="B1238" s="241"/>
      <c r="C1238" s="251"/>
      <c r="D1238" s="243"/>
      <c r="E1238" s="244"/>
      <c r="F1238" s="244"/>
      <c r="G1238" s="250"/>
      <c r="H1238" s="207"/>
      <c r="I1238" s="221"/>
      <c r="J1238" s="338"/>
      <c r="K1238" s="275"/>
      <c r="L1238" s="248"/>
      <c r="M1238" s="249"/>
      <c r="N1238" s="208"/>
    </row>
    <row r="1239" spans="2:14" x14ac:dyDescent="0.2">
      <c r="B1239" s="241"/>
      <c r="C1239" s="251"/>
      <c r="D1239" s="243"/>
      <c r="E1239" s="244"/>
      <c r="F1239" s="244"/>
      <c r="G1239" s="250"/>
      <c r="H1239" s="207"/>
      <c r="I1239" s="221"/>
      <c r="J1239" s="338"/>
      <c r="K1239" s="275"/>
      <c r="L1239" s="248"/>
      <c r="M1239" s="249"/>
      <c r="N1239" s="208"/>
    </row>
    <row r="1240" spans="2:14" x14ac:dyDescent="0.2">
      <c r="B1240" s="241"/>
      <c r="C1240" s="251"/>
      <c r="D1240" s="243"/>
      <c r="E1240" s="244"/>
      <c r="F1240" s="244"/>
      <c r="G1240" s="250"/>
      <c r="H1240" s="207"/>
      <c r="I1240" s="221"/>
      <c r="J1240" s="338"/>
      <c r="K1240" s="275"/>
      <c r="L1240" s="248"/>
      <c r="M1240" s="249"/>
      <c r="N1240" s="208"/>
    </row>
    <row r="1241" spans="2:14" x14ac:dyDescent="0.2">
      <c r="B1241" s="241"/>
      <c r="C1241" s="242"/>
      <c r="D1241" s="243"/>
      <c r="E1241" s="244"/>
      <c r="F1241" s="244"/>
      <c r="G1241" s="250"/>
      <c r="H1241" s="207"/>
      <c r="I1241" s="221"/>
      <c r="J1241" s="338"/>
      <c r="K1241" s="275"/>
      <c r="L1241" s="248"/>
      <c r="M1241" s="249"/>
      <c r="N1241" s="208"/>
    </row>
    <row r="1242" spans="2:14" x14ac:dyDescent="0.2">
      <c r="B1242" s="241"/>
      <c r="C1242" s="251"/>
      <c r="D1242" s="243"/>
      <c r="E1242" s="244"/>
      <c r="F1242" s="244"/>
      <c r="G1242" s="250"/>
      <c r="H1242" s="207"/>
      <c r="I1242" s="221"/>
      <c r="J1242" s="338"/>
      <c r="K1242" s="275"/>
      <c r="L1242" s="248"/>
      <c r="M1242" s="249"/>
      <c r="N1242" s="208"/>
    </row>
    <row r="1243" spans="2:14" x14ac:dyDescent="0.2">
      <c r="B1243" s="241"/>
      <c r="C1243" s="272"/>
      <c r="D1243" s="272"/>
      <c r="E1243" s="273"/>
      <c r="F1243" s="273"/>
      <c r="G1243" s="209"/>
      <c r="H1243" s="207"/>
      <c r="I1243" s="221"/>
      <c r="J1243" s="338"/>
      <c r="K1243" s="278"/>
      <c r="L1243" s="248"/>
      <c r="M1243" s="249"/>
      <c r="N1243" s="208"/>
    </row>
    <row r="1244" spans="2:14" x14ac:dyDescent="0.2">
      <c r="B1244" s="241"/>
      <c r="C1244" s="251"/>
      <c r="D1244" s="243"/>
      <c r="E1244" s="244"/>
      <c r="F1244" s="244"/>
      <c r="G1244" s="250"/>
      <c r="H1244" s="207"/>
      <c r="I1244" s="221"/>
      <c r="J1244" s="338"/>
      <c r="K1244" s="275"/>
      <c r="L1244" s="248"/>
      <c r="M1244" s="249"/>
      <c r="N1244" s="208"/>
    </row>
    <row r="1245" spans="2:14" x14ac:dyDescent="0.2">
      <c r="B1245" s="241"/>
      <c r="C1245" s="251"/>
      <c r="D1245" s="243"/>
      <c r="E1245" s="244"/>
      <c r="F1245" s="244"/>
      <c r="G1245" s="250"/>
      <c r="H1245" s="207"/>
      <c r="I1245" s="221"/>
      <c r="J1245" s="338"/>
      <c r="K1245" s="275"/>
      <c r="L1245" s="248"/>
      <c r="M1245" s="249"/>
      <c r="N1245" s="208"/>
    </row>
    <row r="1246" spans="2:14" x14ac:dyDescent="0.2">
      <c r="B1246" s="241"/>
      <c r="C1246" s="251"/>
      <c r="D1246" s="243"/>
      <c r="E1246" s="244"/>
      <c r="F1246" s="244"/>
      <c r="G1246" s="250"/>
      <c r="H1246" s="207"/>
      <c r="I1246" s="221"/>
      <c r="J1246" s="338"/>
      <c r="K1246" s="275"/>
      <c r="L1246" s="248"/>
      <c r="M1246" s="249"/>
      <c r="N1246" s="208"/>
    </row>
    <row r="1247" spans="2:14" x14ac:dyDescent="0.2">
      <c r="B1247" s="241"/>
      <c r="C1247" s="251"/>
      <c r="D1247" s="241"/>
      <c r="E1247" s="244"/>
      <c r="F1247" s="244"/>
      <c r="G1247" s="257"/>
      <c r="H1247" s="207"/>
      <c r="I1247" s="221"/>
      <c r="J1247" s="338"/>
      <c r="K1247" s="275"/>
      <c r="L1247" s="248"/>
      <c r="M1247" s="249"/>
      <c r="N1247" s="208"/>
    </row>
    <row r="1248" spans="2:14" x14ac:dyDescent="0.2">
      <c r="B1248" s="241"/>
      <c r="C1248" s="251"/>
      <c r="D1248" s="243"/>
      <c r="E1248" s="244"/>
      <c r="F1248" s="244"/>
      <c r="G1248" s="250"/>
      <c r="H1248" s="207"/>
      <c r="I1248" s="221"/>
      <c r="J1248" s="338"/>
      <c r="K1248" s="275"/>
      <c r="L1248" s="248"/>
      <c r="M1248" s="249"/>
      <c r="N1248" s="208"/>
    </row>
    <row r="1249" spans="2:14" x14ac:dyDescent="0.2">
      <c r="B1249" s="241"/>
      <c r="C1249" s="251"/>
      <c r="D1249" s="243"/>
      <c r="E1249" s="244"/>
      <c r="F1249" s="244"/>
      <c r="G1249" s="250"/>
      <c r="H1249" s="207"/>
      <c r="I1249" s="221"/>
      <c r="J1249" s="338"/>
      <c r="K1249" s="275"/>
      <c r="L1249" s="248"/>
      <c r="M1249" s="249"/>
      <c r="N1249" s="208"/>
    </row>
    <row r="1250" spans="2:14" x14ac:dyDescent="0.2">
      <c r="B1250" s="241"/>
      <c r="C1250" s="251"/>
      <c r="D1250" s="243"/>
      <c r="E1250" s="244"/>
      <c r="F1250" s="244"/>
      <c r="G1250" s="250"/>
      <c r="H1250" s="207"/>
      <c r="I1250" s="221"/>
      <c r="J1250" s="338"/>
      <c r="K1250" s="275"/>
      <c r="L1250" s="248"/>
      <c r="M1250" s="249"/>
      <c r="N1250" s="208"/>
    </row>
    <row r="1251" spans="2:14" x14ac:dyDescent="0.2">
      <c r="B1251" s="241"/>
      <c r="C1251" s="242"/>
      <c r="D1251" s="243"/>
      <c r="E1251" s="244"/>
      <c r="F1251" s="244"/>
      <c r="G1251" s="250"/>
      <c r="H1251" s="207"/>
      <c r="I1251" s="221"/>
      <c r="J1251" s="338"/>
      <c r="K1251" s="275"/>
      <c r="L1251" s="248"/>
      <c r="M1251" s="249"/>
      <c r="N1251" s="208"/>
    </row>
    <row r="1252" spans="2:14" x14ac:dyDescent="0.2">
      <c r="B1252" s="241"/>
      <c r="C1252" s="251"/>
      <c r="D1252" s="243"/>
      <c r="E1252" s="244"/>
      <c r="F1252" s="244"/>
      <c r="G1252" s="205"/>
      <c r="H1252" s="207"/>
      <c r="I1252" s="221"/>
      <c r="J1252" s="338"/>
      <c r="K1252" s="275"/>
      <c r="L1252" s="248"/>
      <c r="M1252" s="249"/>
      <c r="N1252" s="208"/>
    </row>
    <row r="1253" spans="2:14" x14ac:dyDescent="0.2">
      <c r="B1253" s="241"/>
      <c r="C1253" s="242"/>
      <c r="D1253" s="243"/>
      <c r="E1253" s="244"/>
      <c r="F1253" s="244"/>
      <c r="G1253" s="257"/>
      <c r="H1253" s="207"/>
      <c r="I1253" s="221"/>
      <c r="J1253" s="338"/>
      <c r="K1253" s="275"/>
      <c r="L1253" s="248"/>
      <c r="M1253" s="249"/>
      <c r="N1253" s="208"/>
    </row>
    <row r="1254" spans="2:14" x14ac:dyDescent="0.2">
      <c r="B1254" s="241"/>
      <c r="C1254" s="251"/>
      <c r="D1254" s="243"/>
      <c r="E1254" s="244"/>
      <c r="F1254" s="244"/>
      <c r="G1254" s="250"/>
      <c r="H1254" s="207"/>
      <c r="I1254" s="221"/>
      <c r="J1254" s="338"/>
      <c r="K1254" s="275"/>
      <c r="L1254" s="248"/>
      <c r="M1254" s="249"/>
      <c r="N1254" s="208"/>
    </row>
    <row r="1255" spans="2:14" x14ac:dyDescent="0.2">
      <c r="B1255" s="241"/>
      <c r="C1255" s="251"/>
      <c r="D1255" s="243"/>
      <c r="E1255" s="244"/>
      <c r="F1255" s="244"/>
      <c r="G1255" s="250"/>
      <c r="H1255" s="207"/>
      <c r="I1255" s="221"/>
      <c r="J1255" s="338"/>
      <c r="K1255" s="275"/>
      <c r="L1255" s="210"/>
      <c r="M1255" s="249"/>
      <c r="N1255" s="208"/>
    </row>
    <row r="1256" spans="2:14" x14ac:dyDescent="0.2">
      <c r="B1256" s="241"/>
      <c r="C1256" s="251"/>
      <c r="D1256" s="243"/>
      <c r="E1256" s="244"/>
      <c r="F1256" s="244"/>
      <c r="G1256" s="257"/>
      <c r="H1256" s="207"/>
      <c r="I1256" s="221"/>
      <c r="J1256" s="338"/>
      <c r="K1256" s="275"/>
      <c r="L1256" s="248"/>
      <c r="M1256" s="249"/>
      <c r="N1256" s="208"/>
    </row>
    <row r="1257" spans="2:14" x14ac:dyDescent="0.2">
      <c r="B1257" s="241"/>
      <c r="C1257" s="242"/>
      <c r="D1257" s="243"/>
      <c r="E1257" s="244"/>
      <c r="F1257" s="244"/>
      <c r="G1257" s="257"/>
      <c r="H1257" s="207"/>
      <c r="I1257" s="221"/>
      <c r="J1257" s="338"/>
      <c r="K1257" s="275"/>
      <c r="L1257" s="248"/>
      <c r="M1257" s="249"/>
      <c r="N1257" s="208"/>
    </row>
    <row r="1258" spans="2:14" x14ac:dyDescent="0.2">
      <c r="B1258" s="241"/>
      <c r="C1258" s="251"/>
      <c r="D1258" s="243"/>
      <c r="E1258" s="244"/>
      <c r="F1258" s="244"/>
      <c r="G1258" s="250"/>
      <c r="H1258" s="207"/>
      <c r="I1258" s="221"/>
      <c r="J1258" s="338"/>
      <c r="K1258" s="275"/>
      <c r="L1258" s="248"/>
      <c r="M1258" s="249"/>
      <c r="N1258" s="208"/>
    </row>
    <row r="1259" spans="2:14" ht="15" x14ac:dyDescent="0.25">
      <c r="B1259" s="30"/>
      <c r="C1259" s="279"/>
      <c r="D1259" s="109"/>
      <c r="E1259" s="68"/>
      <c r="F1259" s="68"/>
      <c r="G1259" s="280"/>
      <c r="H1259" s="211"/>
      <c r="I1259" s="224"/>
      <c r="J1259" s="343"/>
      <c r="K1259" s="69"/>
      <c r="L1259" s="281"/>
      <c r="M1259" s="116"/>
      <c r="N1259" s="212"/>
    </row>
    <row r="1260" spans="2:14" ht="15" x14ac:dyDescent="0.25">
      <c r="B1260" s="30"/>
      <c r="C1260" s="279"/>
      <c r="D1260" s="109"/>
      <c r="E1260" s="68"/>
      <c r="F1260" s="68"/>
      <c r="G1260" s="280"/>
      <c r="H1260" s="211"/>
      <c r="I1260" s="224"/>
      <c r="J1260" s="343"/>
      <c r="K1260" s="69"/>
      <c r="L1260" s="281"/>
      <c r="M1260" s="116"/>
      <c r="N1260" s="212"/>
    </row>
    <row r="1261" spans="2:14" ht="15" x14ac:dyDescent="0.25">
      <c r="B1261" s="30"/>
      <c r="C1261" s="279"/>
      <c r="D1261" s="109"/>
      <c r="E1261" s="68"/>
      <c r="F1261" s="68"/>
      <c r="G1261" s="280"/>
      <c r="H1261" s="211"/>
      <c r="I1261" s="224"/>
      <c r="J1261" s="343"/>
      <c r="K1261" s="69"/>
      <c r="L1261" s="281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0"/>
      <c r="H1262" s="211"/>
      <c r="I1262" s="224"/>
      <c r="J1262" s="343"/>
      <c r="K1262" s="69"/>
      <c r="L1262" s="281"/>
      <c r="M1262" s="116"/>
      <c r="N1262" s="212"/>
    </row>
    <row r="1263" spans="2:14" ht="15" x14ac:dyDescent="0.25">
      <c r="B1263" s="37"/>
      <c r="C1263" s="279"/>
      <c r="D1263" s="109"/>
      <c r="E1263" s="68"/>
      <c r="F1263" s="68"/>
      <c r="G1263" s="280"/>
      <c r="H1263" s="211"/>
      <c r="I1263" s="224"/>
      <c r="J1263" s="343"/>
      <c r="K1263" s="69"/>
      <c r="L1263" s="281"/>
      <c r="M1263" s="116"/>
      <c r="N1263" s="212"/>
    </row>
    <row r="1264" spans="2:14" ht="15" x14ac:dyDescent="0.25">
      <c r="B1264" s="37"/>
      <c r="C1264" s="78"/>
      <c r="D1264" s="109"/>
      <c r="E1264" s="68"/>
      <c r="F1264" s="68"/>
      <c r="G1264" s="280"/>
      <c r="H1264" s="211"/>
      <c r="I1264" s="224"/>
      <c r="J1264" s="343"/>
      <c r="K1264" s="69"/>
      <c r="L1264" s="281"/>
      <c r="M1264" s="116"/>
      <c r="N1264" s="212"/>
    </row>
    <row r="1265" spans="2:14" ht="15" x14ac:dyDescent="0.25">
      <c r="B1265" s="37"/>
      <c r="C1265" s="279"/>
      <c r="D1265" s="109"/>
      <c r="E1265" s="68"/>
      <c r="F1265" s="68"/>
      <c r="G1265" s="280"/>
      <c r="H1265" s="211"/>
      <c r="I1265" s="224"/>
      <c r="J1265" s="343"/>
      <c r="K1265" s="69"/>
      <c r="L1265" s="281"/>
      <c r="M1265" s="116"/>
      <c r="N1265" s="212"/>
    </row>
    <row r="1266" spans="2:14" x14ac:dyDescent="0.2">
      <c r="B1266" s="37"/>
      <c r="C1266" s="282"/>
      <c r="D1266" s="37"/>
      <c r="E1266" s="60"/>
      <c r="F1266" s="60"/>
      <c r="G1266" s="213"/>
      <c r="H1266" s="211"/>
      <c r="I1266" s="224"/>
      <c r="J1266" s="343"/>
      <c r="K1266" s="69"/>
      <c r="L1266" s="281"/>
      <c r="M1266" s="116"/>
      <c r="N1266" s="212"/>
    </row>
    <row r="1267" spans="2:14" ht="15" x14ac:dyDescent="0.25">
      <c r="B1267" s="37"/>
      <c r="C1267" s="78"/>
      <c r="D1267" s="109"/>
      <c r="E1267" s="68"/>
      <c r="F1267" s="68"/>
      <c r="G1267" s="214"/>
      <c r="H1267" s="211"/>
      <c r="I1267" s="224"/>
      <c r="J1267" s="343"/>
      <c r="K1267" s="69"/>
      <c r="L1267" s="281"/>
      <c r="M1267" s="116"/>
      <c r="N1267" s="212"/>
    </row>
    <row r="1268" spans="2:14" ht="15" x14ac:dyDescent="0.25">
      <c r="B1268" s="37"/>
      <c r="C1268" s="279"/>
      <c r="D1268" s="109"/>
      <c r="E1268" s="68"/>
      <c r="F1268" s="68"/>
      <c r="G1268" s="280"/>
      <c r="H1268" s="211"/>
      <c r="I1268" s="224"/>
      <c r="J1268" s="343"/>
      <c r="K1268" s="69"/>
      <c r="L1268" s="281"/>
      <c r="M1268" s="116"/>
      <c r="N1268" s="212"/>
    </row>
    <row r="1269" spans="2:14" ht="15" x14ac:dyDescent="0.25">
      <c r="B1269" s="37"/>
      <c r="C1269" s="279"/>
      <c r="D1269" s="109"/>
      <c r="E1269" s="68"/>
      <c r="F1269" s="68"/>
      <c r="G1269" s="280"/>
      <c r="H1269" s="211"/>
      <c r="I1269" s="224"/>
      <c r="J1269" s="343"/>
      <c r="K1269" s="69"/>
      <c r="L1269" s="281"/>
      <c r="M1269" s="116"/>
      <c r="N1269" s="212"/>
    </row>
    <row r="1270" spans="2:14" ht="15" x14ac:dyDescent="0.25">
      <c r="B1270" s="37"/>
      <c r="C1270" s="66"/>
      <c r="D1270" s="283"/>
      <c r="E1270" s="68"/>
      <c r="F1270" s="68"/>
      <c r="G1270" s="214"/>
      <c r="H1270" s="211"/>
      <c r="I1270" s="224"/>
      <c r="J1270" s="343"/>
      <c r="K1270" s="69"/>
      <c r="L1270" s="281"/>
      <c r="M1270" s="116"/>
      <c r="N1270" s="212"/>
    </row>
    <row r="1271" spans="2:14" ht="15" x14ac:dyDescent="0.25">
      <c r="B1271" s="30"/>
      <c r="C1271" s="279"/>
      <c r="D1271" s="109"/>
      <c r="E1271" s="68"/>
      <c r="F1271" s="68"/>
      <c r="G1271" s="284"/>
      <c r="H1271" s="215"/>
      <c r="I1271" s="224"/>
      <c r="J1271" s="343"/>
      <c r="K1271" s="69"/>
      <c r="L1271" s="281"/>
      <c r="M1271" s="116"/>
      <c r="N1271" s="212"/>
    </row>
    <row r="1272" spans="2:14" ht="15" x14ac:dyDescent="0.25">
      <c r="B1272" s="30"/>
      <c r="C1272" s="279"/>
      <c r="D1272" s="109"/>
      <c r="E1272" s="68"/>
      <c r="F1272" s="68"/>
      <c r="G1272" s="280"/>
      <c r="H1272" s="215"/>
      <c r="I1272" s="224"/>
      <c r="J1272" s="343"/>
      <c r="K1272" s="69"/>
      <c r="L1272" s="281"/>
      <c r="M1272" s="116"/>
      <c r="N1272" s="212"/>
    </row>
    <row r="1273" spans="2:14" ht="15" x14ac:dyDescent="0.25">
      <c r="B1273" s="30"/>
      <c r="C1273" s="279"/>
      <c r="D1273" s="109"/>
      <c r="E1273" s="68"/>
      <c r="F1273" s="68"/>
      <c r="G1273" s="280"/>
      <c r="H1273" s="215"/>
      <c r="I1273" s="224"/>
      <c r="J1273" s="343"/>
      <c r="K1273" s="69"/>
      <c r="L1273" s="281"/>
      <c r="M1273" s="116"/>
      <c r="N1273" s="212"/>
    </row>
    <row r="1274" spans="2:14" ht="15" x14ac:dyDescent="0.25">
      <c r="B1274" s="65"/>
      <c r="C1274" s="279"/>
      <c r="D1274" s="109"/>
      <c r="E1274" s="68"/>
      <c r="F1274" s="68"/>
      <c r="G1274" s="280"/>
      <c r="H1274" s="215"/>
      <c r="I1274" s="224"/>
      <c r="J1274" s="343"/>
      <c r="K1274" s="69"/>
      <c r="L1274" s="281"/>
      <c r="M1274" s="116"/>
      <c r="N1274" s="212"/>
    </row>
    <row r="1275" spans="2:14" ht="15" x14ac:dyDescent="0.25">
      <c r="B1275" s="65"/>
      <c r="C1275" s="279"/>
      <c r="D1275" s="109"/>
      <c r="E1275" s="68"/>
      <c r="F1275" s="68"/>
      <c r="G1275" s="280"/>
      <c r="H1275" s="215"/>
      <c r="I1275" s="224"/>
      <c r="J1275" s="343"/>
      <c r="K1275" s="69"/>
      <c r="L1275" s="281"/>
      <c r="M1275" s="116"/>
      <c r="N1275" s="212"/>
    </row>
    <row r="1276" spans="2:14" ht="15" x14ac:dyDescent="0.25">
      <c r="B1276" s="30"/>
      <c r="C1276" s="78"/>
      <c r="D1276" s="109"/>
      <c r="E1276" s="68"/>
      <c r="F1276" s="68"/>
      <c r="G1276" s="214"/>
      <c r="H1276" s="215"/>
      <c r="I1276" s="224"/>
      <c r="J1276" s="343"/>
      <c r="K1276" s="69"/>
      <c r="L1276" s="281"/>
      <c r="M1276" s="116"/>
      <c r="N1276" s="212"/>
    </row>
    <row r="1277" spans="2:14" ht="15" x14ac:dyDescent="0.25">
      <c r="B1277" s="65"/>
      <c r="C1277" s="279"/>
      <c r="D1277" s="109"/>
      <c r="E1277" s="68"/>
      <c r="F1277" s="68"/>
      <c r="G1277" s="280"/>
      <c r="H1277" s="215"/>
      <c r="I1277" s="224"/>
      <c r="J1277" s="343"/>
      <c r="K1277" s="69"/>
      <c r="L1277" s="281"/>
      <c r="M1277" s="116"/>
      <c r="N1277" s="212"/>
    </row>
    <row r="1278" spans="2:14" ht="15" x14ac:dyDescent="0.25">
      <c r="B1278" s="65"/>
      <c r="C1278" s="279"/>
      <c r="D1278" s="109"/>
      <c r="E1278" s="68"/>
      <c r="F1278" s="68"/>
      <c r="G1278" s="280"/>
      <c r="H1278" s="215"/>
      <c r="I1278" s="224"/>
      <c r="J1278" s="343"/>
      <c r="K1278" s="69"/>
      <c r="L1278" s="281"/>
      <c r="M1278" s="116"/>
      <c r="N1278" s="212"/>
    </row>
    <row r="1279" spans="2:14" ht="15" x14ac:dyDescent="0.25">
      <c r="B1279" s="65"/>
      <c r="C1279" s="279"/>
      <c r="D1279" s="109"/>
      <c r="E1279" s="68"/>
      <c r="F1279" s="68"/>
      <c r="G1279" s="280"/>
      <c r="H1279" s="215"/>
      <c r="I1279" s="224"/>
      <c r="J1279" s="343"/>
      <c r="K1279" s="69"/>
      <c r="L1279" s="281"/>
      <c r="M1279" s="116"/>
      <c r="N1279" s="212"/>
    </row>
    <row r="1280" spans="2:14" ht="15" x14ac:dyDescent="0.25">
      <c r="B1280" s="65"/>
      <c r="C1280" s="279"/>
      <c r="D1280" s="109"/>
      <c r="E1280" s="68"/>
      <c r="F1280" s="68"/>
      <c r="G1280" s="280"/>
      <c r="H1280" s="215"/>
      <c r="I1280" s="224"/>
      <c r="J1280" s="343"/>
      <c r="K1280" s="69"/>
      <c r="L1280" s="281"/>
      <c r="M1280" s="116"/>
      <c r="N1280" s="212"/>
    </row>
    <row r="1281" spans="2:14" ht="15" x14ac:dyDescent="0.25">
      <c r="B1281" s="65"/>
      <c r="C1281" s="279"/>
      <c r="D1281" s="109"/>
      <c r="E1281" s="68"/>
      <c r="F1281" s="68"/>
      <c r="G1281" s="280"/>
      <c r="H1281" s="215"/>
      <c r="I1281" s="224"/>
      <c r="J1281" s="343"/>
      <c r="K1281" s="69"/>
      <c r="L1281" s="281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3"/>
      <c r="K1282" s="69"/>
      <c r="L1282" s="281"/>
      <c r="M1282" s="116"/>
      <c r="N1282" s="212"/>
    </row>
    <row r="1283" spans="2:14" ht="15" x14ac:dyDescent="0.25">
      <c r="B1283" s="65"/>
      <c r="C1283" s="78"/>
      <c r="D1283" s="109"/>
      <c r="E1283" s="68"/>
      <c r="F1283" s="68"/>
      <c r="G1283" s="214"/>
      <c r="H1283" s="215"/>
      <c r="I1283" s="224"/>
      <c r="J1283" s="343"/>
      <c r="K1283" s="69"/>
      <c r="L1283" s="281"/>
      <c r="M1283" s="116"/>
      <c r="N1283" s="212"/>
    </row>
    <row r="1284" spans="2:14" ht="15" x14ac:dyDescent="0.25">
      <c r="B1284" s="65"/>
      <c r="C1284" s="279"/>
      <c r="D1284" s="109"/>
      <c r="E1284" s="68"/>
      <c r="F1284" s="68"/>
      <c r="G1284" s="280"/>
      <c r="H1284" s="215"/>
      <c r="I1284" s="224"/>
      <c r="J1284" s="343"/>
      <c r="K1284" s="69"/>
      <c r="L1284" s="281"/>
      <c r="M1284" s="116"/>
      <c r="N1284" s="212"/>
    </row>
    <row r="1285" spans="2:14" ht="15" x14ac:dyDescent="0.25">
      <c r="B1285" s="65"/>
      <c r="C1285" s="279"/>
      <c r="D1285" s="109"/>
      <c r="E1285" s="68"/>
      <c r="F1285" s="68"/>
      <c r="G1285" s="280"/>
      <c r="H1285" s="215"/>
      <c r="I1285" s="224"/>
      <c r="J1285" s="343"/>
      <c r="K1285" s="69"/>
      <c r="L1285" s="281"/>
      <c r="M1285" s="116"/>
      <c r="N1285" s="212"/>
    </row>
    <row r="1286" spans="2:14" ht="15" x14ac:dyDescent="0.25">
      <c r="B1286" s="65"/>
      <c r="C1286" s="279"/>
      <c r="D1286" s="109"/>
      <c r="E1286" s="68"/>
      <c r="F1286" s="68"/>
      <c r="G1286" s="280"/>
      <c r="H1286" s="215"/>
      <c r="I1286" s="224"/>
      <c r="J1286" s="343"/>
      <c r="K1286" s="69"/>
      <c r="L1286" s="281"/>
      <c r="M1286" s="116"/>
      <c r="N1286" s="212"/>
    </row>
    <row r="1287" spans="2:14" ht="15" x14ac:dyDescent="0.25">
      <c r="B1287" s="30"/>
      <c r="C1287" s="279"/>
      <c r="D1287" s="109"/>
      <c r="E1287" s="68"/>
      <c r="F1287" s="68"/>
      <c r="G1287" s="280"/>
      <c r="H1287" s="215"/>
      <c r="I1287" s="224"/>
      <c r="J1287" s="343"/>
      <c r="K1287" s="69"/>
      <c r="L1287" s="216"/>
      <c r="M1287" s="116"/>
      <c r="N1287" s="212"/>
    </row>
    <row r="1288" spans="2:14" ht="15" x14ac:dyDescent="0.25">
      <c r="B1288" s="65"/>
      <c r="C1288" s="279"/>
      <c r="D1288" s="109"/>
      <c r="E1288" s="68"/>
      <c r="F1288" s="68"/>
      <c r="G1288" s="280"/>
      <c r="H1288" s="215"/>
      <c r="I1288" s="224"/>
      <c r="J1288" s="343"/>
      <c r="K1288" s="69"/>
      <c r="L1288" s="281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14"/>
      <c r="H1289" s="215"/>
      <c r="I1289" s="224"/>
      <c r="J1289" s="343"/>
      <c r="K1289" s="69"/>
      <c r="L1289" s="281"/>
      <c r="M1289" s="116"/>
      <c r="N1289" s="212"/>
    </row>
    <row r="1290" spans="2:14" ht="15" x14ac:dyDescent="0.25">
      <c r="B1290" s="65"/>
      <c r="C1290" s="279"/>
      <c r="D1290" s="109"/>
      <c r="E1290" s="68"/>
      <c r="F1290" s="68"/>
      <c r="G1290" s="280"/>
      <c r="H1290" s="215"/>
      <c r="I1290" s="224"/>
      <c r="J1290" s="343"/>
      <c r="K1290" s="69"/>
      <c r="L1290" s="216"/>
      <c r="M1290" s="116"/>
      <c r="N1290" s="212"/>
    </row>
    <row r="1291" spans="2:14" ht="15" x14ac:dyDescent="0.25">
      <c r="B1291" s="65"/>
      <c r="C1291" s="78"/>
      <c r="D1291" s="109"/>
      <c r="E1291" s="68"/>
      <c r="F1291" s="68"/>
      <c r="G1291" s="280"/>
      <c r="H1291" s="215"/>
      <c r="I1291" s="224"/>
      <c r="J1291" s="343"/>
      <c r="K1291" s="69"/>
      <c r="L1291" s="281"/>
      <c r="M1291" s="116"/>
      <c r="N1291" s="212"/>
    </row>
    <row r="1292" spans="2:14" ht="15" x14ac:dyDescent="0.25">
      <c r="B1292" s="65"/>
      <c r="C1292" s="279"/>
      <c r="D1292" s="109"/>
      <c r="E1292" s="68"/>
      <c r="F1292" s="68"/>
      <c r="G1292" s="280"/>
      <c r="H1292" s="215"/>
      <c r="I1292" s="224"/>
      <c r="J1292" s="343"/>
      <c r="K1292" s="69"/>
      <c r="L1292" s="281"/>
      <c r="M1292" s="116"/>
      <c r="N1292" s="212"/>
    </row>
    <row r="1293" spans="2:14" ht="15" x14ac:dyDescent="0.25">
      <c r="B1293" s="65"/>
      <c r="C1293" s="279"/>
      <c r="D1293" s="109"/>
      <c r="E1293" s="68"/>
      <c r="F1293" s="68"/>
      <c r="G1293" s="280"/>
      <c r="H1293" s="215"/>
      <c r="I1293" s="224"/>
      <c r="J1293" s="343"/>
      <c r="K1293" s="69"/>
      <c r="L1293" s="281"/>
      <c r="M1293" s="116"/>
      <c r="N1293" s="212"/>
    </row>
    <row r="1294" spans="2:14" ht="15" x14ac:dyDescent="0.25">
      <c r="B1294" s="65"/>
      <c r="C1294" s="279"/>
      <c r="D1294" s="109"/>
      <c r="E1294" s="68"/>
      <c r="F1294" s="68"/>
      <c r="G1294" s="280"/>
      <c r="H1294" s="215"/>
      <c r="I1294" s="224"/>
      <c r="J1294" s="343"/>
      <c r="K1294" s="69"/>
      <c r="L1294" s="281"/>
      <c r="M1294" s="116"/>
      <c r="N1294" s="212"/>
    </row>
    <row r="1295" spans="2:14" ht="15" x14ac:dyDescent="0.25">
      <c r="B1295" s="65"/>
      <c r="C1295" s="279"/>
      <c r="D1295" s="109"/>
      <c r="E1295" s="68"/>
      <c r="F1295" s="68"/>
      <c r="G1295" s="280"/>
      <c r="H1295" s="215"/>
      <c r="I1295" s="224"/>
      <c r="J1295" s="343"/>
      <c r="K1295" s="69"/>
      <c r="L1295" s="216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14"/>
      <c r="H1296" s="215"/>
      <c r="I1296" s="224"/>
      <c r="J1296" s="343"/>
      <c r="K1296" s="69"/>
      <c r="L1296" s="281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0"/>
      <c r="H1297" s="215"/>
      <c r="I1297" s="224"/>
      <c r="J1297" s="343"/>
      <c r="K1297" s="69"/>
      <c r="L1297" s="281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0"/>
      <c r="H1298" s="215"/>
      <c r="I1298" s="224"/>
      <c r="J1298" s="343"/>
      <c r="K1298" s="69"/>
      <c r="L1298" s="281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0"/>
      <c r="H1299" s="215"/>
      <c r="I1299" s="224"/>
      <c r="J1299" s="343"/>
      <c r="K1299" s="69"/>
      <c r="L1299" s="216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0"/>
      <c r="H1300" s="215"/>
      <c r="I1300" s="224"/>
      <c r="J1300" s="343"/>
      <c r="K1300" s="69"/>
      <c r="L1300" s="281"/>
      <c r="M1300" s="116"/>
      <c r="N1300" s="212"/>
    </row>
    <row r="1301" spans="2:14" ht="15" x14ac:dyDescent="0.25">
      <c r="B1301" s="30"/>
      <c r="C1301" s="279"/>
      <c r="D1301" s="109"/>
      <c r="E1301" s="68"/>
      <c r="F1301" s="68"/>
      <c r="G1301" s="280"/>
      <c r="H1301" s="215"/>
      <c r="I1301" s="224"/>
      <c r="J1301" s="343"/>
      <c r="K1301" s="69"/>
      <c r="L1301" s="281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0"/>
      <c r="H1302" s="215"/>
      <c r="I1302" s="224"/>
      <c r="J1302" s="343"/>
      <c r="K1302" s="69"/>
      <c r="L1302" s="281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0"/>
      <c r="H1303" s="215"/>
      <c r="I1303" s="224"/>
      <c r="J1303" s="343"/>
      <c r="K1303" s="69"/>
      <c r="L1303" s="281"/>
      <c r="M1303" s="116"/>
      <c r="N1303" s="212"/>
    </row>
    <row r="1304" spans="2:14" ht="15" x14ac:dyDescent="0.25">
      <c r="B1304" s="30"/>
      <c r="C1304" s="285"/>
      <c r="D1304" s="286"/>
      <c r="E1304" s="287"/>
      <c r="F1304" s="287"/>
      <c r="G1304" s="280"/>
      <c r="H1304" s="215"/>
      <c r="I1304" s="224"/>
      <c r="J1304" s="343"/>
      <c r="K1304" s="69"/>
      <c r="L1304" s="216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0"/>
      <c r="H1305" s="215"/>
      <c r="I1305" s="224"/>
      <c r="J1305" s="343"/>
      <c r="K1305" s="69"/>
      <c r="L1305" s="281"/>
      <c r="M1305" s="116"/>
      <c r="N1305" s="212"/>
    </row>
    <row r="1306" spans="2:14" ht="15" x14ac:dyDescent="0.25">
      <c r="B1306" s="30"/>
      <c r="C1306" s="279"/>
      <c r="D1306" s="109"/>
      <c r="E1306" s="68"/>
      <c r="F1306" s="68"/>
      <c r="G1306" s="280"/>
      <c r="H1306" s="215"/>
      <c r="I1306" s="224"/>
      <c r="J1306" s="343"/>
      <c r="K1306" s="69"/>
      <c r="L1306" s="281"/>
      <c r="M1306" s="116"/>
      <c r="N1306" s="212"/>
    </row>
    <row r="1307" spans="2:14" ht="15" x14ac:dyDescent="0.25">
      <c r="B1307" s="30"/>
      <c r="C1307" s="78"/>
      <c r="D1307" s="109"/>
      <c r="E1307" s="68"/>
      <c r="F1307" s="68"/>
      <c r="G1307" s="280"/>
      <c r="H1307" s="215"/>
      <c r="I1307" s="224"/>
      <c r="J1307" s="343"/>
      <c r="K1307" s="69"/>
      <c r="L1307" s="281"/>
      <c r="M1307" s="116"/>
      <c r="N1307" s="212"/>
    </row>
    <row r="1308" spans="2:14" x14ac:dyDescent="0.2">
      <c r="B1308" s="30"/>
      <c r="C1308" s="78"/>
      <c r="D1308" s="109"/>
      <c r="E1308" s="68"/>
      <c r="F1308" s="68"/>
      <c r="G1308" s="284"/>
      <c r="H1308" s="211"/>
      <c r="I1308" s="224"/>
      <c r="J1308" s="343"/>
      <c r="K1308" s="80"/>
      <c r="L1308" s="281"/>
      <c r="M1308" s="116"/>
      <c r="N1308" s="212"/>
    </row>
    <row r="1309" spans="2:14" ht="15" x14ac:dyDescent="0.25">
      <c r="B1309" s="30"/>
      <c r="C1309" s="279"/>
      <c r="D1309" s="109"/>
      <c r="E1309" s="68"/>
      <c r="F1309" s="68"/>
      <c r="G1309" s="280"/>
      <c r="H1309" s="215"/>
      <c r="I1309" s="224"/>
      <c r="J1309" s="343"/>
      <c r="K1309" s="69"/>
      <c r="L1309" s="281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0"/>
      <c r="H1310" s="215"/>
      <c r="I1310" s="224"/>
      <c r="J1310" s="343"/>
      <c r="K1310" s="69"/>
      <c r="L1310" s="281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0"/>
      <c r="H1311" s="215"/>
      <c r="I1311" s="224"/>
      <c r="J1311" s="343"/>
      <c r="K1311" s="69"/>
      <c r="L1311" s="216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0"/>
      <c r="H1312" s="215"/>
      <c r="I1312" s="224"/>
      <c r="J1312" s="343"/>
      <c r="K1312" s="69"/>
      <c r="L1312" s="281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0"/>
      <c r="H1313" s="215"/>
      <c r="I1313" s="224"/>
      <c r="J1313" s="343"/>
      <c r="K1313" s="69"/>
      <c r="L1313" s="281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0"/>
      <c r="H1314" s="215"/>
      <c r="I1314" s="224"/>
      <c r="J1314" s="343"/>
      <c r="K1314" s="69"/>
      <c r="L1314" s="281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14"/>
      <c r="H1315" s="215"/>
      <c r="I1315" s="224"/>
      <c r="J1315" s="343"/>
      <c r="K1315" s="69"/>
      <c r="L1315" s="216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0"/>
      <c r="H1316" s="215"/>
      <c r="I1316" s="224"/>
      <c r="J1316" s="343"/>
      <c r="K1316" s="69"/>
      <c r="L1316" s="281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0"/>
      <c r="H1317" s="215"/>
      <c r="I1317" s="224"/>
      <c r="J1317" s="343"/>
      <c r="K1317" s="69"/>
      <c r="L1317" s="281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0"/>
      <c r="H1318" s="215"/>
      <c r="I1318" s="224"/>
      <c r="J1318" s="343"/>
      <c r="K1318" s="69"/>
      <c r="L1318" s="216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0"/>
      <c r="H1319" s="215"/>
      <c r="I1319" s="224"/>
      <c r="J1319" s="343"/>
      <c r="K1319" s="69"/>
      <c r="L1319" s="281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0"/>
      <c r="H1320" s="215"/>
      <c r="I1320" s="224"/>
      <c r="J1320" s="343"/>
      <c r="K1320" s="69"/>
      <c r="L1320" s="281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0"/>
      <c r="H1321" s="215"/>
      <c r="I1321" s="224"/>
      <c r="J1321" s="343"/>
      <c r="K1321" s="69"/>
      <c r="L1321" s="281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0"/>
      <c r="H1322" s="215"/>
      <c r="I1322" s="224"/>
      <c r="J1322" s="343"/>
      <c r="K1322" s="69"/>
      <c r="L1322" s="281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0"/>
      <c r="H1323" s="215"/>
      <c r="I1323" s="224"/>
      <c r="J1323" s="343"/>
      <c r="K1323" s="69"/>
      <c r="L1323" s="281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0"/>
      <c r="H1324" s="215"/>
      <c r="I1324" s="224"/>
      <c r="J1324" s="343"/>
      <c r="K1324" s="69"/>
      <c r="L1324" s="281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0"/>
      <c r="H1325" s="215"/>
      <c r="I1325" s="224"/>
      <c r="J1325" s="343"/>
      <c r="K1325" s="69"/>
      <c r="L1325" s="281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0"/>
      <c r="H1326" s="215"/>
      <c r="I1326" s="224"/>
      <c r="J1326" s="343"/>
      <c r="K1326" s="69"/>
      <c r="L1326" s="281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14"/>
      <c r="H1327" s="215"/>
      <c r="I1327" s="224"/>
      <c r="J1327" s="343"/>
      <c r="K1327" s="69"/>
      <c r="L1327" s="281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0"/>
      <c r="H1328" s="215"/>
      <c r="I1328" s="224"/>
      <c r="J1328" s="343"/>
      <c r="K1328" s="69"/>
      <c r="L1328" s="281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0"/>
      <c r="H1329" s="215"/>
      <c r="I1329" s="224"/>
      <c r="J1329" s="343"/>
      <c r="K1329" s="69"/>
      <c r="L1329" s="281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0"/>
      <c r="H1330" s="215"/>
      <c r="I1330" s="224"/>
      <c r="J1330" s="343"/>
      <c r="K1330" s="69"/>
      <c r="L1330" s="281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0"/>
      <c r="H1331" s="215"/>
      <c r="I1331" s="224"/>
      <c r="J1331" s="343"/>
      <c r="K1331" s="69"/>
      <c r="L1331" s="281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0"/>
      <c r="H1332" s="215"/>
      <c r="I1332" s="224"/>
      <c r="J1332" s="343"/>
      <c r="K1332" s="69"/>
      <c r="L1332" s="281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0"/>
      <c r="H1333" s="215"/>
      <c r="I1333" s="224"/>
      <c r="J1333" s="343"/>
      <c r="K1333" s="69"/>
      <c r="L1333" s="281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0"/>
      <c r="H1334" s="215"/>
      <c r="I1334" s="224"/>
      <c r="J1334" s="343"/>
      <c r="K1334" s="69"/>
      <c r="L1334" s="281"/>
      <c r="M1334" s="116"/>
      <c r="N1334" s="212"/>
    </row>
    <row r="1335" spans="2:14" ht="15" x14ac:dyDescent="0.25">
      <c r="B1335" s="30"/>
      <c r="C1335" s="78"/>
      <c r="D1335" s="109"/>
      <c r="E1335" s="68"/>
      <c r="F1335" s="68"/>
      <c r="G1335" s="280"/>
      <c r="H1335" s="215"/>
      <c r="I1335" s="224"/>
      <c r="J1335" s="343"/>
      <c r="K1335" s="69"/>
      <c r="L1335" s="281"/>
      <c r="M1335" s="116"/>
      <c r="N1335" s="212"/>
    </row>
    <row r="1336" spans="2:14" ht="15" x14ac:dyDescent="0.25">
      <c r="B1336" s="288"/>
      <c r="C1336" s="78"/>
      <c r="D1336" s="109"/>
      <c r="E1336" s="68"/>
      <c r="F1336" s="68"/>
      <c r="G1336" s="280"/>
      <c r="H1336" s="215"/>
      <c r="I1336" s="224"/>
      <c r="J1336" s="343"/>
      <c r="K1336" s="69"/>
      <c r="L1336" s="281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3"/>
      <c r="K1337" s="69"/>
      <c r="L1337" s="281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0"/>
      <c r="H1338" s="215"/>
      <c r="I1338" s="224"/>
      <c r="J1338" s="343"/>
      <c r="K1338" s="69"/>
      <c r="L1338" s="281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14"/>
      <c r="H1339" s="215"/>
      <c r="I1339" s="224"/>
      <c r="J1339" s="343"/>
      <c r="K1339" s="69"/>
      <c r="L1339" s="281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0"/>
      <c r="H1340" s="215"/>
      <c r="I1340" s="224"/>
      <c r="J1340" s="343"/>
      <c r="K1340" s="69"/>
      <c r="L1340" s="281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0"/>
      <c r="H1341" s="215"/>
      <c r="I1341" s="224"/>
      <c r="J1341" s="343"/>
      <c r="K1341" s="69"/>
      <c r="L1341" s="281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0"/>
      <c r="H1342" s="215"/>
      <c r="I1342" s="224"/>
      <c r="J1342" s="343"/>
      <c r="K1342" s="69"/>
      <c r="L1342" s="281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0"/>
      <c r="H1343" s="215"/>
      <c r="I1343" s="224"/>
      <c r="J1343" s="343"/>
      <c r="K1343" s="69"/>
      <c r="L1343" s="281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0"/>
      <c r="H1344" s="215"/>
      <c r="I1344" s="224"/>
      <c r="J1344" s="343"/>
      <c r="K1344" s="69"/>
      <c r="L1344" s="281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80"/>
      <c r="H1345" s="215"/>
      <c r="I1345" s="224"/>
      <c r="J1345" s="343"/>
      <c r="K1345" s="69"/>
      <c r="L1345" s="281"/>
      <c r="M1345" s="116"/>
      <c r="N1345" s="212"/>
    </row>
    <row r="1346" spans="2:14" ht="15" x14ac:dyDescent="0.25">
      <c r="B1346" s="65"/>
      <c r="C1346" s="78"/>
      <c r="D1346" s="109"/>
      <c r="E1346" s="68"/>
      <c r="F1346" s="68"/>
      <c r="G1346" s="214"/>
      <c r="H1346" s="215"/>
      <c r="I1346" s="289"/>
      <c r="J1346" s="344"/>
      <c r="K1346" s="69"/>
      <c r="L1346" s="281"/>
      <c r="M1346" s="116"/>
      <c r="N1346" s="212"/>
    </row>
    <row r="1347" spans="2:14" ht="15" x14ac:dyDescent="0.25">
      <c r="B1347" s="288"/>
      <c r="C1347" s="78"/>
      <c r="D1347" s="109"/>
      <c r="E1347" s="68"/>
      <c r="F1347" s="68"/>
      <c r="G1347" s="214"/>
      <c r="H1347" s="215"/>
      <c r="I1347" s="289"/>
      <c r="J1347" s="344"/>
      <c r="K1347" s="69"/>
      <c r="L1347" s="281"/>
      <c r="M1347" s="116"/>
      <c r="N1347" s="212"/>
    </row>
    <row r="1348" spans="2:14" ht="15" x14ac:dyDescent="0.25">
      <c r="B1348" s="288"/>
      <c r="C1348" s="78"/>
      <c r="D1348" s="109"/>
      <c r="E1348" s="68"/>
      <c r="F1348" s="68"/>
      <c r="G1348" s="280"/>
      <c r="H1348" s="215"/>
      <c r="I1348" s="289"/>
      <c r="J1348" s="344"/>
      <c r="K1348" s="69"/>
      <c r="L1348" s="281"/>
      <c r="M1348" s="116"/>
      <c r="N1348" s="212"/>
    </row>
    <row r="1349" spans="2:14" ht="15" x14ac:dyDescent="0.25">
      <c r="B1349" s="288"/>
      <c r="C1349" s="78"/>
      <c r="D1349" s="109"/>
      <c r="E1349" s="68"/>
      <c r="F1349" s="68"/>
      <c r="G1349" s="214"/>
      <c r="H1349" s="215"/>
      <c r="I1349" s="289"/>
      <c r="J1349" s="344"/>
      <c r="K1349" s="69"/>
      <c r="L1349" s="281"/>
      <c r="M1349" s="116"/>
      <c r="N1349" s="212"/>
    </row>
    <row r="1350" spans="2:14" ht="15" x14ac:dyDescent="0.25">
      <c r="B1350" s="288"/>
      <c r="C1350" s="78"/>
      <c r="D1350" s="109"/>
      <c r="E1350" s="68"/>
      <c r="F1350" s="68"/>
      <c r="G1350" s="284"/>
      <c r="H1350" s="215"/>
      <c r="I1350" s="289"/>
      <c r="J1350" s="344"/>
      <c r="K1350" s="69"/>
      <c r="L1350" s="281"/>
      <c r="M1350" s="116"/>
      <c r="N1350" s="212"/>
    </row>
    <row r="1351" spans="2:14" ht="15" x14ac:dyDescent="0.25">
      <c r="B1351" s="288"/>
      <c r="C1351" s="78"/>
      <c r="D1351" s="109"/>
      <c r="E1351" s="68"/>
      <c r="F1351" s="68"/>
      <c r="G1351" s="280"/>
      <c r="H1351" s="215"/>
      <c r="I1351" s="289"/>
      <c r="J1351" s="344"/>
      <c r="K1351" s="69"/>
      <c r="L1351" s="281"/>
      <c r="M1351" s="116"/>
      <c r="N1351" s="212"/>
    </row>
    <row r="1352" spans="2:14" ht="15" x14ac:dyDescent="0.25">
      <c r="B1352" s="288"/>
      <c r="C1352" s="78"/>
      <c r="D1352" s="109"/>
      <c r="E1352" s="68"/>
      <c r="F1352" s="68"/>
      <c r="G1352" s="280"/>
      <c r="H1352" s="215"/>
      <c r="I1352" s="289"/>
      <c r="J1352" s="344"/>
      <c r="K1352" s="69"/>
      <c r="L1352" s="281"/>
      <c r="M1352" s="116"/>
      <c r="N1352" s="212"/>
    </row>
    <row r="1353" spans="2:14" ht="15" x14ac:dyDescent="0.25">
      <c r="B1353" s="288"/>
      <c r="C1353" s="78"/>
      <c r="D1353" s="109"/>
      <c r="E1353" s="68"/>
      <c r="F1353" s="68"/>
      <c r="G1353" s="213"/>
      <c r="H1353" s="215"/>
      <c r="I1353" s="289"/>
      <c r="J1353" s="344"/>
      <c r="K1353" s="69"/>
      <c r="L1353" s="281"/>
      <c r="M1353" s="116"/>
      <c r="N1353" s="212"/>
    </row>
    <row r="1354" spans="2:14" x14ac:dyDescent="0.2">
      <c r="B1354" s="288"/>
      <c r="C1354" s="78"/>
      <c r="D1354" s="109"/>
      <c r="E1354" s="68"/>
      <c r="F1354" s="68"/>
      <c r="G1354" s="284"/>
      <c r="H1354" s="211"/>
      <c r="I1354" s="224"/>
      <c r="J1354" s="343"/>
      <c r="K1354" s="80"/>
      <c r="L1354" s="216"/>
      <c r="M1354" s="116"/>
      <c r="N1354" s="212"/>
    </row>
    <row r="1355" spans="2:14" ht="15" x14ac:dyDescent="0.25">
      <c r="B1355" s="288"/>
      <c r="C1355" s="78"/>
      <c r="D1355" s="109"/>
      <c r="E1355" s="68"/>
      <c r="F1355" s="68"/>
      <c r="G1355" s="284"/>
      <c r="H1355" s="215"/>
      <c r="I1355" s="289"/>
      <c r="J1355" s="344"/>
      <c r="K1355" s="69"/>
      <c r="L1355" s="281"/>
      <c r="M1355" s="116"/>
      <c r="N1355" s="212"/>
    </row>
    <row r="1356" spans="2:14" ht="15" x14ac:dyDescent="0.25">
      <c r="B1356" s="65"/>
      <c r="C1356" s="285"/>
      <c r="D1356" s="286"/>
      <c r="E1356" s="290"/>
      <c r="F1356" s="291"/>
      <c r="G1356" s="292"/>
      <c r="H1356" s="215"/>
      <c r="I1356" s="289"/>
      <c r="J1356" s="344"/>
      <c r="K1356" s="69"/>
      <c r="L1356" s="281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0"/>
      <c r="H1357" s="215"/>
      <c r="I1357" s="289"/>
      <c r="J1357" s="344"/>
      <c r="K1357" s="69"/>
      <c r="L1357" s="281"/>
      <c r="M1357" s="116"/>
      <c r="N1357" s="212"/>
    </row>
    <row r="1358" spans="2:14" ht="15" x14ac:dyDescent="0.25">
      <c r="B1358" s="65"/>
      <c r="C1358" s="78"/>
      <c r="D1358" s="109"/>
      <c r="E1358" s="68"/>
      <c r="F1358" s="77"/>
      <c r="G1358" s="280"/>
      <c r="H1358" s="215"/>
      <c r="I1358" s="289"/>
      <c r="J1358" s="344"/>
      <c r="K1358" s="69"/>
      <c r="L1358" s="281"/>
      <c r="M1358" s="116"/>
      <c r="N1358" s="212"/>
    </row>
    <row r="1359" spans="2:14" ht="15" x14ac:dyDescent="0.25">
      <c r="B1359" s="288"/>
      <c r="C1359" s="78"/>
      <c r="D1359" s="109"/>
      <c r="E1359" s="293"/>
      <c r="F1359" s="294"/>
      <c r="G1359" s="295"/>
      <c r="H1359" s="296"/>
      <c r="I1359" s="297"/>
      <c r="J1359" s="345"/>
      <c r="K1359" s="69"/>
      <c r="L1359" s="281"/>
      <c r="M1359" s="116"/>
      <c r="N1359" s="212"/>
    </row>
    <row r="1360" spans="2:14" ht="15" x14ac:dyDescent="0.25">
      <c r="B1360" s="288"/>
      <c r="C1360" s="78"/>
      <c r="D1360" s="109"/>
      <c r="E1360" s="68"/>
      <c r="F1360" s="77"/>
      <c r="G1360" s="280"/>
      <c r="H1360" s="215"/>
      <c r="I1360" s="289"/>
      <c r="J1360" s="344"/>
      <c r="K1360" s="69"/>
      <c r="L1360" s="281"/>
      <c r="M1360" s="116"/>
      <c r="N1360" s="212"/>
    </row>
    <row r="1361" spans="2:14" ht="15" x14ac:dyDescent="0.25">
      <c r="B1361" s="288"/>
      <c r="C1361" s="78"/>
      <c r="D1361" s="109"/>
      <c r="E1361" s="68"/>
      <c r="F1361" s="77"/>
      <c r="G1361" s="280"/>
      <c r="H1361" s="215"/>
      <c r="I1361" s="289"/>
      <c r="J1361" s="344"/>
      <c r="K1361" s="69"/>
      <c r="L1361" s="281"/>
      <c r="M1361" s="116"/>
      <c r="N1361" s="212"/>
    </row>
    <row r="1362" spans="2:14" ht="15" x14ac:dyDescent="0.25">
      <c r="B1362" s="288"/>
      <c r="C1362" s="78"/>
      <c r="D1362" s="109"/>
      <c r="E1362" s="68"/>
      <c r="F1362" s="77"/>
      <c r="G1362" s="214"/>
      <c r="H1362" s="215"/>
      <c r="I1362" s="289"/>
      <c r="J1362" s="344"/>
      <c r="K1362" s="69"/>
      <c r="L1362" s="216"/>
      <c r="M1362" s="116"/>
      <c r="N1362" s="212"/>
    </row>
    <row r="1363" spans="2:14" ht="15" x14ac:dyDescent="0.25">
      <c r="B1363" s="288"/>
      <c r="C1363" s="78"/>
      <c r="D1363" s="109"/>
      <c r="E1363" s="68"/>
      <c r="F1363" s="77"/>
      <c r="G1363" s="280"/>
      <c r="H1363" s="215"/>
      <c r="I1363" s="289"/>
      <c r="J1363" s="344"/>
      <c r="K1363" s="69"/>
      <c r="L1363" s="281"/>
      <c r="M1363" s="116"/>
      <c r="N1363" s="212"/>
    </row>
    <row r="1364" spans="2:14" ht="15" x14ac:dyDescent="0.25">
      <c r="B1364" s="65"/>
      <c r="C1364" s="78"/>
      <c r="D1364" s="109"/>
      <c r="E1364" s="68"/>
      <c r="F1364" s="77"/>
      <c r="G1364" s="280"/>
      <c r="H1364" s="215"/>
      <c r="I1364" s="289"/>
      <c r="J1364" s="344"/>
      <c r="K1364" s="69"/>
      <c r="L1364" s="281"/>
      <c r="M1364" s="116"/>
      <c r="N1364" s="212"/>
    </row>
    <row r="1365" spans="2:14" ht="15" x14ac:dyDescent="0.25">
      <c r="B1365" s="65"/>
      <c r="C1365" s="285"/>
      <c r="D1365" s="286"/>
      <c r="E1365" s="287"/>
      <c r="F1365" s="280"/>
      <c r="G1365" s="280"/>
      <c r="H1365" s="215"/>
      <c r="I1365" s="289"/>
      <c r="J1365" s="344"/>
      <c r="K1365" s="69"/>
      <c r="L1365" s="281"/>
      <c r="M1365" s="116"/>
      <c r="N1365" s="212"/>
    </row>
    <row r="1366" spans="2:14" ht="15" x14ac:dyDescent="0.25">
      <c r="B1366" s="65"/>
      <c r="C1366" s="66"/>
      <c r="D1366" s="109"/>
      <c r="E1366" s="68"/>
      <c r="F1366" s="77"/>
      <c r="G1366" s="292"/>
      <c r="H1366" s="215"/>
      <c r="I1366" s="289"/>
      <c r="J1366" s="344"/>
      <c r="K1366" s="69"/>
      <c r="L1366" s="281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0"/>
      <c r="H1367" s="215"/>
      <c r="I1367" s="289"/>
      <c r="J1367" s="344"/>
      <c r="K1367" s="69"/>
      <c r="L1367" s="281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4"/>
      <c r="H1368" s="215"/>
      <c r="I1368" s="289"/>
      <c r="J1368" s="344"/>
      <c r="K1368" s="69"/>
      <c r="L1368" s="281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4"/>
      <c r="H1369" s="215"/>
      <c r="I1369" s="289"/>
      <c r="J1369" s="344"/>
      <c r="K1369" s="69"/>
      <c r="L1369" s="281"/>
      <c r="M1369" s="116"/>
      <c r="N1369" s="212"/>
    </row>
    <row r="1370" spans="2:14" ht="15" x14ac:dyDescent="0.25">
      <c r="B1370" s="288"/>
      <c r="C1370" s="78"/>
      <c r="D1370" s="109"/>
      <c r="E1370" s="68"/>
      <c r="F1370" s="77"/>
      <c r="G1370" s="280"/>
      <c r="H1370" s="215"/>
      <c r="I1370" s="289"/>
      <c r="J1370" s="344"/>
      <c r="K1370" s="69"/>
      <c r="L1370" s="281"/>
      <c r="M1370" s="116"/>
      <c r="N1370" s="212"/>
    </row>
    <row r="1371" spans="2:14" ht="15" x14ac:dyDescent="0.25">
      <c r="B1371" s="288"/>
      <c r="C1371" s="78"/>
      <c r="D1371" s="109"/>
      <c r="E1371" s="68"/>
      <c r="F1371" s="77"/>
      <c r="G1371" s="280"/>
      <c r="H1371" s="215"/>
      <c r="I1371" s="289"/>
      <c r="J1371" s="344"/>
      <c r="K1371" s="69"/>
      <c r="L1371" s="281"/>
      <c r="M1371" s="116"/>
      <c r="N1371" s="212"/>
    </row>
    <row r="1372" spans="2:14" ht="15" x14ac:dyDescent="0.25">
      <c r="B1372" s="288"/>
      <c r="C1372" s="78"/>
      <c r="D1372" s="109"/>
      <c r="E1372" s="68"/>
      <c r="F1372" s="77"/>
      <c r="G1372" s="280"/>
      <c r="H1372" s="215"/>
      <c r="I1372" s="289"/>
      <c r="J1372" s="344"/>
      <c r="K1372" s="69"/>
      <c r="L1372" s="281"/>
      <c r="M1372" s="116"/>
      <c r="N1372" s="212"/>
    </row>
    <row r="1373" spans="2:14" ht="15" x14ac:dyDescent="0.25">
      <c r="B1373" s="288"/>
      <c r="C1373" s="78"/>
      <c r="D1373" s="109"/>
      <c r="E1373" s="68"/>
      <c r="F1373" s="77"/>
      <c r="G1373" s="280"/>
      <c r="H1373" s="215"/>
      <c r="I1373" s="289"/>
      <c r="J1373" s="344"/>
      <c r="K1373" s="69"/>
      <c r="L1373" s="281"/>
      <c r="M1373" s="116"/>
      <c r="N1373" s="212"/>
    </row>
    <row r="1374" spans="2:14" ht="15" x14ac:dyDescent="0.25">
      <c r="B1374" s="288"/>
      <c r="C1374" s="66"/>
      <c r="D1374" s="109"/>
      <c r="E1374" s="68"/>
      <c r="F1374" s="77"/>
      <c r="G1374" s="292"/>
      <c r="H1374" s="215"/>
      <c r="I1374" s="289"/>
      <c r="J1374" s="344"/>
      <c r="K1374" s="69"/>
      <c r="L1374" s="281"/>
      <c r="M1374" s="116"/>
      <c r="N1374" s="212"/>
    </row>
    <row r="1375" spans="2:14" ht="15" x14ac:dyDescent="0.25">
      <c r="B1375" s="288"/>
      <c r="C1375" s="78"/>
      <c r="D1375" s="109"/>
      <c r="E1375" s="68"/>
      <c r="F1375" s="77"/>
      <c r="G1375" s="214"/>
      <c r="H1375" s="215"/>
      <c r="I1375" s="289"/>
      <c r="J1375" s="344"/>
      <c r="K1375" s="69"/>
      <c r="L1375" s="281"/>
      <c r="M1375" s="116"/>
      <c r="N1375" s="212"/>
    </row>
    <row r="1376" spans="2:14" ht="15" x14ac:dyDescent="0.25">
      <c r="B1376" s="288"/>
      <c r="C1376" s="78"/>
      <c r="D1376" s="109"/>
      <c r="E1376" s="68"/>
      <c r="F1376" s="77"/>
      <c r="G1376" s="280"/>
      <c r="H1376" s="215"/>
      <c r="I1376" s="289"/>
      <c r="J1376" s="344"/>
      <c r="K1376" s="69"/>
      <c r="L1376" s="281"/>
      <c r="M1376" s="116"/>
      <c r="N1376" s="212"/>
    </row>
    <row r="1377" spans="2:14" ht="15" x14ac:dyDescent="0.25">
      <c r="B1377" s="288"/>
      <c r="C1377" s="78"/>
      <c r="D1377" s="109"/>
      <c r="E1377" s="68"/>
      <c r="F1377" s="77"/>
      <c r="G1377" s="214"/>
      <c r="H1377" s="215"/>
      <c r="I1377" s="289"/>
      <c r="J1377" s="344"/>
      <c r="K1377" s="69"/>
      <c r="L1377" s="281"/>
      <c r="M1377" s="116"/>
      <c r="N1377" s="212"/>
    </row>
    <row r="1378" spans="2:14" ht="15" x14ac:dyDescent="0.25">
      <c r="B1378" s="288"/>
      <c r="C1378" s="78"/>
      <c r="D1378" s="109"/>
      <c r="E1378" s="68"/>
      <c r="F1378" s="77"/>
      <c r="G1378" s="280"/>
      <c r="H1378" s="215"/>
      <c r="I1378" s="289"/>
      <c r="J1378" s="344"/>
      <c r="K1378" s="69"/>
      <c r="L1378" s="281"/>
      <c r="M1378" s="116"/>
      <c r="N1378" s="212"/>
    </row>
    <row r="1379" spans="2:14" ht="15" x14ac:dyDescent="0.25">
      <c r="B1379" s="288"/>
      <c r="C1379" s="78"/>
      <c r="D1379" s="109"/>
      <c r="E1379" s="68"/>
      <c r="F1379" s="77"/>
      <c r="G1379" s="280"/>
      <c r="H1379" s="215"/>
      <c r="I1379" s="289"/>
      <c r="J1379" s="344"/>
      <c r="K1379" s="69"/>
      <c r="L1379" s="281"/>
      <c r="M1379" s="116"/>
      <c r="N1379" s="212"/>
    </row>
    <row r="1380" spans="2:14" ht="15" x14ac:dyDescent="0.25">
      <c r="B1380" s="288"/>
      <c r="C1380" s="78"/>
      <c r="D1380" s="109"/>
      <c r="E1380" s="68"/>
      <c r="F1380" s="77"/>
      <c r="G1380" s="284"/>
      <c r="H1380" s="215"/>
      <c r="I1380" s="289"/>
      <c r="J1380" s="344"/>
      <c r="K1380" s="69"/>
      <c r="L1380" s="281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0"/>
      <c r="H1381" s="215"/>
      <c r="I1381" s="289"/>
      <c r="J1381" s="344"/>
      <c r="K1381" s="69"/>
      <c r="L1381" s="281"/>
      <c r="M1381" s="116"/>
      <c r="N1381" s="212"/>
    </row>
    <row r="1382" spans="2:14" ht="15" x14ac:dyDescent="0.25">
      <c r="B1382" s="91"/>
      <c r="C1382" s="78"/>
      <c r="D1382" s="109"/>
      <c r="E1382" s="68"/>
      <c r="F1382" s="77"/>
      <c r="G1382" s="280"/>
      <c r="H1382" s="215"/>
      <c r="I1382" s="289"/>
      <c r="J1382" s="344"/>
      <c r="K1382" s="69"/>
      <c r="L1382" s="281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14"/>
      <c r="H1383" s="215"/>
      <c r="I1383" s="289"/>
      <c r="J1383" s="344"/>
      <c r="K1383" s="69"/>
      <c r="L1383" s="281"/>
      <c r="M1383" s="116"/>
      <c r="N1383" s="212"/>
    </row>
    <row r="1384" spans="2:14" ht="15" x14ac:dyDescent="0.25">
      <c r="B1384" s="65"/>
      <c r="C1384" s="78"/>
      <c r="D1384" s="109"/>
      <c r="E1384" s="68"/>
      <c r="F1384" s="77"/>
      <c r="G1384" s="280"/>
      <c r="H1384" s="215"/>
      <c r="I1384" s="289"/>
      <c r="J1384" s="344"/>
      <c r="K1384" s="69"/>
      <c r="L1384" s="281"/>
      <c r="M1384" s="116"/>
      <c r="N1384" s="212"/>
    </row>
    <row r="1385" spans="2:14" ht="15" x14ac:dyDescent="0.25">
      <c r="B1385" s="65"/>
      <c r="C1385" s="66"/>
      <c r="D1385" s="109"/>
      <c r="E1385" s="68"/>
      <c r="F1385" s="77"/>
      <c r="G1385" s="292"/>
      <c r="H1385" s="215"/>
      <c r="I1385" s="289"/>
      <c r="J1385" s="344"/>
      <c r="K1385" s="69"/>
      <c r="L1385" s="281"/>
      <c r="M1385" s="116"/>
      <c r="N1385" s="212"/>
    </row>
    <row r="1386" spans="2:14" ht="15" x14ac:dyDescent="0.25">
      <c r="B1386" s="65"/>
      <c r="C1386" s="66"/>
      <c r="D1386" s="109"/>
      <c r="E1386" s="68"/>
      <c r="F1386" s="68"/>
      <c r="G1386" s="292"/>
      <c r="H1386" s="215"/>
      <c r="I1386" s="289"/>
      <c r="J1386" s="344"/>
      <c r="K1386" s="69"/>
      <c r="L1386" s="281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14"/>
      <c r="H1387" s="215"/>
      <c r="I1387" s="289"/>
      <c r="J1387" s="344"/>
      <c r="K1387" s="69"/>
      <c r="L1387" s="281"/>
      <c r="M1387" s="116"/>
      <c r="N1387" s="212"/>
    </row>
    <row r="1388" spans="2:14" x14ac:dyDescent="0.2">
      <c r="B1388" s="65"/>
      <c r="C1388" s="78"/>
      <c r="D1388" s="109"/>
      <c r="E1388" s="68"/>
      <c r="F1388" s="77"/>
      <c r="G1388" s="298"/>
      <c r="H1388" s="211"/>
      <c r="I1388" s="224"/>
      <c r="J1388" s="343"/>
      <c r="K1388" s="80"/>
      <c r="L1388" s="281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0"/>
      <c r="H1389" s="215"/>
      <c r="I1389" s="289"/>
      <c r="J1389" s="344"/>
      <c r="K1389" s="69"/>
      <c r="L1389" s="281"/>
      <c r="M1389" s="116"/>
      <c r="N1389" s="212"/>
    </row>
    <row r="1390" spans="2:14" ht="15" x14ac:dyDescent="0.25">
      <c r="B1390" s="65"/>
      <c r="C1390" s="66"/>
      <c r="D1390" s="109"/>
      <c r="E1390" s="68"/>
      <c r="F1390" s="77"/>
      <c r="G1390" s="292"/>
      <c r="H1390" s="215"/>
      <c r="I1390" s="289"/>
      <c r="J1390" s="344"/>
      <c r="K1390" s="69"/>
      <c r="L1390" s="281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0"/>
      <c r="H1391" s="215"/>
      <c r="I1391" s="289"/>
      <c r="J1391" s="344"/>
      <c r="K1391" s="69"/>
      <c r="L1391" s="281"/>
      <c r="M1391" s="116"/>
      <c r="N1391" s="212"/>
    </row>
    <row r="1392" spans="2:14" ht="15" x14ac:dyDescent="0.25">
      <c r="B1392" s="65"/>
      <c r="C1392" s="78"/>
      <c r="D1392" s="109"/>
      <c r="E1392" s="68"/>
      <c r="F1392" s="77"/>
      <c r="G1392" s="280"/>
      <c r="H1392" s="215"/>
      <c r="I1392" s="289"/>
      <c r="J1392" s="344"/>
      <c r="K1392" s="69"/>
      <c r="L1392" s="281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2"/>
      <c r="H1393" s="215"/>
      <c r="I1393" s="289"/>
      <c r="J1393" s="344"/>
      <c r="K1393" s="69"/>
      <c r="L1393" s="281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2"/>
      <c r="H1394" s="299"/>
      <c r="I1394" s="225"/>
      <c r="J1394" s="346"/>
      <c r="K1394" s="69"/>
      <c r="L1394" s="281"/>
      <c r="M1394" s="116"/>
      <c r="N1394" s="212"/>
    </row>
    <row r="1395" spans="2:14" ht="15" x14ac:dyDescent="0.25">
      <c r="B1395" s="65"/>
      <c r="C1395" s="285"/>
      <c r="D1395" s="286"/>
      <c r="E1395" s="287"/>
      <c r="F1395" s="300"/>
      <c r="G1395" s="280"/>
      <c r="H1395" s="299"/>
      <c r="I1395" s="225"/>
      <c r="J1395" s="346"/>
      <c r="K1395" s="69"/>
      <c r="L1395" s="281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2"/>
      <c r="H1396" s="299"/>
      <c r="I1396" s="225"/>
      <c r="J1396" s="346"/>
      <c r="K1396" s="69"/>
      <c r="L1396" s="281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2"/>
      <c r="H1397" s="299"/>
      <c r="I1397" s="225"/>
      <c r="J1397" s="346"/>
      <c r="K1397" s="69"/>
      <c r="L1397" s="281"/>
      <c r="M1397" s="116"/>
      <c r="N1397" s="212"/>
    </row>
    <row r="1398" spans="2:14" ht="15" x14ac:dyDescent="0.25">
      <c r="B1398" s="65"/>
      <c r="C1398" s="66"/>
      <c r="D1398" s="109"/>
      <c r="E1398" s="68"/>
      <c r="F1398" s="77"/>
      <c r="G1398" s="292"/>
      <c r="H1398" s="299"/>
      <c r="I1398" s="225"/>
      <c r="J1398" s="346"/>
      <c r="K1398" s="69"/>
      <c r="L1398" s="281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2"/>
      <c r="H1399" s="299"/>
      <c r="I1399" s="225"/>
      <c r="J1399" s="346"/>
      <c r="K1399" s="69"/>
      <c r="L1399" s="281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2"/>
      <c r="H1400" s="299"/>
      <c r="I1400" s="225"/>
      <c r="J1400" s="346"/>
      <c r="K1400" s="69"/>
      <c r="L1400" s="281"/>
      <c r="M1400" s="116"/>
      <c r="N1400" s="212"/>
    </row>
    <row r="1401" spans="2:14" ht="15" x14ac:dyDescent="0.25">
      <c r="B1401" s="91"/>
      <c r="C1401" s="78"/>
      <c r="D1401" s="109"/>
      <c r="E1401" s="68"/>
      <c r="F1401" s="68"/>
      <c r="G1401" s="214"/>
      <c r="H1401" s="215"/>
      <c r="I1401" s="289"/>
      <c r="J1401" s="344"/>
      <c r="K1401" s="69"/>
      <c r="L1401" s="281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2"/>
      <c r="H1402" s="299"/>
      <c r="I1402" s="225"/>
      <c r="J1402" s="346"/>
      <c r="K1402" s="69"/>
      <c r="L1402" s="281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2"/>
      <c r="H1403" s="299"/>
      <c r="I1403" s="225"/>
      <c r="J1403" s="346"/>
      <c r="K1403" s="69"/>
      <c r="L1403" s="281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2"/>
      <c r="H1404" s="299"/>
      <c r="I1404" s="225"/>
      <c r="J1404" s="346"/>
      <c r="K1404" s="69"/>
      <c r="L1404" s="281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2"/>
      <c r="H1405" s="299"/>
      <c r="I1405" s="225"/>
      <c r="J1405" s="346"/>
      <c r="K1405" s="69"/>
      <c r="L1405" s="281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2"/>
      <c r="H1406" s="299"/>
      <c r="I1406" s="225"/>
      <c r="J1406" s="346"/>
      <c r="K1406" s="69"/>
      <c r="L1406" s="281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2"/>
      <c r="H1407" s="299"/>
      <c r="I1407" s="225"/>
      <c r="J1407" s="346"/>
      <c r="K1407" s="69"/>
      <c r="L1407" s="281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2"/>
      <c r="H1408" s="299"/>
      <c r="I1408" s="225"/>
      <c r="J1408" s="346"/>
      <c r="K1408" s="69"/>
      <c r="L1408" s="281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2"/>
      <c r="H1409" s="299"/>
      <c r="I1409" s="225"/>
      <c r="J1409" s="346"/>
      <c r="K1409" s="69"/>
      <c r="L1409" s="281"/>
      <c r="M1409" s="116"/>
      <c r="N1409" s="212"/>
    </row>
    <row r="1410" spans="2:14" ht="15" x14ac:dyDescent="0.25">
      <c r="B1410" s="91"/>
      <c r="C1410" s="66"/>
      <c r="D1410" s="109"/>
      <c r="E1410" s="68"/>
      <c r="F1410" s="77"/>
      <c r="G1410" s="292"/>
      <c r="H1410" s="299"/>
      <c r="I1410" s="225"/>
      <c r="J1410" s="346"/>
      <c r="K1410" s="69"/>
      <c r="L1410" s="281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2"/>
      <c r="H1411" s="299"/>
      <c r="I1411" s="225"/>
      <c r="J1411" s="346"/>
      <c r="K1411" s="69"/>
      <c r="L1411" s="281"/>
      <c r="M1411" s="116"/>
      <c r="N1411" s="212"/>
    </row>
    <row r="1412" spans="2:14" ht="15" x14ac:dyDescent="0.25">
      <c r="B1412" s="65"/>
      <c r="C1412" s="285"/>
      <c r="D1412" s="286"/>
      <c r="E1412" s="287"/>
      <c r="F1412" s="300"/>
      <c r="G1412" s="280"/>
      <c r="H1412" s="299"/>
      <c r="I1412" s="225"/>
      <c r="J1412" s="346"/>
      <c r="K1412" s="69"/>
      <c r="L1412" s="281"/>
      <c r="M1412" s="116"/>
      <c r="N1412" s="212"/>
    </row>
    <row r="1413" spans="2:14" ht="15" x14ac:dyDescent="0.25">
      <c r="B1413" s="65"/>
      <c r="C1413" s="66"/>
      <c r="D1413" s="109"/>
      <c r="E1413" s="68"/>
      <c r="F1413" s="77"/>
      <c r="G1413" s="292"/>
      <c r="H1413" s="299"/>
      <c r="I1413" s="225"/>
      <c r="J1413" s="346"/>
      <c r="K1413" s="69"/>
      <c r="L1413" s="281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299"/>
      <c r="I1414" s="225"/>
      <c r="J1414" s="346"/>
      <c r="K1414" s="69"/>
      <c r="L1414" s="281"/>
      <c r="M1414" s="116"/>
      <c r="N1414" s="212"/>
    </row>
    <row r="1415" spans="2:14" ht="15" x14ac:dyDescent="0.25">
      <c r="B1415" s="65"/>
      <c r="C1415" s="78"/>
      <c r="D1415" s="109"/>
      <c r="E1415" s="68"/>
      <c r="F1415" s="77"/>
      <c r="G1415" s="214"/>
      <c r="H1415" s="299"/>
      <c r="I1415" s="225"/>
      <c r="J1415" s="346"/>
      <c r="K1415" s="69"/>
      <c r="L1415" s="281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2"/>
      <c r="H1416" s="299"/>
      <c r="I1416" s="225"/>
      <c r="J1416" s="346"/>
      <c r="K1416" s="69"/>
      <c r="L1416" s="281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2"/>
      <c r="H1417" s="299"/>
      <c r="I1417" s="225"/>
      <c r="J1417" s="346"/>
      <c r="K1417" s="69"/>
      <c r="L1417" s="281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2"/>
      <c r="H1418" s="299"/>
      <c r="I1418" s="225"/>
      <c r="J1418" s="346"/>
      <c r="K1418" s="69"/>
      <c r="L1418" s="281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2"/>
      <c r="H1419" s="299"/>
      <c r="I1419" s="225"/>
      <c r="J1419" s="346"/>
      <c r="K1419" s="69"/>
      <c r="L1419" s="281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2"/>
      <c r="H1420" s="299"/>
      <c r="I1420" s="225"/>
      <c r="J1420" s="346"/>
      <c r="K1420" s="69"/>
      <c r="L1420" s="281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2"/>
      <c r="H1421" s="299"/>
      <c r="I1421" s="225"/>
      <c r="J1421" s="346"/>
      <c r="K1421" s="69"/>
      <c r="L1421" s="281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2"/>
      <c r="H1422" s="299"/>
      <c r="I1422" s="225"/>
      <c r="J1422" s="346"/>
      <c r="K1422" s="69"/>
      <c r="L1422" s="281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2"/>
      <c r="H1423" s="299"/>
      <c r="I1423" s="225"/>
      <c r="J1423" s="346"/>
      <c r="K1423" s="69"/>
      <c r="L1423" s="281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92"/>
      <c r="H1424" s="299"/>
      <c r="I1424" s="225"/>
      <c r="J1424" s="346"/>
      <c r="K1424" s="69"/>
      <c r="L1424" s="281"/>
      <c r="M1424" s="116"/>
      <c r="N1424" s="212"/>
    </row>
    <row r="1425" spans="2:14" ht="15" x14ac:dyDescent="0.25">
      <c r="B1425" s="91"/>
      <c r="C1425" s="66"/>
      <c r="D1425" s="109"/>
      <c r="E1425" s="68"/>
      <c r="F1425" s="68"/>
      <c r="G1425" s="292"/>
      <c r="H1425" s="299"/>
      <c r="I1425" s="225"/>
      <c r="J1425" s="346"/>
      <c r="K1425" s="69"/>
      <c r="L1425" s="281"/>
      <c r="M1425" s="116"/>
      <c r="N1425" s="212"/>
    </row>
    <row r="1426" spans="2:14" ht="15" x14ac:dyDescent="0.25">
      <c r="B1426" s="91"/>
      <c r="C1426" s="66"/>
      <c r="D1426" s="109"/>
      <c r="E1426" s="68"/>
      <c r="F1426" s="77"/>
      <c r="G1426" s="26"/>
      <c r="H1426" s="299"/>
      <c r="I1426" s="225"/>
      <c r="J1426" s="346"/>
      <c r="K1426" s="69"/>
      <c r="L1426" s="281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2"/>
      <c r="H1427" s="299"/>
      <c r="I1427" s="225"/>
      <c r="J1427" s="346"/>
      <c r="K1427" s="69"/>
      <c r="L1427" s="281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2"/>
      <c r="H1428" s="299"/>
      <c r="I1428" s="225"/>
      <c r="J1428" s="346"/>
      <c r="K1428" s="69"/>
      <c r="L1428" s="281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299"/>
      <c r="I1429" s="225"/>
      <c r="J1429" s="346"/>
      <c r="K1429" s="69"/>
      <c r="L1429" s="281"/>
      <c r="M1429" s="116"/>
      <c r="N1429" s="212"/>
    </row>
    <row r="1430" spans="2:14" ht="15" x14ac:dyDescent="0.25">
      <c r="B1430" s="65"/>
      <c r="C1430" s="78"/>
      <c r="D1430" s="109"/>
      <c r="E1430" s="68"/>
      <c r="F1430" s="77"/>
      <c r="G1430" s="214"/>
      <c r="H1430" s="299"/>
      <c r="I1430" s="225"/>
      <c r="J1430" s="346"/>
      <c r="K1430" s="69"/>
      <c r="L1430" s="281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2"/>
      <c r="H1431" s="299"/>
      <c r="I1431" s="225"/>
      <c r="J1431" s="346"/>
      <c r="K1431" s="69"/>
      <c r="L1431" s="281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2"/>
      <c r="H1432" s="299"/>
      <c r="I1432" s="225"/>
      <c r="J1432" s="346"/>
      <c r="K1432" s="69"/>
      <c r="L1432" s="281"/>
      <c r="M1432" s="116"/>
      <c r="N1432" s="212"/>
    </row>
    <row r="1433" spans="2:14" ht="15" x14ac:dyDescent="0.25">
      <c r="B1433" s="65"/>
      <c r="C1433" s="23"/>
      <c r="D1433" s="37"/>
      <c r="E1433" s="60"/>
      <c r="F1433" s="26"/>
      <c r="G1433" s="26"/>
      <c r="H1433" s="299"/>
      <c r="I1433" s="225"/>
      <c r="J1433" s="346"/>
      <c r="K1433" s="69"/>
      <c r="L1433" s="281"/>
      <c r="M1433" s="116"/>
      <c r="N1433" s="212"/>
    </row>
    <row r="1434" spans="2:14" ht="15" x14ac:dyDescent="0.25">
      <c r="B1434" s="65"/>
      <c r="C1434" s="66"/>
      <c r="D1434" s="109"/>
      <c r="E1434" s="68"/>
      <c r="F1434" s="77"/>
      <c r="G1434" s="292"/>
      <c r="H1434" s="299"/>
      <c r="I1434" s="225"/>
      <c r="J1434" s="346"/>
      <c r="K1434" s="69"/>
      <c r="L1434" s="281"/>
      <c r="M1434" s="116"/>
      <c r="N1434" s="212"/>
    </row>
    <row r="1435" spans="2:14" ht="15" x14ac:dyDescent="0.25">
      <c r="B1435" s="65"/>
      <c r="C1435" s="78"/>
      <c r="D1435" s="109"/>
      <c r="E1435" s="68"/>
      <c r="F1435" s="77"/>
      <c r="G1435" s="301"/>
      <c r="H1435" s="215"/>
      <c r="I1435" s="289"/>
      <c r="J1435" s="344"/>
      <c r="K1435" s="69"/>
      <c r="L1435" s="216"/>
      <c r="M1435" s="116"/>
      <c r="N1435" s="212"/>
    </row>
    <row r="1436" spans="2:14" ht="15" x14ac:dyDescent="0.25">
      <c r="B1436" s="91"/>
      <c r="C1436" s="78"/>
      <c r="D1436" s="109"/>
      <c r="E1436" s="68"/>
      <c r="F1436" s="77"/>
      <c r="G1436" s="298"/>
      <c r="H1436" s="299"/>
      <c r="I1436" s="225"/>
      <c r="J1436" s="346"/>
      <c r="K1436" s="69"/>
      <c r="L1436" s="281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2"/>
      <c r="H1437" s="299"/>
      <c r="I1437" s="225"/>
      <c r="J1437" s="346"/>
      <c r="K1437" s="69"/>
      <c r="L1437" s="281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2"/>
      <c r="H1438" s="299"/>
      <c r="I1438" s="225"/>
      <c r="J1438" s="346"/>
      <c r="K1438" s="69"/>
      <c r="L1438" s="281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299"/>
      <c r="I1439" s="225"/>
      <c r="J1439" s="346"/>
      <c r="K1439" s="69"/>
      <c r="L1439" s="281"/>
      <c r="M1439" s="116"/>
      <c r="N1439" s="212"/>
    </row>
    <row r="1440" spans="2:14" ht="15" x14ac:dyDescent="0.25">
      <c r="B1440" s="91"/>
      <c r="C1440" s="78"/>
      <c r="D1440" s="109"/>
      <c r="E1440" s="68"/>
      <c r="F1440" s="77"/>
      <c r="G1440" s="214"/>
      <c r="H1440" s="299"/>
      <c r="I1440" s="225"/>
      <c r="J1440" s="346"/>
      <c r="K1440" s="69"/>
      <c r="L1440" s="281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2"/>
      <c r="H1441" s="299"/>
      <c r="I1441" s="225"/>
      <c r="J1441" s="346"/>
      <c r="K1441" s="69"/>
      <c r="L1441" s="281"/>
      <c r="M1441" s="116"/>
      <c r="N1441" s="212"/>
    </row>
    <row r="1442" spans="2:14" ht="15" x14ac:dyDescent="0.25">
      <c r="B1442" s="91"/>
      <c r="C1442" s="66"/>
      <c r="D1442" s="109"/>
      <c r="E1442" s="68"/>
      <c r="F1442" s="77"/>
      <c r="G1442" s="292"/>
      <c r="H1442" s="299"/>
      <c r="I1442" s="225"/>
      <c r="J1442" s="346"/>
      <c r="K1442" s="69"/>
      <c r="L1442" s="281"/>
      <c r="M1442" s="116"/>
      <c r="N1442" s="212"/>
    </row>
    <row r="1443" spans="2:14" ht="15" x14ac:dyDescent="0.25">
      <c r="B1443" s="91"/>
      <c r="C1443" s="23"/>
      <c r="D1443" s="37"/>
      <c r="E1443" s="60"/>
      <c r="F1443" s="26"/>
      <c r="G1443" s="104"/>
      <c r="H1443" s="299"/>
      <c r="I1443" s="225"/>
      <c r="J1443" s="346"/>
      <c r="K1443" s="69"/>
      <c r="L1443" s="281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2"/>
      <c r="H1444" s="299"/>
      <c r="I1444" s="225"/>
      <c r="J1444" s="346"/>
      <c r="K1444" s="69"/>
      <c r="L1444" s="281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2"/>
      <c r="H1445" s="299"/>
      <c r="I1445" s="225"/>
      <c r="J1445" s="346"/>
      <c r="K1445" s="69"/>
      <c r="L1445" s="281"/>
      <c r="M1445" s="116"/>
      <c r="N1445" s="212"/>
    </row>
    <row r="1446" spans="2:14" ht="15" x14ac:dyDescent="0.25">
      <c r="B1446" s="65"/>
      <c r="C1446" s="23"/>
      <c r="D1446" s="286"/>
      <c r="E1446" s="287"/>
      <c r="F1446" s="300"/>
      <c r="G1446" s="280"/>
      <c r="H1446" s="299"/>
      <c r="I1446" s="225"/>
      <c r="J1446" s="346"/>
      <c r="K1446" s="69"/>
      <c r="L1446" s="281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2"/>
      <c r="H1447" s="299"/>
      <c r="I1447" s="225"/>
      <c r="J1447" s="346"/>
      <c r="K1447" s="69"/>
      <c r="L1447" s="281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2"/>
      <c r="H1448" s="299"/>
      <c r="I1448" s="225"/>
      <c r="J1448" s="346"/>
      <c r="K1448" s="69"/>
      <c r="L1448" s="281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2"/>
      <c r="H1449" s="299"/>
      <c r="I1449" s="225"/>
      <c r="J1449" s="346"/>
      <c r="K1449" s="80"/>
      <c r="L1449" s="281"/>
      <c r="M1449" s="116"/>
      <c r="N1449" s="212"/>
    </row>
    <row r="1450" spans="2:14" ht="15" x14ac:dyDescent="0.25">
      <c r="B1450" s="91"/>
      <c r="C1450" s="23"/>
      <c r="D1450" s="37"/>
      <c r="E1450" s="60"/>
      <c r="F1450" s="26"/>
      <c r="G1450" s="104"/>
      <c r="H1450" s="299"/>
      <c r="I1450" s="225"/>
      <c r="J1450" s="346"/>
      <c r="K1450" s="69"/>
      <c r="L1450" s="281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2"/>
      <c r="H1451" s="299"/>
      <c r="I1451" s="225"/>
      <c r="J1451" s="346"/>
      <c r="K1451" s="27"/>
      <c r="L1451" s="281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2"/>
      <c r="H1452" s="299"/>
      <c r="I1452" s="225"/>
      <c r="J1452" s="346"/>
      <c r="K1452" s="69"/>
      <c r="L1452" s="281"/>
      <c r="M1452" s="116"/>
      <c r="N1452" s="212"/>
    </row>
    <row r="1453" spans="2:14" ht="15" x14ac:dyDescent="0.25">
      <c r="B1453" s="91"/>
      <c r="C1453" s="78"/>
      <c r="D1453" s="109"/>
      <c r="E1453" s="68"/>
      <c r="F1453" s="77"/>
      <c r="G1453" s="214"/>
      <c r="H1453" s="299"/>
      <c r="I1453" s="225"/>
      <c r="J1453" s="346"/>
      <c r="K1453" s="69"/>
      <c r="L1453" s="281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92"/>
      <c r="H1454" s="299"/>
      <c r="I1454" s="225"/>
      <c r="J1454" s="346"/>
      <c r="K1454" s="69"/>
      <c r="L1454" s="281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6"/>
      <c r="H1455" s="299"/>
      <c r="I1455" s="225"/>
      <c r="J1455" s="346"/>
      <c r="K1455" s="69"/>
      <c r="L1455" s="281"/>
      <c r="M1455" s="116"/>
      <c r="N1455" s="212"/>
    </row>
    <row r="1456" spans="2:14" ht="15" x14ac:dyDescent="0.25">
      <c r="B1456" s="91"/>
      <c r="C1456" s="78"/>
      <c r="D1456" s="109"/>
      <c r="E1456" s="68"/>
      <c r="F1456" s="77"/>
      <c r="G1456" s="214"/>
      <c r="H1456" s="299"/>
      <c r="I1456" s="225"/>
      <c r="J1456" s="346"/>
      <c r="K1456" s="69"/>
      <c r="L1456" s="281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2"/>
      <c r="H1457" s="299"/>
      <c r="I1457" s="225"/>
      <c r="J1457" s="346"/>
      <c r="K1457" s="69"/>
      <c r="L1457" s="281"/>
      <c r="M1457" s="116"/>
      <c r="N1457" s="212"/>
    </row>
    <row r="1458" spans="2:14" ht="15" x14ac:dyDescent="0.25">
      <c r="B1458" s="91"/>
      <c r="C1458" s="66"/>
      <c r="D1458" s="109"/>
      <c r="E1458" s="68"/>
      <c r="F1458" s="77"/>
      <c r="G1458" s="292"/>
      <c r="H1458" s="299"/>
      <c r="I1458" s="225"/>
      <c r="J1458" s="346"/>
      <c r="K1458" s="286"/>
      <c r="L1458" s="281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104"/>
      <c r="H1459" s="299"/>
      <c r="I1459" s="225"/>
      <c r="J1459" s="346"/>
      <c r="K1459" s="69"/>
      <c r="L1459" s="281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292"/>
      <c r="H1460" s="299"/>
      <c r="I1460" s="225"/>
      <c r="J1460" s="346"/>
      <c r="K1460" s="69"/>
      <c r="L1460" s="281"/>
      <c r="M1460" s="116"/>
      <c r="N1460" s="212"/>
    </row>
    <row r="1461" spans="2:14" ht="15" x14ac:dyDescent="0.25">
      <c r="B1461" s="65"/>
      <c r="C1461" s="282"/>
      <c r="D1461" s="282"/>
      <c r="E1461" s="302"/>
      <c r="F1461" s="303"/>
      <c r="G1461" s="303"/>
      <c r="H1461" s="299"/>
      <c r="I1461" s="225"/>
      <c r="J1461" s="346"/>
      <c r="K1461" s="69"/>
      <c r="L1461" s="281"/>
      <c r="M1461" s="116"/>
      <c r="N1461" s="212"/>
    </row>
    <row r="1462" spans="2:14" ht="15" x14ac:dyDescent="0.25">
      <c r="B1462" s="65"/>
      <c r="C1462" s="78"/>
      <c r="D1462" s="109"/>
      <c r="E1462" s="68"/>
      <c r="F1462" s="77"/>
      <c r="G1462" s="214"/>
      <c r="H1462" s="215"/>
      <c r="I1462" s="289"/>
      <c r="J1462" s="344"/>
      <c r="K1462" s="69"/>
      <c r="L1462" s="281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2"/>
      <c r="H1463" s="299"/>
      <c r="I1463" s="225"/>
      <c r="J1463" s="346"/>
      <c r="K1463" s="69"/>
      <c r="L1463" s="281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2"/>
      <c r="H1464" s="299"/>
      <c r="I1464" s="225"/>
      <c r="J1464" s="346"/>
      <c r="K1464" s="69"/>
      <c r="L1464" s="281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2"/>
      <c r="H1465" s="299"/>
      <c r="I1465" s="225"/>
      <c r="J1465" s="346"/>
      <c r="K1465" s="69"/>
      <c r="L1465" s="281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2"/>
      <c r="H1466" s="299"/>
      <c r="I1466" s="225"/>
      <c r="J1466" s="346"/>
      <c r="K1466" s="69"/>
      <c r="L1466" s="281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2"/>
      <c r="H1467" s="299"/>
      <c r="I1467" s="225"/>
      <c r="J1467" s="346"/>
      <c r="K1467" s="69"/>
      <c r="L1467" s="281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2"/>
      <c r="H1468" s="299"/>
      <c r="I1468" s="225"/>
      <c r="J1468" s="346"/>
      <c r="K1468" s="69"/>
      <c r="L1468" s="281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2"/>
      <c r="H1469" s="299"/>
      <c r="I1469" s="225"/>
      <c r="J1469" s="346"/>
      <c r="K1469" s="69"/>
      <c r="L1469" s="281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292"/>
      <c r="H1470" s="299"/>
      <c r="I1470" s="225"/>
      <c r="J1470" s="346"/>
      <c r="K1470" s="69"/>
      <c r="L1470" s="281"/>
      <c r="M1470" s="116"/>
      <c r="N1470" s="212"/>
    </row>
    <row r="1471" spans="2:14" ht="15" x14ac:dyDescent="0.25">
      <c r="B1471" s="65"/>
      <c r="C1471" s="78"/>
      <c r="D1471" s="109"/>
      <c r="E1471" s="68"/>
      <c r="F1471" s="77"/>
      <c r="G1471" s="304"/>
      <c r="H1471" s="215"/>
      <c r="I1471" s="289"/>
      <c r="J1471" s="344"/>
      <c r="K1471" s="69"/>
      <c r="L1471" s="216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5"/>
      <c r="H1472" s="299"/>
      <c r="I1472" s="225"/>
      <c r="J1472" s="346"/>
      <c r="K1472" s="69"/>
      <c r="L1472" s="281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305"/>
      <c r="H1473" s="299"/>
      <c r="I1473" s="225"/>
      <c r="J1473" s="346"/>
      <c r="K1473" s="69"/>
      <c r="L1473" s="281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47"/>
      <c r="K1474" s="69"/>
      <c r="L1474" s="281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47"/>
      <c r="K1475" s="69"/>
      <c r="L1475" s="281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306"/>
      <c r="H1476" s="121"/>
      <c r="I1476" s="107"/>
      <c r="J1476" s="347"/>
      <c r="K1476" s="69"/>
      <c r="L1476" s="281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2"/>
      <c r="H1477" s="121"/>
      <c r="I1477" s="107"/>
      <c r="J1477" s="347"/>
      <c r="K1477" s="69"/>
      <c r="L1477" s="281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104"/>
      <c r="H1478" s="121"/>
      <c r="I1478" s="107"/>
      <c r="J1478" s="347"/>
      <c r="K1478" s="69"/>
      <c r="L1478" s="281"/>
      <c r="M1478" s="116"/>
      <c r="N1478" s="212"/>
    </row>
    <row r="1479" spans="2:14" ht="15" x14ac:dyDescent="0.25">
      <c r="B1479" s="65"/>
      <c r="C1479" s="66"/>
      <c r="D1479" s="109"/>
      <c r="E1479" s="68"/>
      <c r="F1479" s="77"/>
      <c r="G1479" s="292"/>
      <c r="H1479" s="121"/>
      <c r="I1479" s="107"/>
      <c r="J1479" s="347"/>
      <c r="K1479" s="69"/>
      <c r="L1479" s="281"/>
      <c r="M1479" s="116"/>
      <c r="N1479" s="212"/>
    </row>
    <row r="1480" spans="2:14" ht="15" x14ac:dyDescent="0.25">
      <c r="B1480" s="91"/>
      <c r="C1480" s="78"/>
      <c r="D1480" s="109"/>
      <c r="E1480" s="68"/>
      <c r="F1480" s="77"/>
      <c r="G1480" s="307"/>
      <c r="H1480" s="121"/>
      <c r="I1480" s="107"/>
      <c r="J1480" s="347"/>
      <c r="K1480" s="69"/>
      <c r="L1480" s="281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104"/>
      <c r="H1481" s="121"/>
      <c r="I1481" s="107"/>
      <c r="J1481" s="347"/>
      <c r="K1481" s="69"/>
      <c r="L1481" s="281"/>
      <c r="M1481" s="116"/>
      <c r="N1481" s="212"/>
    </row>
    <row r="1482" spans="2:14" ht="15" x14ac:dyDescent="0.25">
      <c r="B1482" s="91"/>
      <c r="C1482" s="66"/>
      <c r="D1482" s="109"/>
      <c r="E1482" s="68"/>
      <c r="F1482" s="68"/>
      <c r="G1482" s="104"/>
      <c r="H1482" s="121"/>
      <c r="I1482" s="107"/>
      <c r="J1482" s="347"/>
      <c r="K1482" s="69"/>
      <c r="L1482" s="281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292"/>
      <c r="H1483" s="121"/>
      <c r="I1483" s="107"/>
      <c r="J1483" s="347"/>
      <c r="K1483" s="69"/>
      <c r="L1483" s="281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47"/>
      <c r="K1484" s="69"/>
      <c r="L1484" s="281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47"/>
      <c r="K1485" s="69"/>
      <c r="L1485" s="281"/>
      <c r="M1485" s="116"/>
      <c r="N1485" s="212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47"/>
      <c r="K1486" s="69"/>
      <c r="L1486" s="281"/>
      <c r="M1486" s="116"/>
      <c r="N1486" s="212"/>
    </row>
    <row r="1487" spans="2:14" ht="15" x14ac:dyDescent="0.25">
      <c r="B1487" s="65"/>
      <c r="C1487" s="78"/>
      <c r="D1487" s="109"/>
      <c r="E1487" s="68"/>
      <c r="F1487" s="77"/>
      <c r="G1487" s="307"/>
      <c r="H1487" s="308"/>
      <c r="I1487" s="309"/>
      <c r="J1487" s="348"/>
      <c r="K1487" s="69"/>
      <c r="L1487" s="281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47"/>
      <c r="K1488" s="69"/>
      <c r="L1488" s="281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47"/>
      <c r="K1489" s="69"/>
      <c r="L1489" s="281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47"/>
      <c r="K1490" s="69"/>
      <c r="L1490" s="281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47"/>
      <c r="K1491" s="69"/>
      <c r="L1491" s="281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47"/>
      <c r="K1492" s="69"/>
      <c r="L1492" s="281"/>
      <c r="M1492" s="116"/>
      <c r="N1492" s="212"/>
    </row>
    <row r="1493" spans="2:14" ht="15" x14ac:dyDescent="0.25">
      <c r="B1493" s="91"/>
      <c r="C1493" s="78"/>
      <c r="D1493" s="109"/>
      <c r="E1493" s="68"/>
      <c r="F1493" s="77"/>
      <c r="G1493" s="307"/>
      <c r="H1493" s="308"/>
      <c r="I1493" s="309"/>
      <c r="J1493" s="348"/>
      <c r="K1493" s="69"/>
      <c r="L1493" s="281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47"/>
      <c r="K1494" s="69"/>
      <c r="L1494" s="281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47"/>
      <c r="K1495" s="69"/>
      <c r="L1495" s="281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07"/>
      <c r="H1496" s="121"/>
      <c r="I1496" s="107"/>
      <c r="J1496" s="347"/>
      <c r="K1496" s="69"/>
      <c r="L1496" s="281"/>
      <c r="M1496" s="116"/>
      <c r="N1496" s="212"/>
    </row>
    <row r="1497" spans="2:14" ht="15" x14ac:dyDescent="0.25">
      <c r="B1497" s="91"/>
      <c r="C1497" s="66"/>
      <c r="D1497" s="109"/>
      <c r="E1497" s="68"/>
      <c r="F1497" s="77"/>
      <c r="G1497" s="104"/>
      <c r="H1497" s="121"/>
      <c r="I1497" s="107"/>
      <c r="J1497" s="347"/>
      <c r="K1497" s="69"/>
      <c r="L1497" s="281"/>
      <c r="M1497" s="116"/>
      <c r="N1497" s="212"/>
    </row>
    <row r="1498" spans="2:14" ht="15" x14ac:dyDescent="0.25">
      <c r="B1498" s="91"/>
      <c r="C1498" s="78"/>
      <c r="D1498" s="109"/>
      <c r="E1498" s="68"/>
      <c r="F1498" s="77"/>
      <c r="G1498" s="307"/>
      <c r="H1498" s="121"/>
      <c r="I1498" s="107"/>
      <c r="J1498" s="347"/>
      <c r="K1498" s="69"/>
      <c r="L1498" s="281"/>
      <c r="M1498" s="116"/>
      <c r="N1498" s="212"/>
    </row>
    <row r="1499" spans="2:14" ht="15" x14ac:dyDescent="0.25">
      <c r="B1499" s="65"/>
      <c r="C1499" s="78"/>
      <c r="D1499" s="109"/>
      <c r="E1499" s="68"/>
      <c r="F1499" s="77"/>
      <c r="G1499" s="307"/>
      <c r="H1499" s="308"/>
      <c r="I1499" s="309"/>
      <c r="J1499" s="348"/>
      <c r="K1499" s="69"/>
      <c r="L1499" s="216"/>
      <c r="M1499" s="116"/>
      <c r="N1499" s="212"/>
    </row>
    <row r="1500" spans="2:14" ht="15.75" x14ac:dyDescent="0.25">
      <c r="B1500" s="310"/>
      <c r="C1500" s="78"/>
      <c r="D1500" s="109"/>
      <c r="E1500" s="68"/>
      <c r="F1500" s="77"/>
      <c r="G1500" s="307"/>
      <c r="H1500" s="308"/>
      <c r="I1500" s="309"/>
      <c r="J1500" s="348"/>
      <c r="K1500" s="69"/>
      <c r="L1500" s="216"/>
      <c r="M1500" s="116"/>
      <c r="N1500" s="212"/>
    </row>
    <row r="1501" spans="2:14" ht="15.75" x14ac:dyDescent="0.25">
      <c r="B1501" s="311"/>
      <c r="C1501" s="66"/>
      <c r="D1501" s="109"/>
      <c r="E1501" s="68"/>
      <c r="F1501" s="77"/>
      <c r="G1501" s="104"/>
      <c r="H1501" s="121"/>
      <c r="I1501" s="107"/>
      <c r="J1501" s="347"/>
      <c r="K1501" s="69"/>
      <c r="L1501" s="126"/>
      <c r="M1501" s="116"/>
      <c r="N1501" s="217"/>
    </row>
    <row r="1502" spans="2:14" ht="15.75" x14ac:dyDescent="0.25">
      <c r="B1502" s="311"/>
      <c r="C1502" s="78"/>
      <c r="D1502" s="109"/>
      <c r="E1502" s="68"/>
      <c r="F1502" s="77"/>
      <c r="G1502" s="307"/>
      <c r="H1502" s="308"/>
      <c r="I1502" s="309"/>
      <c r="J1502" s="348"/>
      <c r="K1502" s="69"/>
      <c r="L1502" s="126"/>
      <c r="M1502" s="116"/>
      <c r="N1502" s="217"/>
    </row>
    <row r="1503" spans="2:14" ht="15.75" x14ac:dyDescent="0.25">
      <c r="B1503" s="310"/>
      <c r="C1503" s="78"/>
      <c r="D1503" s="109"/>
      <c r="E1503" s="68"/>
      <c r="F1503" s="77"/>
      <c r="G1503" s="307"/>
      <c r="H1503" s="308"/>
      <c r="I1503" s="309"/>
      <c r="J1503" s="348"/>
      <c r="K1503" s="69"/>
      <c r="L1503" s="216"/>
      <c r="M1503" s="116"/>
      <c r="N1503" s="212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47"/>
      <c r="K1504" s="69"/>
      <c r="L1504" s="126"/>
      <c r="M1504" s="116"/>
      <c r="N1504" s="217"/>
    </row>
    <row r="1505" spans="2:14" ht="15" x14ac:dyDescent="0.25">
      <c r="B1505" s="91"/>
      <c r="C1505" s="312"/>
      <c r="D1505" s="65"/>
      <c r="E1505" s="68"/>
      <c r="F1505" s="117"/>
      <c r="G1505" s="117"/>
      <c r="H1505" s="121"/>
      <c r="I1505" s="107"/>
      <c r="J1505" s="347"/>
      <c r="K1505" s="69"/>
      <c r="L1505" s="126"/>
      <c r="M1505" s="116"/>
      <c r="N1505" s="217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47"/>
      <c r="K1506" s="69"/>
      <c r="L1506" s="126"/>
      <c r="M1506" s="116"/>
      <c r="N1506" s="212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47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47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47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47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07"/>
      <c r="H1511" s="308"/>
      <c r="I1511" s="107"/>
      <c r="J1511" s="347"/>
      <c r="K1511" s="69"/>
      <c r="L1511" s="126"/>
      <c r="M1511" s="116"/>
      <c r="N1511" s="212"/>
    </row>
    <row r="1512" spans="2:14" ht="15" x14ac:dyDescent="0.25">
      <c r="B1512" s="65"/>
      <c r="C1512" s="78"/>
      <c r="D1512" s="109"/>
      <c r="E1512" s="68"/>
      <c r="F1512" s="77"/>
      <c r="G1512" s="307"/>
      <c r="H1512" s="308"/>
      <c r="I1512" s="309"/>
      <c r="J1512" s="348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47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47"/>
      <c r="K1514" s="69"/>
      <c r="L1514" s="12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47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07"/>
      <c r="H1516" s="308"/>
      <c r="I1516" s="309"/>
      <c r="J1516" s="348"/>
      <c r="K1516" s="69"/>
      <c r="L1516" s="216"/>
      <c r="M1516" s="116"/>
      <c r="N1516" s="212"/>
    </row>
    <row r="1517" spans="2:14" ht="15" x14ac:dyDescent="0.25">
      <c r="B1517" s="65"/>
      <c r="C1517" s="66"/>
      <c r="D1517" s="109"/>
      <c r="E1517" s="68"/>
      <c r="F1517" s="77"/>
      <c r="G1517" s="104"/>
      <c r="H1517" s="121"/>
      <c r="I1517" s="107"/>
      <c r="J1517" s="347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07"/>
      <c r="H1518" s="308"/>
      <c r="I1518" s="107"/>
      <c r="J1518" s="347"/>
      <c r="K1518" s="69"/>
      <c r="L1518" s="281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07"/>
      <c r="H1519" s="308"/>
      <c r="I1519" s="309"/>
      <c r="J1519" s="348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07"/>
      <c r="H1520" s="308"/>
      <c r="I1520" s="309"/>
      <c r="J1520" s="348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07"/>
      <c r="H1521" s="308"/>
      <c r="I1521" s="309"/>
      <c r="J1521" s="348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07"/>
      <c r="H1522" s="308"/>
      <c r="I1522" s="309"/>
      <c r="J1522" s="348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07"/>
      <c r="H1523" s="308"/>
      <c r="I1523" s="309"/>
      <c r="J1523" s="348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07"/>
      <c r="H1524" s="308"/>
      <c r="I1524" s="309"/>
      <c r="J1524" s="348"/>
      <c r="K1524" s="69"/>
      <c r="L1524" s="216"/>
      <c r="M1524" s="116"/>
      <c r="N1524" s="212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47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3"/>
      <c r="I1526" s="107"/>
      <c r="J1526" s="347"/>
      <c r="K1526" s="69"/>
      <c r="L1526" s="126"/>
      <c r="M1526" s="116"/>
      <c r="N1526" s="217"/>
    </row>
    <row r="1527" spans="2:14" ht="15" x14ac:dyDescent="0.25">
      <c r="B1527" s="91"/>
      <c r="C1527" s="66"/>
      <c r="D1527" s="109"/>
      <c r="E1527" s="68"/>
      <c r="F1527" s="77"/>
      <c r="G1527" s="104"/>
      <c r="H1527" s="121"/>
      <c r="I1527" s="107"/>
      <c r="J1527" s="347"/>
      <c r="K1527" s="80"/>
      <c r="L1527" s="126"/>
      <c r="M1527" s="117"/>
      <c r="N1527" s="217"/>
    </row>
    <row r="1528" spans="2:14" ht="15" x14ac:dyDescent="0.25">
      <c r="B1528" s="37"/>
      <c r="C1528" s="66"/>
      <c r="D1528" s="109"/>
      <c r="E1528" s="68"/>
      <c r="F1528" s="77"/>
      <c r="G1528" s="104"/>
      <c r="H1528" s="123"/>
      <c r="I1528" s="107"/>
      <c r="J1528" s="347"/>
      <c r="K1528" s="80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68"/>
      <c r="G1529" s="104"/>
      <c r="H1529" s="121"/>
      <c r="I1529" s="107"/>
      <c r="J1529" s="347"/>
      <c r="K1529" s="69"/>
      <c r="L1529" s="126"/>
      <c r="M1529" s="116"/>
      <c r="N1529" s="217"/>
    </row>
    <row r="1530" spans="2:14" ht="15" x14ac:dyDescent="0.25">
      <c r="B1530" s="37"/>
      <c r="C1530" s="312"/>
      <c r="D1530" s="65"/>
      <c r="E1530" s="68"/>
      <c r="F1530" s="117"/>
      <c r="G1530" s="117"/>
      <c r="H1530" s="121"/>
      <c r="I1530" s="107"/>
      <c r="J1530" s="347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47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47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47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47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47"/>
      <c r="K1535" s="69"/>
      <c r="L1535" s="126"/>
      <c r="M1535" s="116"/>
      <c r="N1535" s="217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47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07"/>
      <c r="H1537" s="308"/>
      <c r="I1537" s="309"/>
      <c r="J1537" s="348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47"/>
      <c r="K1538" s="69"/>
      <c r="L1538" s="126"/>
      <c r="M1538" s="116"/>
      <c r="N1538" s="217"/>
    </row>
    <row r="1539" spans="2:14" ht="15" x14ac:dyDescent="0.25">
      <c r="B1539" s="65"/>
      <c r="C1539" s="78"/>
      <c r="D1539" s="109"/>
      <c r="E1539" s="68"/>
      <c r="F1539" s="77"/>
      <c r="G1539" s="307"/>
      <c r="H1539" s="308"/>
      <c r="I1539" s="309"/>
      <c r="J1539" s="348"/>
      <c r="K1539" s="69"/>
      <c r="L1539" s="216"/>
      <c r="M1539" s="116"/>
      <c r="N1539" s="212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47"/>
      <c r="K1540" s="69"/>
      <c r="L1540" s="126"/>
      <c r="M1540" s="116"/>
      <c r="N1540" s="217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47"/>
      <c r="K1541" s="69"/>
      <c r="L1541" s="126"/>
      <c r="M1541" s="116"/>
      <c r="N1541" s="217"/>
    </row>
    <row r="1542" spans="2:14" ht="15" x14ac:dyDescent="0.25">
      <c r="B1542" s="91"/>
      <c r="C1542" s="78"/>
      <c r="D1542" s="109"/>
      <c r="E1542" s="68"/>
      <c r="F1542" s="77"/>
      <c r="G1542" s="307"/>
      <c r="H1542" s="308"/>
      <c r="I1542" s="107"/>
      <c r="J1542" s="347"/>
      <c r="K1542" s="69"/>
      <c r="L1542" s="126"/>
      <c r="M1542" s="116"/>
      <c r="N1542" s="217"/>
    </row>
    <row r="1543" spans="2:14" ht="15" x14ac:dyDescent="0.25">
      <c r="B1543" s="65"/>
      <c r="C1543" s="78"/>
      <c r="D1543" s="109"/>
      <c r="E1543" s="68"/>
      <c r="F1543" s="77"/>
      <c r="G1543" s="307"/>
      <c r="H1543" s="308"/>
      <c r="I1543" s="309"/>
      <c r="J1543" s="348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07"/>
      <c r="H1544" s="308"/>
      <c r="I1544" s="309"/>
      <c r="J1544" s="348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07"/>
      <c r="H1545" s="308"/>
      <c r="I1545" s="309"/>
      <c r="J1545" s="348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07"/>
      <c r="H1546" s="308"/>
      <c r="I1546" s="309"/>
      <c r="J1546" s="348"/>
      <c r="K1546" s="69"/>
      <c r="L1546" s="216"/>
      <c r="M1546" s="116"/>
      <c r="N1546" s="212"/>
    </row>
    <row r="1547" spans="2:14" ht="15" x14ac:dyDescent="0.25">
      <c r="B1547" s="65"/>
      <c r="C1547" s="78"/>
      <c r="D1547" s="109"/>
      <c r="E1547" s="68"/>
      <c r="F1547" s="77"/>
      <c r="G1547" s="307"/>
      <c r="H1547" s="308"/>
      <c r="I1547" s="309"/>
      <c r="J1547" s="348"/>
      <c r="K1547" s="69"/>
      <c r="L1547" s="216"/>
      <c r="M1547" s="116"/>
      <c r="N1547" s="212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47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47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47"/>
      <c r="K1550" s="69"/>
      <c r="L1550" s="126"/>
      <c r="M1550" s="116"/>
      <c r="N1550" s="217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47"/>
      <c r="K1551" s="69"/>
      <c r="L1551" s="126"/>
      <c r="M1551" s="116"/>
      <c r="N1551" s="217"/>
    </row>
    <row r="1552" spans="2:14" ht="15" x14ac:dyDescent="0.25">
      <c r="B1552" s="65"/>
      <c r="C1552" s="78"/>
      <c r="D1552" s="109"/>
      <c r="E1552" s="68"/>
      <c r="F1552" s="77"/>
      <c r="G1552" s="307"/>
      <c r="H1552" s="308"/>
      <c r="I1552" s="107"/>
      <c r="J1552" s="347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47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47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47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47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68"/>
      <c r="G1557" s="104"/>
      <c r="H1557" s="121"/>
      <c r="I1557" s="107"/>
      <c r="J1557" s="347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47"/>
      <c r="K1558" s="69"/>
      <c r="L1558" s="126"/>
      <c r="M1558" s="116"/>
      <c r="N1558" s="217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47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07"/>
      <c r="H1560" s="123"/>
      <c r="I1560" s="107"/>
      <c r="J1560" s="347"/>
      <c r="K1560" s="69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07"/>
      <c r="H1561" s="308"/>
      <c r="I1561" s="309"/>
      <c r="J1561" s="348"/>
      <c r="K1561" s="69"/>
      <c r="L1561" s="216"/>
      <c r="M1561" s="116"/>
      <c r="N1561" s="212"/>
    </row>
    <row r="1562" spans="2:14" x14ac:dyDescent="0.2">
      <c r="B1562" s="91"/>
      <c r="C1562" s="66"/>
      <c r="D1562" s="109"/>
      <c r="E1562" s="68"/>
      <c r="F1562" s="77"/>
      <c r="G1562" s="104"/>
      <c r="H1562" s="121"/>
      <c r="I1562" s="129"/>
      <c r="J1562" s="349"/>
      <c r="K1562" s="80"/>
      <c r="L1562" s="126"/>
      <c r="M1562" s="116"/>
      <c r="N1562" s="217"/>
    </row>
    <row r="1563" spans="2:14" ht="15" x14ac:dyDescent="0.25">
      <c r="B1563" s="65"/>
      <c r="C1563" s="78"/>
      <c r="D1563" s="109"/>
      <c r="E1563" s="68"/>
      <c r="F1563" s="77"/>
      <c r="G1563" s="307"/>
      <c r="H1563" s="308"/>
      <c r="I1563" s="309"/>
      <c r="J1563" s="348"/>
      <c r="K1563" s="69"/>
      <c r="L1563" s="216"/>
      <c r="M1563" s="116"/>
      <c r="N1563" s="212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47"/>
      <c r="K1564" s="69"/>
      <c r="L1564" s="126"/>
      <c r="M1564" s="116"/>
      <c r="N1564" s="313"/>
    </row>
    <row r="1565" spans="2:14" ht="15" x14ac:dyDescent="0.25">
      <c r="B1565" s="65"/>
      <c r="C1565" s="78"/>
      <c r="D1565" s="109"/>
      <c r="E1565" s="68"/>
      <c r="F1565" s="77"/>
      <c r="G1565" s="307"/>
      <c r="H1565" s="308"/>
      <c r="I1565" s="309"/>
      <c r="J1565" s="348"/>
      <c r="K1565" s="69"/>
      <c r="L1565" s="216"/>
      <c r="M1565" s="116"/>
      <c r="N1565" s="313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47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47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47"/>
      <c r="K1568" s="69"/>
      <c r="L1568" s="126"/>
      <c r="M1568" s="116"/>
      <c r="N1568" s="212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47"/>
      <c r="K1569" s="69"/>
      <c r="L1569" s="12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07"/>
      <c r="H1570" s="308"/>
      <c r="I1570" s="309"/>
      <c r="J1570" s="348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07"/>
      <c r="H1571" s="308"/>
      <c r="I1571" s="309"/>
      <c r="J1571" s="348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07"/>
      <c r="H1572" s="308"/>
      <c r="I1572" s="309"/>
      <c r="J1572" s="348"/>
      <c r="K1572" s="69"/>
      <c r="L1572" s="216"/>
      <c r="M1572" s="116"/>
      <c r="N1572" s="212"/>
    </row>
    <row r="1573" spans="2:14" ht="15" x14ac:dyDescent="0.25">
      <c r="B1573" s="65"/>
      <c r="C1573" s="78"/>
      <c r="D1573" s="109"/>
      <c r="E1573" s="68"/>
      <c r="F1573" s="77"/>
      <c r="G1573" s="307"/>
      <c r="H1573" s="308"/>
      <c r="I1573" s="309"/>
      <c r="J1573" s="348"/>
      <c r="K1573" s="69"/>
      <c r="L1573" s="216"/>
      <c r="M1573" s="116"/>
      <c r="N1573" s="212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47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47"/>
      <c r="K1575" s="79"/>
      <c r="L1575" s="126"/>
      <c r="M1575" s="115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47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47"/>
      <c r="K1577" s="69"/>
      <c r="L1577" s="126"/>
      <c r="M1577" s="116"/>
      <c r="N1577" s="217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47"/>
      <c r="K1578" s="79"/>
      <c r="L1578" s="126"/>
      <c r="M1578" s="115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47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47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47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47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47"/>
      <c r="K1583" s="69"/>
      <c r="L1583" s="126"/>
      <c r="M1583" s="116"/>
      <c r="N1583" s="217"/>
    </row>
    <row r="1584" spans="2:14" ht="15" x14ac:dyDescent="0.25">
      <c r="B1584" s="65"/>
      <c r="C1584" s="78"/>
      <c r="D1584" s="109"/>
      <c r="E1584" s="68"/>
      <c r="F1584" s="77"/>
      <c r="G1584" s="307"/>
      <c r="H1584" s="308"/>
      <c r="I1584" s="107"/>
      <c r="J1584" s="347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47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3"/>
      <c r="I1586" s="107"/>
      <c r="J1586" s="347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47"/>
      <c r="K1587" s="69"/>
      <c r="L1587" s="126"/>
      <c r="M1587" s="116"/>
      <c r="N1587" s="217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47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07"/>
      <c r="H1589" s="308"/>
      <c r="I1589" s="107"/>
      <c r="J1589" s="347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07"/>
      <c r="H1590" s="308"/>
      <c r="I1590" s="309"/>
      <c r="J1590" s="348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47"/>
      <c r="K1591" s="69"/>
      <c r="L1591" s="126"/>
      <c r="M1591" s="116"/>
      <c r="N1591" s="217"/>
    </row>
    <row r="1592" spans="2:14" ht="15" x14ac:dyDescent="0.25">
      <c r="B1592" s="65"/>
      <c r="C1592" s="78"/>
      <c r="D1592" s="109"/>
      <c r="E1592" s="68"/>
      <c r="F1592" s="77"/>
      <c r="G1592" s="307"/>
      <c r="H1592" s="308"/>
      <c r="I1592" s="309"/>
      <c r="J1592" s="348"/>
      <c r="K1592" s="69"/>
      <c r="L1592" s="216"/>
      <c r="M1592" s="116"/>
      <c r="N1592" s="212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47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47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47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68"/>
      <c r="G1596" s="104"/>
      <c r="H1596" s="121"/>
      <c r="I1596" s="107"/>
      <c r="J1596" s="347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47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07"/>
      <c r="H1598" s="308"/>
      <c r="I1598" s="309"/>
      <c r="J1598" s="348"/>
      <c r="K1598" s="69"/>
      <c r="L1598" s="314"/>
      <c r="M1598" s="116"/>
      <c r="N1598" s="314"/>
    </row>
    <row r="1599" spans="2:14" ht="15" x14ac:dyDescent="0.25">
      <c r="B1599" s="91"/>
      <c r="C1599" s="66"/>
      <c r="D1599" s="109"/>
      <c r="E1599" s="68"/>
      <c r="F1599" s="77"/>
      <c r="G1599" s="104"/>
      <c r="H1599" s="121"/>
      <c r="I1599" s="107"/>
      <c r="J1599" s="347"/>
      <c r="K1599" s="69"/>
      <c r="L1599" s="120"/>
      <c r="M1599" s="116"/>
      <c r="N1599" s="218"/>
    </row>
    <row r="1600" spans="2:14" ht="15" x14ac:dyDescent="0.25">
      <c r="B1600" s="65"/>
      <c r="C1600" s="78"/>
      <c r="D1600" s="109"/>
      <c r="E1600" s="68"/>
      <c r="F1600" s="77"/>
      <c r="G1600" s="307"/>
      <c r="H1600" s="308"/>
      <c r="I1600" s="309"/>
      <c r="J1600" s="348"/>
      <c r="K1600" s="69"/>
      <c r="L1600" s="314"/>
      <c r="M1600" s="116"/>
      <c r="N1600" s="314"/>
    </row>
    <row r="1601" spans="2:14" ht="15" x14ac:dyDescent="0.25">
      <c r="B1601" s="65"/>
      <c r="C1601" s="78"/>
      <c r="D1601" s="109"/>
      <c r="E1601" s="68"/>
      <c r="F1601" s="77"/>
      <c r="G1601" s="307"/>
      <c r="H1601" s="308"/>
      <c r="I1601" s="309"/>
      <c r="J1601" s="348"/>
      <c r="K1601" s="69"/>
      <c r="L1601" s="118"/>
      <c r="M1601" s="116"/>
      <c r="N1601" s="314"/>
    </row>
    <row r="1602" spans="2:14" ht="15" x14ac:dyDescent="0.25">
      <c r="B1602" s="65"/>
      <c r="C1602" s="66"/>
      <c r="D1602" s="109"/>
      <c r="E1602" s="68"/>
      <c r="F1602" s="77"/>
      <c r="G1602" s="104"/>
      <c r="H1602" s="121"/>
      <c r="I1602" s="107"/>
      <c r="J1602" s="347"/>
      <c r="K1602" s="69"/>
      <c r="L1602" s="118"/>
      <c r="M1602" s="116"/>
      <c r="N1602" s="314"/>
    </row>
    <row r="1603" spans="2:14" ht="15" x14ac:dyDescent="0.25">
      <c r="B1603" s="65"/>
      <c r="C1603" s="78"/>
      <c r="D1603" s="109"/>
      <c r="E1603" s="68"/>
      <c r="F1603" s="77"/>
      <c r="G1603" s="307"/>
      <c r="H1603" s="308"/>
      <c r="I1603" s="309"/>
      <c r="J1603" s="348"/>
      <c r="K1603" s="69"/>
      <c r="L1603" s="314"/>
      <c r="M1603" s="116"/>
      <c r="N1603" s="314"/>
    </row>
    <row r="1604" spans="2:14" ht="15" x14ac:dyDescent="0.25">
      <c r="B1604" s="65"/>
      <c r="C1604" s="78"/>
      <c r="D1604" s="109"/>
      <c r="E1604" s="68"/>
      <c r="F1604" s="77"/>
      <c r="G1604" s="307"/>
      <c r="H1604" s="308"/>
      <c r="I1604" s="309"/>
      <c r="J1604" s="348"/>
      <c r="K1604" s="69"/>
      <c r="L1604" s="314"/>
      <c r="M1604" s="116"/>
      <c r="N1604" s="314"/>
    </row>
    <row r="1605" spans="2:14" ht="15" x14ac:dyDescent="0.25">
      <c r="B1605" s="65"/>
      <c r="C1605" s="78"/>
      <c r="D1605" s="109"/>
      <c r="E1605" s="68"/>
      <c r="F1605" s="77"/>
      <c r="G1605" s="307"/>
      <c r="H1605" s="308"/>
      <c r="I1605" s="309"/>
      <c r="J1605" s="348"/>
      <c r="K1605" s="69"/>
      <c r="L1605" s="314"/>
      <c r="M1605" s="116"/>
      <c r="N1605" s="314"/>
    </row>
    <row r="1606" spans="2:14" ht="15" x14ac:dyDescent="0.25">
      <c r="B1606" s="65"/>
      <c r="C1606" s="66"/>
      <c r="D1606" s="109"/>
      <c r="E1606" s="68"/>
      <c r="F1606" s="68"/>
      <c r="G1606" s="104"/>
      <c r="H1606" s="121"/>
      <c r="I1606" s="107"/>
      <c r="J1606" s="347"/>
      <c r="K1606" s="69"/>
      <c r="L1606" s="120"/>
      <c r="M1606" s="116"/>
      <c r="N1606" s="218"/>
    </row>
    <row r="1607" spans="2:14" ht="15" x14ac:dyDescent="0.25">
      <c r="B1607" s="65"/>
      <c r="C1607" s="78"/>
      <c r="D1607" s="109"/>
      <c r="E1607" s="68"/>
      <c r="F1607" s="77"/>
      <c r="G1607" s="307"/>
      <c r="H1607" s="308"/>
      <c r="I1607" s="309"/>
      <c r="J1607" s="348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47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47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47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104"/>
      <c r="H1611" s="123"/>
      <c r="I1611" s="107"/>
      <c r="J1611" s="347"/>
      <c r="K1611" s="69"/>
      <c r="L1611" s="120"/>
      <c r="M1611" s="116"/>
      <c r="N1611" s="218"/>
    </row>
    <row r="1612" spans="2:14" ht="15" x14ac:dyDescent="0.25">
      <c r="B1612" s="65"/>
      <c r="C1612" s="66"/>
      <c r="D1612" s="109"/>
      <c r="E1612" s="68"/>
      <c r="F1612" s="77"/>
      <c r="G1612" s="307"/>
      <c r="H1612" s="123"/>
      <c r="I1612" s="107"/>
      <c r="J1612" s="347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47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47"/>
      <c r="K1614" s="69"/>
      <c r="L1614" s="120"/>
      <c r="M1614" s="116"/>
      <c r="N1614" s="218"/>
    </row>
    <row r="1615" spans="2:14" ht="15" x14ac:dyDescent="0.25">
      <c r="B1615" s="91"/>
      <c r="C1615" s="78"/>
      <c r="D1615" s="109"/>
      <c r="E1615" s="68"/>
      <c r="F1615" s="77"/>
      <c r="G1615" s="307"/>
      <c r="H1615" s="308"/>
      <c r="I1615" s="309"/>
      <c r="J1615" s="348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47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47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47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3"/>
      <c r="I1619" s="107"/>
      <c r="J1619" s="347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47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47"/>
      <c r="K1621" s="69"/>
      <c r="L1621" s="120"/>
      <c r="M1621" s="116"/>
      <c r="N1621" s="218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47"/>
      <c r="K1622" s="69"/>
      <c r="L1622" s="314"/>
      <c r="M1622" s="116"/>
      <c r="N1622" s="314"/>
    </row>
    <row r="1623" spans="2:14" ht="15" x14ac:dyDescent="0.25">
      <c r="B1623" s="91"/>
      <c r="C1623" s="66"/>
      <c r="D1623" s="109"/>
      <c r="E1623" s="68"/>
      <c r="F1623" s="68"/>
      <c r="G1623" s="104"/>
      <c r="H1623" s="121"/>
      <c r="I1623" s="107"/>
      <c r="J1623" s="347"/>
      <c r="K1623" s="69"/>
      <c r="L1623" s="118"/>
      <c r="M1623" s="116"/>
      <c r="N1623" s="314"/>
    </row>
    <row r="1624" spans="2:14" ht="15" x14ac:dyDescent="0.25">
      <c r="B1624" s="65"/>
      <c r="C1624" s="78"/>
      <c r="D1624" s="109"/>
      <c r="E1624" s="68"/>
      <c r="F1624" s="77"/>
      <c r="G1624" s="307"/>
      <c r="H1624" s="308"/>
      <c r="I1624" s="309"/>
      <c r="J1624" s="348"/>
      <c r="K1624" s="69"/>
      <c r="L1624" s="314"/>
      <c r="M1624" s="116"/>
      <c r="N1624" s="314"/>
    </row>
    <row r="1625" spans="2:14" ht="15" x14ac:dyDescent="0.25">
      <c r="B1625" s="65"/>
      <c r="C1625" s="78"/>
      <c r="D1625" s="109"/>
      <c r="E1625" s="68"/>
      <c r="F1625" s="77"/>
      <c r="G1625" s="307"/>
      <c r="H1625" s="308"/>
      <c r="I1625" s="309"/>
      <c r="J1625" s="348"/>
      <c r="K1625" s="69"/>
      <c r="L1625" s="314"/>
      <c r="M1625" s="116"/>
      <c r="N1625" s="314"/>
    </row>
    <row r="1626" spans="2:14" ht="15" x14ac:dyDescent="0.25">
      <c r="B1626" s="65"/>
      <c r="C1626" s="66"/>
      <c r="D1626" s="109"/>
      <c r="E1626" s="68"/>
      <c r="F1626" s="77"/>
      <c r="G1626" s="104"/>
      <c r="H1626" s="121"/>
      <c r="I1626" s="107"/>
      <c r="J1626" s="347"/>
      <c r="K1626" s="69"/>
      <c r="L1626" s="314"/>
      <c r="M1626" s="116"/>
      <c r="N1626" s="314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47"/>
      <c r="K1627" s="69"/>
      <c r="L1627" s="118"/>
      <c r="M1627" s="116"/>
      <c r="N1627" s="314"/>
    </row>
    <row r="1628" spans="2:14" ht="15" x14ac:dyDescent="0.25">
      <c r="B1628" s="65"/>
      <c r="C1628" s="66"/>
      <c r="D1628" s="109"/>
      <c r="E1628" s="68"/>
      <c r="F1628" s="77"/>
      <c r="G1628" s="104"/>
      <c r="H1628" s="123"/>
      <c r="I1628" s="107"/>
      <c r="J1628" s="347"/>
      <c r="K1628" s="69"/>
      <c r="L1628" s="118"/>
      <c r="M1628" s="116"/>
      <c r="N1628" s="314"/>
    </row>
    <row r="1629" spans="2:14" ht="15" x14ac:dyDescent="0.25">
      <c r="B1629" s="65"/>
      <c r="C1629" s="78"/>
      <c r="D1629" s="109"/>
      <c r="E1629" s="68"/>
      <c r="F1629" s="77"/>
      <c r="G1629" s="307"/>
      <c r="H1629" s="308"/>
      <c r="I1629" s="309"/>
      <c r="J1629" s="348"/>
      <c r="K1629" s="69"/>
      <c r="L1629" s="314"/>
      <c r="M1629" s="116"/>
      <c r="N1629" s="314"/>
    </row>
    <row r="1630" spans="2:14" ht="15" x14ac:dyDescent="0.25">
      <c r="B1630" s="65"/>
      <c r="C1630" s="78"/>
      <c r="D1630" s="109"/>
      <c r="E1630" s="68"/>
      <c r="F1630" s="77"/>
      <c r="G1630" s="307"/>
      <c r="H1630" s="308"/>
      <c r="I1630" s="309"/>
      <c r="J1630" s="348"/>
      <c r="K1630" s="69"/>
      <c r="L1630" s="314"/>
      <c r="M1630" s="116"/>
      <c r="N1630" s="315"/>
    </row>
    <row r="1631" spans="2:14" ht="15" x14ac:dyDescent="0.25">
      <c r="B1631" s="91"/>
      <c r="C1631" s="66"/>
      <c r="D1631" s="109"/>
      <c r="E1631" s="68"/>
      <c r="F1631" s="68"/>
      <c r="G1631" s="104"/>
      <c r="H1631" s="123"/>
      <c r="I1631" s="107"/>
      <c r="J1631" s="347"/>
      <c r="K1631" s="69"/>
      <c r="L1631" s="120"/>
      <c r="M1631" s="116"/>
      <c r="N1631" s="315"/>
    </row>
    <row r="1632" spans="2:14" ht="15" x14ac:dyDescent="0.25">
      <c r="B1632" s="91"/>
      <c r="C1632" s="66"/>
      <c r="D1632" s="109"/>
      <c r="E1632" s="68"/>
      <c r="F1632" s="77"/>
      <c r="G1632" s="104"/>
      <c r="H1632" s="123"/>
      <c r="I1632" s="107"/>
      <c r="J1632" s="347"/>
      <c r="K1632" s="69"/>
      <c r="L1632" s="120"/>
      <c r="M1632" s="116"/>
      <c r="N1632" s="315"/>
    </row>
    <row r="1633" spans="2:14" ht="15" x14ac:dyDescent="0.25">
      <c r="B1633" s="91"/>
      <c r="C1633" s="78"/>
      <c r="D1633" s="109"/>
      <c r="E1633" s="68"/>
      <c r="F1633" s="77"/>
      <c r="G1633" s="307"/>
      <c r="H1633" s="123"/>
      <c r="I1633" s="107"/>
      <c r="J1633" s="347"/>
      <c r="K1633" s="69"/>
      <c r="L1633" s="120"/>
      <c r="M1633" s="116"/>
      <c r="N1633" s="315"/>
    </row>
    <row r="1634" spans="2:14" ht="15" x14ac:dyDescent="0.25">
      <c r="B1634" s="65"/>
      <c r="C1634" s="78"/>
      <c r="D1634" s="109"/>
      <c r="E1634" s="68"/>
      <c r="F1634" s="77"/>
      <c r="G1634" s="307"/>
      <c r="H1634" s="308"/>
      <c r="I1634" s="309"/>
      <c r="J1634" s="348"/>
      <c r="K1634" s="69"/>
      <c r="L1634" s="314"/>
      <c r="M1634" s="116"/>
      <c r="N1634" s="315"/>
    </row>
    <row r="1635" spans="2:14" ht="15" x14ac:dyDescent="0.25">
      <c r="B1635" s="65"/>
      <c r="C1635" s="78"/>
      <c r="D1635" s="109"/>
      <c r="E1635" s="68"/>
      <c r="F1635" s="77"/>
      <c r="G1635" s="307"/>
      <c r="H1635" s="308"/>
      <c r="I1635" s="309"/>
      <c r="J1635" s="348"/>
      <c r="K1635" s="69"/>
      <c r="L1635" s="314"/>
      <c r="M1635" s="116"/>
      <c r="N1635" s="315"/>
    </row>
    <row r="1636" spans="2:14" ht="15" x14ac:dyDescent="0.25">
      <c r="B1636" s="65"/>
      <c r="C1636" s="78"/>
      <c r="D1636" s="109"/>
      <c r="E1636" s="68"/>
      <c r="F1636" s="77"/>
      <c r="G1636" s="307"/>
      <c r="H1636" s="308"/>
      <c r="I1636" s="309"/>
      <c r="J1636" s="348"/>
      <c r="K1636" s="69"/>
      <c r="L1636" s="314"/>
      <c r="M1636" s="116"/>
      <c r="N1636" s="315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47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307"/>
      <c r="H1638" s="123"/>
      <c r="I1638" s="107"/>
      <c r="J1638" s="347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47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47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47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47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47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1"/>
      <c r="I1644" s="107"/>
      <c r="J1644" s="347"/>
      <c r="K1644" s="69"/>
      <c r="L1644" s="120"/>
      <c r="M1644" s="116"/>
      <c r="N1644" s="219"/>
    </row>
    <row r="1645" spans="2:14" ht="15" x14ac:dyDescent="0.25">
      <c r="B1645" s="91"/>
      <c r="C1645" s="66"/>
      <c r="D1645" s="109"/>
      <c r="E1645" s="68"/>
      <c r="F1645" s="77"/>
      <c r="G1645" s="104"/>
      <c r="H1645" s="123"/>
      <c r="I1645" s="107"/>
      <c r="J1645" s="347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47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307"/>
      <c r="H1647" s="123"/>
      <c r="I1647" s="107"/>
      <c r="J1647" s="347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47"/>
      <c r="K1648" s="69"/>
      <c r="L1648" s="120"/>
      <c r="M1648" s="116"/>
      <c r="N1648" s="219"/>
    </row>
    <row r="1649" spans="2:14" ht="15" x14ac:dyDescent="0.25">
      <c r="B1649" s="37"/>
      <c r="C1649" s="78"/>
      <c r="D1649" s="109"/>
      <c r="E1649" s="68"/>
      <c r="F1649" s="77"/>
      <c r="G1649" s="307"/>
      <c r="H1649" s="308"/>
      <c r="I1649" s="309"/>
      <c r="J1649" s="348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47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68"/>
      <c r="G1651" s="307"/>
      <c r="H1651" s="123"/>
      <c r="I1651" s="107"/>
      <c r="J1651" s="347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47"/>
      <c r="K1652" s="69"/>
      <c r="L1652" s="120"/>
      <c r="M1652" s="116"/>
      <c r="N1652" s="219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47"/>
      <c r="K1653" s="69"/>
      <c r="L1653" s="314"/>
      <c r="M1653" s="116"/>
      <c r="N1653" s="315"/>
    </row>
    <row r="1654" spans="2:14" ht="15" x14ac:dyDescent="0.25">
      <c r="B1654" s="37"/>
      <c r="C1654" s="78"/>
      <c r="D1654" s="109"/>
      <c r="E1654" s="68"/>
      <c r="F1654" s="77"/>
      <c r="G1654" s="307"/>
      <c r="H1654" s="123"/>
      <c r="I1654" s="107"/>
      <c r="J1654" s="347"/>
      <c r="K1654" s="69"/>
      <c r="L1654" s="118"/>
      <c r="M1654" s="116"/>
      <c r="N1654" s="315"/>
    </row>
    <row r="1655" spans="2:14" ht="15" x14ac:dyDescent="0.25">
      <c r="B1655" s="37"/>
      <c r="C1655" s="78"/>
      <c r="D1655" s="109"/>
      <c r="E1655" s="68"/>
      <c r="F1655" s="77"/>
      <c r="G1655" s="307"/>
      <c r="H1655" s="308"/>
      <c r="I1655" s="309"/>
      <c r="J1655" s="348"/>
      <c r="K1655" s="69"/>
      <c r="L1655" s="314"/>
      <c r="M1655" s="116"/>
      <c r="N1655" s="315"/>
    </row>
    <row r="1656" spans="2:14" ht="15" x14ac:dyDescent="0.25">
      <c r="B1656" s="37"/>
      <c r="C1656" s="66"/>
      <c r="D1656" s="109"/>
      <c r="E1656" s="68"/>
      <c r="F1656" s="77"/>
      <c r="G1656" s="104"/>
      <c r="H1656" s="123"/>
      <c r="I1656" s="107"/>
      <c r="J1656" s="347"/>
      <c r="K1656" s="69"/>
      <c r="L1656" s="118"/>
      <c r="M1656" s="116"/>
      <c r="N1656" s="315"/>
    </row>
    <row r="1657" spans="2:14" ht="15" x14ac:dyDescent="0.25">
      <c r="B1657" s="65"/>
      <c r="C1657" s="78"/>
      <c r="D1657" s="109"/>
      <c r="E1657" s="68"/>
      <c r="F1657" s="77"/>
      <c r="G1657" s="307"/>
      <c r="H1657" s="308"/>
      <c r="I1657" s="309"/>
      <c r="J1657" s="348"/>
      <c r="K1657" s="69"/>
      <c r="L1657" s="314"/>
      <c r="M1657" s="116"/>
      <c r="N1657" s="315"/>
    </row>
    <row r="1658" spans="2:14" ht="15" x14ac:dyDescent="0.25">
      <c r="B1658" s="65"/>
      <c r="C1658" s="78"/>
      <c r="D1658" s="109"/>
      <c r="E1658" s="68"/>
      <c r="F1658" s="77"/>
      <c r="G1658" s="307"/>
      <c r="H1658" s="308"/>
      <c r="I1658" s="309"/>
      <c r="J1658" s="348"/>
      <c r="K1658" s="69"/>
      <c r="L1658" s="314"/>
      <c r="M1658" s="116"/>
      <c r="N1658" s="315"/>
    </row>
    <row r="1659" spans="2:14" ht="15" x14ac:dyDescent="0.25">
      <c r="B1659" s="65"/>
      <c r="C1659" s="78"/>
      <c r="D1659" s="109"/>
      <c r="E1659" s="68"/>
      <c r="F1659" s="77"/>
      <c r="G1659" s="307"/>
      <c r="H1659" s="308"/>
      <c r="I1659" s="309"/>
      <c r="J1659" s="348"/>
      <c r="K1659" s="69"/>
      <c r="L1659" s="314"/>
      <c r="M1659" s="116"/>
      <c r="N1659" s="315"/>
    </row>
    <row r="1660" spans="2:14" ht="15" x14ac:dyDescent="0.25">
      <c r="B1660" s="91"/>
      <c r="C1660" s="66"/>
      <c r="D1660" s="109"/>
      <c r="E1660" s="68"/>
      <c r="F1660" s="77"/>
      <c r="G1660" s="104"/>
      <c r="H1660" s="123"/>
      <c r="I1660" s="107"/>
      <c r="J1660" s="347"/>
      <c r="K1660" s="69"/>
      <c r="L1660" s="120"/>
      <c r="M1660" s="116"/>
      <c r="N1660" s="219"/>
    </row>
    <row r="1661" spans="2:14" ht="15" x14ac:dyDescent="0.25">
      <c r="B1661" s="65"/>
      <c r="C1661" s="78"/>
      <c r="D1661" s="109"/>
      <c r="E1661" s="68"/>
      <c r="F1661" s="77"/>
      <c r="G1661" s="307"/>
      <c r="H1661" s="308"/>
      <c r="I1661" s="309"/>
      <c r="J1661" s="348"/>
      <c r="K1661" s="69"/>
      <c r="L1661" s="314"/>
      <c r="M1661" s="116"/>
      <c r="N1661" s="315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47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77"/>
      <c r="G1663" s="104"/>
      <c r="H1663" s="121"/>
      <c r="I1663" s="107"/>
      <c r="J1663" s="347"/>
      <c r="K1663" s="69"/>
      <c r="L1663" s="120"/>
      <c r="M1663" s="116"/>
      <c r="N1663" s="219"/>
    </row>
    <row r="1664" spans="2:14" ht="15" x14ac:dyDescent="0.25">
      <c r="B1664" s="37"/>
      <c r="C1664" s="66"/>
      <c r="D1664" s="109"/>
      <c r="E1664" s="68"/>
      <c r="F1664" s="68"/>
      <c r="G1664" s="104"/>
      <c r="H1664" s="121"/>
      <c r="I1664" s="107"/>
      <c r="J1664" s="347"/>
      <c r="K1664" s="69"/>
      <c r="L1664" s="314"/>
      <c r="M1664" s="116"/>
      <c r="N1664" s="315"/>
    </row>
    <row r="1665" spans="2:14" ht="15" x14ac:dyDescent="0.25">
      <c r="B1665" s="65"/>
      <c r="C1665" s="78"/>
      <c r="D1665" s="109"/>
      <c r="E1665" s="68"/>
      <c r="F1665" s="77"/>
      <c r="G1665" s="307"/>
      <c r="H1665" s="308"/>
      <c r="I1665" s="309"/>
      <c r="J1665" s="348"/>
      <c r="K1665" s="69"/>
      <c r="L1665" s="314"/>
      <c r="M1665" s="116"/>
      <c r="N1665" s="315"/>
    </row>
    <row r="1666" spans="2:14" ht="15" x14ac:dyDescent="0.25">
      <c r="B1666" s="65"/>
      <c r="C1666" s="78"/>
      <c r="D1666" s="109"/>
      <c r="E1666" s="68"/>
      <c r="F1666" s="77"/>
      <c r="G1666" s="307"/>
      <c r="H1666" s="308"/>
      <c r="I1666" s="309"/>
      <c r="J1666" s="348"/>
      <c r="K1666" s="69"/>
      <c r="L1666" s="314"/>
      <c r="M1666" s="116"/>
      <c r="N1666" s="315"/>
    </row>
    <row r="1667" spans="2:14" ht="15" x14ac:dyDescent="0.25">
      <c r="B1667" s="65"/>
      <c r="C1667" s="78"/>
      <c r="D1667" s="109"/>
      <c r="E1667" s="68"/>
      <c r="F1667" s="77"/>
      <c r="G1667" s="307"/>
      <c r="H1667" s="308"/>
      <c r="I1667" s="309"/>
      <c r="J1667" s="348"/>
      <c r="K1667" s="69"/>
      <c r="L1667" s="314"/>
      <c r="M1667" s="116"/>
      <c r="N1667" s="315"/>
    </row>
    <row r="1668" spans="2:14" ht="15" x14ac:dyDescent="0.25">
      <c r="B1668" s="65"/>
      <c r="C1668" s="78"/>
      <c r="D1668" s="109"/>
      <c r="E1668" s="68"/>
      <c r="F1668" s="77"/>
      <c r="G1668" s="307"/>
      <c r="H1668" s="308"/>
      <c r="I1668" s="309"/>
      <c r="J1668" s="348"/>
      <c r="K1668" s="69"/>
      <c r="L1668" s="314"/>
      <c r="M1668" s="116"/>
      <c r="N1668" s="315"/>
    </row>
    <row r="1669" spans="2:14" ht="15" x14ac:dyDescent="0.25">
      <c r="B1669" s="65"/>
      <c r="C1669" s="78"/>
      <c r="D1669" s="109"/>
      <c r="E1669" s="68"/>
      <c r="F1669" s="77"/>
      <c r="G1669" s="307"/>
      <c r="H1669" s="308"/>
      <c r="I1669" s="309"/>
      <c r="J1669" s="348"/>
      <c r="K1669" s="69"/>
      <c r="L1669" s="314"/>
      <c r="M1669" s="116"/>
      <c r="N1669" s="315"/>
    </row>
    <row r="1670" spans="2:14" ht="15" x14ac:dyDescent="0.25">
      <c r="B1670" s="65"/>
      <c r="C1670" s="78"/>
      <c r="D1670" s="109"/>
      <c r="E1670" s="68"/>
      <c r="F1670" s="77"/>
      <c r="G1670" s="307"/>
      <c r="H1670" s="308"/>
      <c r="I1670" s="309"/>
      <c r="J1670" s="348"/>
      <c r="K1670" s="69"/>
      <c r="L1670" s="314"/>
      <c r="M1670" s="116"/>
      <c r="N1670" s="315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47"/>
      <c r="K1671" s="79"/>
      <c r="L1671" s="120"/>
      <c r="M1671" s="115"/>
      <c r="N1671" s="219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47"/>
      <c r="K1672" s="69"/>
      <c r="L1672" s="118"/>
      <c r="M1672" s="116"/>
      <c r="N1672" s="316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47"/>
      <c r="K1673" s="69"/>
      <c r="L1673" s="118"/>
      <c r="M1673" s="116"/>
      <c r="N1673" s="316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47"/>
      <c r="K1674" s="114"/>
      <c r="L1674" s="118"/>
      <c r="M1674" s="117"/>
      <c r="N1674" s="316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47"/>
      <c r="K1675" s="69"/>
      <c r="L1675" s="118"/>
      <c r="M1675" s="116"/>
      <c r="N1675" s="316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47"/>
      <c r="K1676" s="69"/>
      <c r="L1676" s="118"/>
      <c r="M1676" s="116"/>
      <c r="N1676" s="315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47"/>
      <c r="K1677" s="69"/>
      <c r="L1677" s="118"/>
      <c r="M1677" s="116"/>
      <c r="N1677" s="316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47"/>
      <c r="K1678" s="69"/>
      <c r="L1678" s="118"/>
      <c r="M1678" s="116"/>
      <c r="N1678" s="315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47"/>
      <c r="K1679" s="69"/>
      <c r="L1679" s="118"/>
      <c r="M1679" s="116"/>
      <c r="N1679" s="315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47"/>
      <c r="K1680" s="69"/>
      <c r="L1680" s="118"/>
      <c r="M1680" s="116"/>
      <c r="N1680" s="315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47"/>
      <c r="K1681" s="69"/>
      <c r="L1681" s="118"/>
      <c r="M1681" s="116"/>
      <c r="N1681" s="315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47"/>
      <c r="K1682" s="69"/>
      <c r="L1682" s="314"/>
      <c r="M1682" s="116"/>
      <c r="N1682" s="315"/>
    </row>
    <row r="1683" spans="2:14" ht="15" x14ac:dyDescent="0.25">
      <c r="B1683" s="91"/>
      <c r="C1683" s="78"/>
      <c r="D1683" s="109"/>
      <c r="E1683" s="68"/>
      <c r="F1683" s="77"/>
      <c r="G1683" s="307"/>
      <c r="H1683" s="308"/>
      <c r="I1683" s="309"/>
      <c r="J1683" s="348"/>
      <c r="K1683" s="69"/>
      <c r="L1683" s="314"/>
      <c r="M1683" s="116"/>
      <c r="N1683" s="315"/>
    </row>
    <row r="1684" spans="2:14" ht="15" x14ac:dyDescent="0.25">
      <c r="B1684" s="91"/>
      <c r="C1684" s="78"/>
      <c r="D1684" s="109"/>
      <c r="E1684" s="68"/>
      <c r="F1684" s="77"/>
      <c r="G1684" s="307"/>
      <c r="H1684" s="308"/>
      <c r="I1684" s="309"/>
      <c r="J1684" s="348"/>
      <c r="K1684" s="69"/>
      <c r="L1684" s="314"/>
      <c r="M1684" s="116"/>
      <c r="N1684" s="315"/>
    </row>
    <row r="1685" spans="2:14" ht="15" x14ac:dyDescent="0.25">
      <c r="B1685" s="91"/>
      <c r="C1685" s="66"/>
      <c r="D1685" s="109"/>
      <c r="E1685" s="68"/>
      <c r="F1685" s="68"/>
      <c r="G1685" s="104"/>
      <c r="H1685" s="121"/>
      <c r="I1685" s="107"/>
      <c r="J1685" s="347"/>
      <c r="K1685" s="69"/>
      <c r="L1685" s="118"/>
      <c r="M1685" s="116"/>
      <c r="N1685" s="316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47"/>
      <c r="K1686" s="69"/>
      <c r="L1686" s="118"/>
      <c r="M1686" s="116"/>
      <c r="N1686" s="315"/>
    </row>
    <row r="1687" spans="2:14" ht="15" x14ac:dyDescent="0.25">
      <c r="B1687" s="91"/>
      <c r="C1687" s="66"/>
      <c r="D1687" s="109"/>
      <c r="E1687" s="68"/>
      <c r="F1687" s="77"/>
      <c r="G1687" s="104"/>
      <c r="H1687" s="121"/>
      <c r="I1687" s="107"/>
      <c r="J1687" s="347"/>
      <c r="K1687" s="69"/>
      <c r="L1687" s="118"/>
      <c r="M1687" s="116"/>
      <c r="N1687" s="315"/>
    </row>
    <row r="1688" spans="2:14" ht="15" x14ac:dyDescent="0.25">
      <c r="B1688" s="65"/>
      <c r="C1688" s="78"/>
      <c r="D1688" s="109"/>
      <c r="E1688" s="68"/>
      <c r="F1688" s="77"/>
      <c r="G1688" s="307"/>
      <c r="H1688" s="308"/>
      <c r="I1688" s="309"/>
      <c r="J1688" s="348"/>
      <c r="K1688" s="69"/>
      <c r="L1688" s="314"/>
      <c r="M1688" s="116"/>
      <c r="N1688" s="315"/>
    </row>
    <row r="1689" spans="2:14" ht="15" x14ac:dyDescent="0.25">
      <c r="B1689" s="65"/>
      <c r="C1689" s="78"/>
      <c r="D1689" s="109"/>
      <c r="E1689" s="68"/>
      <c r="F1689" s="77"/>
      <c r="G1689" s="307"/>
      <c r="H1689" s="308"/>
      <c r="I1689" s="309"/>
      <c r="J1689" s="348"/>
      <c r="K1689" s="69"/>
      <c r="L1689" s="314"/>
      <c r="M1689" s="116"/>
      <c r="N1689" s="315"/>
    </row>
    <row r="1690" spans="2:14" ht="15" x14ac:dyDescent="0.25">
      <c r="B1690" s="65"/>
      <c r="C1690" s="78"/>
      <c r="D1690" s="109"/>
      <c r="E1690" s="68"/>
      <c r="F1690" s="77"/>
      <c r="G1690" s="307"/>
      <c r="H1690" s="308"/>
      <c r="I1690" s="309"/>
      <c r="J1690" s="348"/>
      <c r="K1690" s="69"/>
      <c r="L1690" s="216"/>
      <c r="M1690" s="116"/>
      <c r="N1690" s="315"/>
    </row>
    <row r="1691" spans="2:14" ht="15" x14ac:dyDescent="0.25">
      <c r="B1691" s="65"/>
      <c r="C1691" s="78"/>
      <c r="D1691" s="109"/>
      <c r="E1691" s="68"/>
      <c r="F1691" s="77"/>
      <c r="G1691" s="307"/>
      <c r="H1691" s="308"/>
      <c r="I1691" s="309"/>
      <c r="J1691" s="348"/>
      <c r="K1691" s="69"/>
      <c r="L1691" s="216"/>
      <c r="M1691" s="82"/>
      <c r="N1691" s="315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47"/>
      <c r="K1692" s="69"/>
      <c r="L1692" s="84"/>
      <c r="M1692" s="82"/>
      <c r="N1692" s="315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47"/>
      <c r="K1693" s="69"/>
      <c r="L1693" s="84"/>
      <c r="M1693" s="82"/>
      <c r="N1693" s="315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47"/>
      <c r="K1694" s="69"/>
      <c r="L1694" s="84"/>
      <c r="M1694" s="82"/>
      <c r="N1694" s="315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47"/>
      <c r="K1695" s="69"/>
      <c r="L1695" s="84"/>
      <c r="M1695" s="82"/>
      <c r="N1695" s="315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47"/>
      <c r="K1696" s="69"/>
      <c r="L1696" s="84"/>
      <c r="M1696" s="82"/>
      <c r="N1696" s="315"/>
    </row>
    <row r="1697" spans="2:14" ht="15" x14ac:dyDescent="0.25">
      <c r="B1697" s="91"/>
      <c r="C1697" s="78"/>
      <c r="D1697" s="100"/>
      <c r="E1697" s="101"/>
      <c r="F1697" s="77"/>
      <c r="G1697" s="307"/>
      <c r="H1697" s="317"/>
      <c r="I1697" s="107"/>
      <c r="J1697" s="347"/>
      <c r="K1697" s="69"/>
      <c r="L1697" s="84"/>
      <c r="M1697" s="82"/>
      <c r="N1697" s="315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47"/>
      <c r="K1698" s="69"/>
      <c r="L1698" s="84"/>
      <c r="M1698" s="82"/>
      <c r="N1698" s="315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47"/>
      <c r="K1699" s="69"/>
      <c r="L1699" s="84"/>
      <c r="M1699" s="82"/>
      <c r="N1699" s="315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47"/>
      <c r="K1700" s="69"/>
      <c r="L1700" s="84"/>
      <c r="M1700" s="82"/>
      <c r="N1700" s="315"/>
    </row>
    <row r="1701" spans="2:14" ht="15" x14ac:dyDescent="0.25">
      <c r="B1701" s="65"/>
      <c r="C1701" s="78"/>
      <c r="D1701" s="100"/>
      <c r="E1701" s="101"/>
      <c r="F1701" s="77"/>
      <c r="G1701" s="307"/>
      <c r="H1701" s="317"/>
      <c r="I1701" s="309"/>
      <c r="J1701" s="348"/>
      <c r="K1701" s="69"/>
      <c r="L1701" s="84"/>
      <c r="M1701" s="82"/>
      <c r="N1701" s="315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47"/>
      <c r="K1702" s="69"/>
      <c r="L1702" s="84"/>
      <c r="M1702" s="82"/>
      <c r="N1702" s="315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47"/>
      <c r="K1703" s="69"/>
      <c r="L1703" s="84"/>
      <c r="M1703" s="82"/>
      <c r="N1703" s="315"/>
    </row>
    <row r="1704" spans="2:14" ht="15" x14ac:dyDescent="0.25">
      <c r="B1704" s="65"/>
      <c r="C1704" s="78"/>
      <c r="D1704" s="100"/>
      <c r="E1704" s="101"/>
      <c r="F1704" s="77"/>
      <c r="G1704" s="307"/>
      <c r="H1704" s="317"/>
      <c r="I1704" s="309"/>
      <c r="J1704" s="348"/>
      <c r="K1704" s="69"/>
      <c r="L1704" s="84"/>
      <c r="M1704" s="82"/>
      <c r="N1704" s="315"/>
    </row>
    <row r="1705" spans="2:14" ht="15" x14ac:dyDescent="0.25">
      <c r="B1705" s="65"/>
      <c r="C1705" s="66"/>
      <c r="D1705" s="109"/>
      <c r="E1705" s="101"/>
      <c r="F1705" s="77"/>
      <c r="G1705" s="104"/>
      <c r="H1705" s="106"/>
      <c r="I1705" s="107"/>
      <c r="J1705" s="347"/>
      <c r="K1705" s="69"/>
      <c r="L1705" s="318"/>
      <c r="M1705" s="82"/>
      <c r="N1705" s="315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47"/>
      <c r="K1706" s="69"/>
      <c r="L1706" s="84"/>
      <c r="M1706" s="82"/>
      <c r="N1706" s="315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47"/>
      <c r="K1707" s="69"/>
      <c r="L1707" s="318"/>
      <c r="M1707" s="82"/>
      <c r="N1707" s="315"/>
    </row>
    <row r="1708" spans="2:14" ht="15" x14ac:dyDescent="0.25">
      <c r="B1708" s="65"/>
      <c r="C1708" s="78"/>
      <c r="D1708" s="100"/>
      <c r="E1708" s="101"/>
      <c r="F1708" s="77"/>
      <c r="G1708" s="307"/>
      <c r="H1708" s="317"/>
      <c r="I1708" s="309"/>
      <c r="J1708" s="348"/>
      <c r="K1708" s="69"/>
      <c r="L1708" s="318"/>
      <c r="M1708" s="82"/>
      <c r="N1708" s="315"/>
    </row>
    <row r="1709" spans="2:14" ht="15" x14ac:dyDescent="0.25">
      <c r="B1709" s="65"/>
      <c r="C1709" s="78"/>
      <c r="D1709" s="100"/>
      <c r="E1709" s="101"/>
      <c r="F1709" s="77"/>
      <c r="G1709" s="307"/>
      <c r="H1709" s="317"/>
      <c r="I1709" s="309"/>
      <c r="J1709" s="348"/>
      <c r="K1709" s="69"/>
      <c r="L1709" s="318"/>
      <c r="M1709" s="82"/>
      <c r="N1709" s="319"/>
    </row>
    <row r="1710" spans="2:14" ht="15" x14ac:dyDescent="0.25">
      <c r="B1710" s="65"/>
      <c r="C1710" s="78"/>
      <c r="D1710" s="100"/>
      <c r="E1710" s="101"/>
      <c r="F1710" s="77"/>
      <c r="G1710" s="307"/>
      <c r="H1710" s="317"/>
      <c r="I1710" s="309"/>
      <c r="J1710" s="348"/>
      <c r="K1710" s="69"/>
      <c r="L1710" s="318"/>
      <c r="M1710" s="82"/>
      <c r="N1710" s="319"/>
    </row>
    <row r="1711" spans="2:14" ht="15" x14ac:dyDescent="0.25">
      <c r="B1711" s="65"/>
      <c r="C1711" s="78"/>
      <c r="D1711" s="100"/>
      <c r="E1711" s="101"/>
      <c r="F1711" s="77"/>
      <c r="G1711" s="307"/>
      <c r="H1711" s="317"/>
      <c r="I1711" s="309"/>
      <c r="J1711" s="348"/>
      <c r="K1711" s="69"/>
      <c r="L1711" s="318"/>
      <c r="M1711" s="82"/>
      <c r="N1711" s="319"/>
    </row>
    <row r="1712" spans="2:14" ht="15" x14ac:dyDescent="0.25">
      <c r="B1712" s="65"/>
      <c r="C1712" s="78"/>
      <c r="D1712" s="100"/>
      <c r="E1712" s="101"/>
      <c r="F1712" s="77"/>
      <c r="G1712" s="307"/>
      <c r="H1712" s="317"/>
      <c r="I1712" s="107"/>
      <c r="J1712" s="347"/>
      <c r="K1712" s="69"/>
      <c r="L1712" s="84"/>
      <c r="M1712" s="82"/>
      <c r="N1712" s="319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47"/>
      <c r="K1713" s="69"/>
      <c r="L1713" s="84"/>
      <c r="M1713" s="82"/>
      <c r="N1713" s="319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47"/>
      <c r="K1714" s="69"/>
      <c r="L1714" s="84"/>
      <c r="M1714" s="82"/>
      <c r="N1714" s="319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47"/>
      <c r="K1715" s="69"/>
      <c r="L1715" s="84"/>
      <c r="M1715" s="82"/>
      <c r="N1715" s="319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47"/>
      <c r="K1716" s="69"/>
      <c r="L1716" s="84"/>
      <c r="M1716" s="82"/>
      <c r="N1716" s="319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47"/>
      <c r="K1717" s="69"/>
      <c r="L1717" s="84"/>
      <c r="M1717" s="82"/>
      <c r="N1717" s="319"/>
    </row>
    <row r="1718" spans="2:14" ht="15" x14ac:dyDescent="0.25">
      <c r="B1718" s="91"/>
      <c r="C1718" s="66"/>
      <c r="D1718" s="100"/>
      <c r="E1718" s="101"/>
      <c r="F1718" s="68"/>
      <c r="G1718" s="104"/>
      <c r="H1718" s="106"/>
      <c r="I1718" s="107"/>
      <c r="J1718" s="347"/>
      <c r="K1718" s="69"/>
      <c r="L1718" s="84"/>
      <c r="M1718" s="82"/>
      <c r="N1718" s="319"/>
    </row>
    <row r="1719" spans="2:14" ht="15" x14ac:dyDescent="0.25">
      <c r="B1719" s="91"/>
      <c r="C1719" s="78"/>
      <c r="D1719" s="100"/>
      <c r="E1719" s="101"/>
      <c r="F1719" s="77"/>
      <c r="G1719" s="307"/>
      <c r="H1719" s="317"/>
      <c r="I1719" s="107"/>
      <c r="J1719" s="347"/>
      <c r="K1719" s="69"/>
      <c r="L1719" s="84"/>
      <c r="M1719" s="82"/>
      <c r="N1719" s="319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47"/>
      <c r="K1720" s="69"/>
      <c r="L1720" s="84"/>
      <c r="M1720" s="82"/>
      <c r="N1720" s="319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47"/>
      <c r="K1721" s="70"/>
      <c r="L1721" s="84"/>
      <c r="M1721" s="82"/>
      <c r="N1721" s="319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47"/>
      <c r="K1722" s="69"/>
      <c r="L1722" s="84"/>
      <c r="M1722" s="82"/>
      <c r="N1722" s="319"/>
    </row>
    <row r="1723" spans="2:14" ht="15" x14ac:dyDescent="0.25">
      <c r="B1723" s="91"/>
      <c r="C1723" s="78"/>
      <c r="D1723" s="100"/>
      <c r="E1723" s="101"/>
      <c r="F1723" s="68"/>
      <c r="G1723" s="307"/>
      <c r="H1723" s="317"/>
      <c r="I1723" s="107"/>
      <c r="J1723" s="347"/>
      <c r="K1723" s="69"/>
      <c r="L1723" s="84"/>
      <c r="M1723" s="82"/>
      <c r="N1723" s="319"/>
    </row>
    <row r="1724" spans="2:14" ht="15" x14ac:dyDescent="0.25">
      <c r="B1724" s="91"/>
      <c r="C1724" s="66"/>
      <c r="D1724" s="100"/>
      <c r="E1724" s="101"/>
      <c r="F1724" s="77"/>
      <c r="G1724" s="104"/>
      <c r="H1724" s="106"/>
      <c r="I1724" s="107"/>
      <c r="J1724" s="347"/>
      <c r="K1724" s="69"/>
      <c r="L1724" s="318"/>
      <c r="M1724" s="82"/>
      <c r="N1724" s="319"/>
    </row>
    <row r="1725" spans="2:14" ht="15" x14ac:dyDescent="0.25">
      <c r="B1725" s="65"/>
      <c r="C1725" s="78"/>
      <c r="D1725" s="100"/>
      <c r="E1725" s="101"/>
      <c r="F1725" s="77"/>
      <c r="G1725" s="307"/>
      <c r="H1725" s="317"/>
      <c r="I1725" s="309"/>
      <c r="J1725" s="348"/>
      <c r="K1725" s="69"/>
      <c r="L1725" s="318"/>
      <c r="M1725" s="82"/>
      <c r="N1725" s="319"/>
    </row>
    <row r="1726" spans="2:14" ht="15" x14ac:dyDescent="0.25">
      <c r="B1726" s="65"/>
      <c r="C1726" s="66"/>
      <c r="D1726" s="100"/>
      <c r="E1726" s="101"/>
      <c r="F1726" s="68"/>
      <c r="G1726" s="104"/>
      <c r="H1726" s="106"/>
      <c r="I1726" s="107"/>
      <c r="J1726" s="347"/>
      <c r="K1726" s="69"/>
      <c r="L1726" s="84"/>
      <c r="M1726" s="82"/>
      <c r="N1726" s="319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47"/>
      <c r="K1727" s="69"/>
      <c r="L1727" s="84"/>
      <c r="M1727" s="82"/>
      <c r="N1727" s="319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47"/>
      <c r="K1728" s="69"/>
      <c r="L1728" s="318"/>
      <c r="M1728" s="82"/>
      <c r="N1728" s="319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47"/>
      <c r="K1729" s="69"/>
      <c r="L1729" s="318"/>
      <c r="M1729" s="82"/>
      <c r="N1729" s="319"/>
    </row>
    <row r="1730" spans="2:14" x14ac:dyDescent="0.2">
      <c r="B1730" s="65"/>
      <c r="C1730" s="78"/>
      <c r="D1730" s="100"/>
      <c r="E1730" s="101"/>
      <c r="F1730" s="77"/>
      <c r="G1730" s="307"/>
      <c r="H1730" s="317"/>
      <c r="I1730" s="320"/>
      <c r="J1730" s="350"/>
      <c r="K1730" s="69"/>
      <c r="L1730" s="84"/>
      <c r="M1730" s="82"/>
      <c r="N1730" s="319"/>
    </row>
    <row r="1731" spans="2:14" x14ac:dyDescent="0.2">
      <c r="B1731" s="65"/>
      <c r="C1731" s="78"/>
      <c r="D1731" s="100"/>
      <c r="E1731" s="101"/>
      <c r="F1731" s="77"/>
      <c r="G1731" s="307"/>
      <c r="H1731" s="317"/>
      <c r="I1731" s="320"/>
      <c r="J1731" s="350"/>
      <c r="K1731" s="69"/>
      <c r="L1731" s="84"/>
      <c r="M1731" s="82"/>
      <c r="N1731" s="319"/>
    </row>
    <row r="1732" spans="2:14" ht="15" x14ac:dyDescent="0.25">
      <c r="B1732" s="65"/>
      <c r="C1732" s="78"/>
      <c r="D1732" s="100"/>
      <c r="E1732" s="101"/>
      <c r="F1732" s="77"/>
      <c r="G1732" s="307"/>
      <c r="H1732" s="317"/>
      <c r="I1732" s="309"/>
      <c r="J1732" s="348"/>
      <c r="K1732" s="69"/>
      <c r="L1732" s="318"/>
      <c r="M1732" s="82"/>
      <c r="N1732" s="319"/>
    </row>
    <row r="1733" spans="2:14" ht="15" x14ac:dyDescent="0.25">
      <c r="B1733" s="65"/>
      <c r="C1733" s="78"/>
      <c r="D1733" s="100"/>
      <c r="E1733" s="102"/>
      <c r="F1733" s="77"/>
      <c r="G1733" s="321"/>
      <c r="H1733" s="317"/>
      <c r="I1733" s="309"/>
      <c r="J1733" s="348"/>
      <c r="K1733" s="69"/>
      <c r="L1733" s="318"/>
      <c r="M1733" s="82"/>
      <c r="N1733" s="319"/>
    </row>
    <row r="1734" spans="2:14" ht="15" x14ac:dyDescent="0.25">
      <c r="B1734" s="65"/>
      <c r="C1734" s="78"/>
      <c r="D1734" s="97"/>
      <c r="E1734" s="67"/>
      <c r="F1734" s="77"/>
      <c r="G1734" s="321"/>
      <c r="H1734" s="317"/>
      <c r="I1734" s="309"/>
      <c r="J1734" s="348"/>
      <c r="K1734" s="69"/>
      <c r="L1734" s="318"/>
      <c r="M1734" s="82"/>
      <c r="N1734" s="319"/>
    </row>
    <row r="1735" spans="2:14" ht="15" x14ac:dyDescent="0.25">
      <c r="B1735" s="65"/>
      <c r="C1735" s="78"/>
      <c r="D1735" s="97"/>
      <c r="E1735" s="67"/>
      <c r="F1735" s="77"/>
      <c r="G1735" s="321"/>
      <c r="H1735" s="317"/>
      <c r="I1735" s="309"/>
      <c r="J1735" s="348"/>
      <c r="K1735" s="69"/>
      <c r="L1735" s="318"/>
      <c r="M1735" s="82"/>
      <c r="N1735" s="319"/>
    </row>
    <row r="1736" spans="2:14" ht="15" x14ac:dyDescent="0.25">
      <c r="B1736" s="65"/>
      <c r="C1736" s="78"/>
      <c r="D1736" s="97"/>
      <c r="E1736" s="67"/>
      <c r="F1736" s="77"/>
      <c r="G1736" s="321"/>
      <c r="H1736" s="317"/>
      <c r="I1736" s="322"/>
      <c r="J1736" s="351"/>
      <c r="K1736" s="69"/>
      <c r="L1736" s="318"/>
      <c r="M1736" s="82"/>
      <c r="N1736" s="319"/>
    </row>
    <row r="1737" spans="2:14" ht="15" x14ac:dyDescent="0.25">
      <c r="B1737" s="65"/>
      <c r="C1737" s="78"/>
      <c r="D1737" s="97"/>
      <c r="E1737" s="67"/>
      <c r="F1737" s="77"/>
      <c r="G1737" s="321"/>
      <c r="H1737" s="317"/>
      <c r="I1737" s="322"/>
      <c r="J1737" s="351"/>
      <c r="K1737" s="69"/>
      <c r="L1737" s="318"/>
      <c r="M1737" s="82"/>
      <c r="N1737" s="319"/>
    </row>
    <row r="1738" spans="2:14" x14ac:dyDescent="0.2">
      <c r="B1738" s="65"/>
      <c r="C1738" s="66"/>
      <c r="D1738" s="90"/>
      <c r="E1738" s="67"/>
      <c r="F1738" s="77"/>
      <c r="G1738" s="77"/>
      <c r="H1738" s="106"/>
      <c r="I1738" s="94"/>
      <c r="J1738" s="352"/>
      <c r="K1738" s="80"/>
      <c r="L1738" s="84"/>
      <c r="M1738" s="82"/>
      <c r="N1738" s="323"/>
    </row>
    <row r="1739" spans="2:14" ht="15" x14ac:dyDescent="0.25">
      <c r="B1739" s="65"/>
      <c r="C1739" s="78"/>
      <c r="D1739" s="90"/>
      <c r="E1739" s="67"/>
      <c r="F1739" s="77"/>
      <c r="G1739" s="324"/>
      <c r="H1739" s="317"/>
      <c r="I1739" s="322"/>
      <c r="J1739" s="351"/>
      <c r="K1739" s="69"/>
      <c r="L1739" s="318"/>
      <c r="M1739" s="82"/>
      <c r="N1739" s="323"/>
    </row>
    <row r="1740" spans="2:14" ht="15" x14ac:dyDescent="0.25">
      <c r="B1740" s="65"/>
      <c r="C1740" s="66"/>
      <c r="D1740" s="90"/>
      <c r="E1740" s="67"/>
      <c r="F1740" s="77"/>
      <c r="G1740" s="77"/>
      <c r="H1740" s="106"/>
      <c r="I1740" s="95"/>
      <c r="J1740" s="353"/>
      <c r="K1740" s="80"/>
      <c r="L1740" s="84"/>
      <c r="M1740" s="82"/>
      <c r="N1740" s="323"/>
    </row>
    <row r="1741" spans="2:14" ht="15" x14ac:dyDescent="0.25">
      <c r="B1741" s="91"/>
      <c r="C1741" s="66"/>
      <c r="D1741" s="90"/>
      <c r="E1741" s="67"/>
      <c r="F1741" s="77"/>
      <c r="G1741" s="77"/>
      <c r="H1741" s="106"/>
      <c r="I1741" s="95"/>
      <c r="J1741" s="353"/>
      <c r="K1741" s="69"/>
      <c r="L1741" s="84"/>
      <c r="M1741" s="82"/>
      <c r="N1741" s="323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2"/>
      <c r="K1742" s="69"/>
      <c r="L1742" s="84"/>
      <c r="M1742" s="82"/>
      <c r="N1742" s="323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52"/>
      <c r="K1743" s="69"/>
      <c r="L1743" s="84"/>
      <c r="M1743" s="82"/>
      <c r="N1743" s="323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3"/>
      <c r="K1744" s="80"/>
      <c r="L1744" s="84"/>
      <c r="M1744" s="82"/>
      <c r="N1744" s="323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3"/>
      <c r="K1745" s="69"/>
      <c r="L1745" s="84"/>
      <c r="M1745" s="82"/>
      <c r="N1745" s="323"/>
    </row>
    <row r="1746" spans="2:14" ht="15" x14ac:dyDescent="0.25">
      <c r="B1746" s="91"/>
      <c r="C1746" s="78"/>
      <c r="D1746" s="90"/>
      <c r="E1746" s="67"/>
      <c r="F1746" s="77"/>
      <c r="G1746" s="324"/>
      <c r="H1746" s="317"/>
      <c r="I1746" s="322"/>
      <c r="J1746" s="351"/>
      <c r="K1746" s="69"/>
      <c r="L1746" s="84"/>
      <c r="M1746" s="82"/>
      <c r="N1746" s="323"/>
    </row>
    <row r="1747" spans="2:14" x14ac:dyDescent="0.2">
      <c r="B1747" s="91"/>
      <c r="C1747" s="66"/>
      <c r="D1747" s="90"/>
      <c r="E1747" s="67"/>
      <c r="F1747" s="77"/>
      <c r="G1747" s="77"/>
      <c r="H1747" s="106"/>
      <c r="I1747" s="94"/>
      <c r="J1747" s="352"/>
      <c r="K1747" s="69"/>
      <c r="L1747" s="84"/>
      <c r="M1747" s="82"/>
      <c r="N1747" s="323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3"/>
      <c r="K1748" s="69"/>
      <c r="L1748" s="84"/>
      <c r="M1748" s="82"/>
      <c r="N1748" s="323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3"/>
      <c r="K1749" s="80"/>
      <c r="L1749" s="84"/>
      <c r="M1749" s="82"/>
      <c r="N1749" s="323"/>
    </row>
    <row r="1750" spans="2:14" x14ac:dyDescent="0.2">
      <c r="B1750" s="91"/>
      <c r="C1750" s="66"/>
      <c r="D1750" s="90"/>
      <c r="E1750" s="67"/>
      <c r="F1750" s="77"/>
      <c r="G1750" s="77"/>
      <c r="H1750" s="106"/>
      <c r="I1750" s="94"/>
      <c r="J1750" s="352"/>
      <c r="K1750" s="69"/>
      <c r="L1750" s="84"/>
      <c r="M1750" s="82"/>
      <c r="N1750" s="319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3"/>
      <c r="K1751" s="69"/>
      <c r="L1751" s="318"/>
      <c r="M1751" s="82"/>
      <c r="N1751" s="319"/>
    </row>
    <row r="1752" spans="2:14" ht="15" x14ac:dyDescent="0.25">
      <c r="B1752" s="91"/>
      <c r="C1752" s="66"/>
      <c r="D1752" s="90"/>
      <c r="E1752" s="67"/>
      <c r="F1752" s="77"/>
      <c r="G1752" s="77"/>
      <c r="H1752" s="106"/>
      <c r="I1752" s="95"/>
      <c r="J1752" s="353"/>
      <c r="K1752" s="69"/>
      <c r="L1752" s="84"/>
      <c r="M1752" s="82"/>
      <c r="N1752" s="319"/>
    </row>
    <row r="1753" spans="2:14" ht="15" x14ac:dyDescent="0.25">
      <c r="B1753" s="65"/>
      <c r="C1753" s="78"/>
      <c r="D1753" s="90"/>
      <c r="E1753" s="67"/>
      <c r="F1753" s="77"/>
      <c r="G1753" s="324"/>
      <c r="H1753" s="317"/>
      <c r="I1753" s="322"/>
      <c r="J1753" s="351"/>
      <c r="K1753" s="69"/>
      <c r="L1753" s="318"/>
      <c r="M1753" s="82"/>
      <c r="N1753" s="319"/>
    </row>
    <row r="1754" spans="2:14" ht="15" x14ac:dyDescent="0.25">
      <c r="B1754" s="37"/>
      <c r="C1754" s="52"/>
      <c r="D1754" s="24"/>
      <c r="E1754" s="25"/>
      <c r="F1754" s="26"/>
      <c r="G1754" s="26"/>
      <c r="H1754" s="325"/>
      <c r="I1754" s="41"/>
      <c r="J1754" s="354"/>
      <c r="K1754" s="27"/>
      <c r="L1754" s="326"/>
      <c r="M1754" s="34"/>
      <c r="N1754" s="327"/>
    </row>
    <row r="1755" spans="2:14" ht="15" x14ac:dyDescent="0.25">
      <c r="B1755" s="37"/>
      <c r="C1755" s="53"/>
      <c r="D1755" s="24"/>
      <c r="E1755" s="25"/>
      <c r="F1755" s="26"/>
      <c r="G1755" s="321"/>
      <c r="H1755" s="328"/>
      <c r="I1755" s="329"/>
      <c r="J1755" s="355"/>
      <c r="K1755" s="27"/>
      <c r="L1755" s="33"/>
      <c r="M1755" s="34"/>
      <c r="N1755" s="327"/>
    </row>
    <row r="1756" spans="2:14" ht="15" x14ac:dyDescent="0.25">
      <c r="B1756" s="37"/>
      <c r="C1756" s="53"/>
      <c r="D1756" s="24"/>
      <c r="E1756" s="25"/>
      <c r="F1756" s="26"/>
      <c r="G1756" s="321"/>
      <c r="H1756" s="328"/>
      <c r="I1756" s="329"/>
      <c r="J1756" s="355"/>
      <c r="K1756" s="27"/>
      <c r="L1756" s="326"/>
      <c r="M1756" s="34"/>
      <c r="N1756" s="327"/>
    </row>
    <row r="1757" spans="2:14" ht="15" x14ac:dyDescent="0.25">
      <c r="B1757" s="37"/>
      <c r="C1757" s="53"/>
      <c r="D1757" s="24"/>
      <c r="E1757" s="25"/>
      <c r="F1757" s="26"/>
      <c r="G1757" s="321"/>
      <c r="H1757" s="328"/>
      <c r="I1757" s="329"/>
      <c r="J1757" s="355"/>
      <c r="K1757" s="27"/>
      <c r="L1757" s="326"/>
      <c r="M1757" s="34"/>
      <c r="N1757" s="327"/>
    </row>
    <row r="1758" spans="2:14" ht="15" x14ac:dyDescent="0.25">
      <c r="B1758" s="37"/>
      <c r="C1758" s="53"/>
      <c r="D1758" s="24"/>
      <c r="E1758" s="25"/>
      <c r="F1758" s="26"/>
      <c r="G1758" s="321"/>
      <c r="H1758" s="328"/>
      <c r="I1758" s="329"/>
      <c r="J1758" s="355"/>
      <c r="K1758" s="27"/>
      <c r="L1758" s="326"/>
      <c r="M1758" s="34"/>
      <c r="N1758" s="327"/>
    </row>
    <row r="1759" spans="2:14" ht="15" x14ac:dyDescent="0.25">
      <c r="B1759" s="30"/>
      <c r="C1759" s="52"/>
      <c r="D1759" s="24"/>
      <c r="E1759" s="25"/>
      <c r="F1759" s="26"/>
      <c r="G1759" s="26"/>
      <c r="H1759" s="325"/>
      <c r="I1759" s="41"/>
      <c r="J1759" s="354"/>
      <c r="K1759" s="27"/>
      <c r="L1759" s="326"/>
      <c r="M1759" s="34"/>
      <c r="N1759" s="327"/>
    </row>
    <row r="1760" spans="2:14" ht="15" x14ac:dyDescent="0.25">
      <c r="B1760" s="37"/>
      <c r="C1760" s="53"/>
      <c r="D1760" s="24"/>
      <c r="E1760" s="25"/>
      <c r="F1760" s="26"/>
      <c r="G1760" s="321"/>
      <c r="H1760" s="328"/>
      <c r="I1760" s="329"/>
      <c r="J1760" s="355"/>
      <c r="K1760" s="27"/>
      <c r="L1760" s="326"/>
      <c r="M1760" s="34"/>
      <c r="N1760" s="327"/>
    </row>
    <row r="1761" spans="2:14" ht="15" x14ac:dyDescent="0.25">
      <c r="B1761" s="37"/>
      <c r="C1761" s="53"/>
      <c r="D1761" s="24"/>
      <c r="E1761" s="25"/>
      <c r="F1761" s="26"/>
      <c r="G1761" s="321"/>
      <c r="H1761" s="328"/>
      <c r="I1761" s="329"/>
      <c r="J1761" s="355"/>
      <c r="K1761" s="27"/>
      <c r="L1761" s="326"/>
      <c r="M1761" s="34"/>
      <c r="N1761" s="327"/>
    </row>
    <row r="1762" spans="2:14" ht="15" x14ac:dyDescent="0.25">
      <c r="B1762" s="37"/>
      <c r="C1762" s="53"/>
      <c r="D1762" s="24"/>
      <c r="E1762" s="25"/>
      <c r="F1762" s="26"/>
      <c r="G1762" s="321"/>
      <c r="H1762" s="328"/>
      <c r="I1762" s="329"/>
      <c r="J1762" s="355"/>
      <c r="K1762" s="27"/>
      <c r="L1762" s="326"/>
      <c r="M1762" s="34"/>
      <c r="N1762" s="35"/>
    </row>
    <row r="1763" spans="2:14" ht="15" x14ac:dyDescent="0.25">
      <c r="B1763" s="30"/>
      <c r="C1763" s="23"/>
      <c r="D1763" s="24"/>
      <c r="E1763" s="25"/>
      <c r="F1763" s="26"/>
      <c r="G1763" s="321"/>
      <c r="H1763" s="328"/>
      <c r="I1763" s="329"/>
      <c r="J1763" s="355"/>
      <c r="K1763" s="27"/>
      <c r="L1763" s="326"/>
      <c r="M1763" s="34"/>
      <c r="N1763" s="35"/>
    </row>
    <row r="1764" spans="2:14" ht="15" x14ac:dyDescent="0.25">
      <c r="B1764" s="30"/>
      <c r="C1764" s="52"/>
      <c r="D1764" s="24"/>
      <c r="E1764" s="25"/>
      <c r="F1764" s="26"/>
      <c r="G1764" s="26"/>
      <c r="H1764" s="325"/>
      <c r="I1764" s="41"/>
      <c r="J1764" s="354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5"/>
      <c r="I1765" s="41"/>
      <c r="J1765" s="354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60"/>
      <c r="G1766" s="26"/>
      <c r="H1766" s="325"/>
      <c r="I1766" s="41"/>
      <c r="J1766" s="354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5"/>
      <c r="I1767" s="41"/>
      <c r="J1767" s="354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5"/>
      <c r="I1768" s="41"/>
      <c r="J1768" s="354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5"/>
      <c r="I1769" s="41"/>
      <c r="J1769" s="354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5"/>
      <c r="I1770" s="41"/>
      <c r="J1770" s="354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5"/>
      <c r="I1771" s="41"/>
      <c r="J1771" s="354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5"/>
      <c r="I1772" s="41"/>
      <c r="J1772" s="354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5"/>
      <c r="I1773" s="41"/>
      <c r="J1773" s="354"/>
      <c r="K1773" s="27"/>
      <c r="L1773" s="326"/>
      <c r="M1773" s="34"/>
      <c r="N1773" s="35"/>
    </row>
    <row r="1774" spans="2:14" x14ac:dyDescent="0.2">
      <c r="B1774" s="37"/>
      <c r="C1774" s="23"/>
      <c r="D1774" s="24"/>
      <c r="E1774" s="25"/>
      <c r="F1774" s="60"/>
      <c r="G1774" s="26"/>
      <c r="H1774" s="325"/>
      <c r="I1774" s="42"/>
      <c r="J1774" s="356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26"/>
      <c r="G1775" s="26"/>
      <c r="H1775" s="325"/>
      <c r="I1775" s="41"/>
      <c r="J1775" s="354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60"/>
      <c r="G1776" s="26"/>
      <c r="H1776" s="325"/>
      <c r="I1776" s="41"/>
      <c r="J1776" s="354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1"/>
      <c r="H1777" s="328"/>
      <c r="I1777" s="329"/>
      <c r="J1777" s="355"/>
      <c r="K1777" s="27"/>
      <c r="L1777" s="326"/>
      <c r="M1777" s="34"/>
      <c r="N1777" s="35"/>
    </row>
    <row r="1778" spans="2:14" ht="15" x14ac:dyDescent="0.25">
      <c r="B1778" s="30"/>
      <c r="C1778" s="52"/>
      <c r="D1778" s="24"/>
      <c r="E1778" s="25"/>
      <c r="F1778" s="26"/>
      <c r="G1778" s="26"/>
      <c r="H1778" s="325"/>
      <c r="I1778" s="41"/>
      <c r="J1778" s="354"/>
      <c r="K1778" s="27"/>
      <c r="L1778" s="33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1"/>
      <c r="H1779" s="328"/>
      <c r="I1779" s="329"/>
      <c r="J1779" s="355"/>
      <c r="K1779" s="27"/>
      <c r="L1779" s="326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1"/>
      <c r="H1780" s="328"/>
      <c r="I1780" s="329"/>
      <c r="J1780" s="355"/>
      <c r="K1780" s="27"/>
      <c r="L1780" s="326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1"/>
      <c r="H1781" s="328"/>
      <c r="I1781" s="329"/>
      <c r="J1781" s="355"/>
      <c r="K1781" s="27"/>
      <c r="L1781" s="326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5"/>
      <c r="I1782" s="41"/>
      <c r="J1782" s="354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5"/>
      <c r="I1783" s="41"/>
      <c r="J1783" s="354"/>
      <c r="K1783" s="27"/>
      <c r="L1783" s="33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25"/>
      <c r="I1784" s="41"/>
      <c r="J1784" s="354"/>
      <c r="K1784" s="27"/>
      <c r="L1784" s="33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1"/>
      <c r="H1785" s="328"/>
      <c r="I1785" s="329"/>
      <c r="J1785" s="355"/>
      <c r="K1785" s="27"/>
      <c r="L1785" s="326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1"/>
      <c r="H1786" s="328"/>
      <c r="I1786" s="329"/>
      <c r="J1786" s="355"/>
      <c r="K1786" s="27"/>
      <c r="L1786" s="326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1"/>
      <c r="H1787" s="328"/>
      <c r="I1787" s="329"/>
      <c r="J1787" s="355"/>
      <c r="K1787" s="27"/>
      <c r="L1787" s="326"/>
      <c r="M1787" s="34"/>
      <c r="N1787" s="35"/>
    </row>
    <row r="1788" spans="2:14" ht="15" x14ac:dyDescent="0.25">
      <c r="B1788" s="30"/>
      <c r="C1788" s="52"/>
      <c r="D1788" s="24"/>
      <c r="E1788" s="25"/>
      <c r="F1788" s="26"/>
      <c r="G1788" s="26"/>
      <c r="H1788" s="325"/>
      <c r="I1788" s="41"/>
      <c r="J1788" s="354"/>
      <c r="K1788" s="27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26"/>
      <c r="H1789" s="325"/>
      <c r="I1789" s="41"/>
      <c r="J1789" s="354"/>
      <c r="K1789" s="36"/>
      <c r="L1789" s="33"/>
      <c r="M1789" s="34"/>
      <c r="N1789" s="35"/>
    </row>
    <row r="1790" spans="2:14" ht="15" x14ac:dyDescent="0.25">
      <c r="B1790" s="30"/>
      <c r="C1790" s="23"/>
      <c r="D1790" s="24"/>
      <c r="E1790" s="25"/>
      <c r="F1790" s="26"/>
      <c r="G1790" s="321"/>
      <c r="H1790" s="328"/>
      <c r="I1790" s="329"/>
      <c r="J1790" s="355"/>
      <c r="K1790" s="27"/>
      <c r="L1790" s="33"/>
      <c r="M1790" s="34"/>
      <c r="N1790" s="35"/>
    </row>
    <row r="1791" spans="2:14" ht="15" x14ac:dyDescent="0.25">
      <c r="B1791" s="30"/>
      <c r="C1791" s="52"/>
      <c r="D1791" s="24"/>
      <c r="E1791" s="25"/>
      <c r="F1791" s="26"/>
      <c r="G1791" s="26"/>
      <c r="H1791" s="325"/>
      <c r="I1791" s="41"/>
      <c r="J1791" s="354"/>
      <c r="K1791" s="27"/>
      <c r="L1791" s="33"/>
      <c r="M1791" s="34"/>
      <c r="N1791" s="35"/>
    </row>
    <row r="1792" spans="2:14" x14ac:dyDescent="0.2">
      <c r="B1792" s="37"/>
      <c r="C1792" s="52"/>
      <c r="D1792" s="24"/>
      <c r="E1792" s="25"/>
      <c r="F1792" s="26"/>
      <c r="G1792" s="26"/>
      <c r="H1792" s="325"/>
      <c r="I1792" s="42"/>
      <c r="J1792" s="356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60"/>
      <c r="G1793" s="26"/>
      <c r="H1793" s="325"/>
      <c r="I1793" s="41"/>
      <c r="J1793" s="354"/>
      <c r="K1793" s="27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26"/>
      <c r="G1794" s="26"/>
      <c r="H1794" s="325"/>
      <c r="I1794" s="41"/>
      <c r="J1794" s="354"/>
      <c r="K1794" s="27"/>
      <c r="L1794" s="33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5"/>
      <c r="I1795" s="42"/>
      <c r="J1795" s="356"/>
      <c r="K1795" s="27"/>
      <c r="L1795" s="33"/>
      <c r="M1795" s="34"/>
      <c r="N1795" s="35"/>
    </row>
    <row r="1796" spans="2:14" ht="15" x14ac:dyDescent="0.25">
      <c r="B1796" s="37"/>
      <c r="C1796" s="53"/>
      <c r="D1796" s="24"/>
      <c r="E1796" s="25"/>
      <c r="F1796" s="26"/>
      <c r="G1796" s="321"/>
      <c r="H1796" s="328"/>
      <c r="I1796" s="329"/>
      <c r="J1796" s="355"/>
      <c r="K1796" s="27"/>
      <c r="L1796" s="326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5"/>
      <c r="I1797" s="42"/>
      <c r="J1797" s="356"/>
      <c r="K1797" s="27"/>
      <c r="L1797" s="33"/>
      <c r="M1797" s="34"/>
      <c r="N1797" s="35"/>
    </row>
    <row r="1798" spans="2:14" x14ac:dyDescent="0.2">
      <c r="B1798" s="37"/>
      <c r="C1798" s="23"/>
      <c r="D1798" s="24"/>
      <c r="E1798" s="25"/>
      <c r="F1798" s="26"/>
      <c r="G1798" s="321"/>
      <c r="H1798" s="328"/>
      <c r="I1798" s="330"/>
      <c r="J1798" s="357"/>
      <c r="K1798" s="27"/>
      <c r="L1798" s="33"/>
      <c r="M1798" s="34"/>
      <c r="N1798" s="35"/>
    </row>
    <row r="1799" spans="2:14" x14ac:dyDescent="0.2">
      <c r="B1799" s="37"/>
      <c r="C1799" s="52"/>
      <c r="D1799" s="24"/>
      <c r="E1799" s="25"/>
      <c r="F1799" s="26"/>
      <c r="G1799" s="26"/>
      <c r="H1799" s="325"/>
      <c r="I1799" s="42"/>
      <c r="J1799" s="356"/>
      <c r="K1799" s="36"/>
      <c r="L1799" s="33"/>
      <c r="M1799" s="34"/>
      <c r="N1799" s="35"/>
    </row>
    <row r="1800" spans="2:14" x14ac:dyDescent="0.2">
      <c r="B1800" s="37"/>
      <c r="C1800" s="53"/>
      <c r="D1800" s="24"/>
      <c r="E1800" s="25"/>
      <c r="F1800" s="26"/>
      <c r="G1800" s="26"/>
      <c r="H1800" s="325"/>
      <c r="I1800" s="330"/>
      <c r="J1800" s="357"/>
      <c r="K1800" s="36"/>
      <c r="L1800" s="326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5"/>
      <c r="I1801" s="41"/>
      <c r="J1801" s="354"/>
      <c r="K1801" s="27"/>
      <c r="L1801" s="326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25"/>
      <c r="I1802" s="41"/>
      <c r="J1802" s="354"/>
      <c r="K1802" s="27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26"/>
      <c r="H1803" s="325"/>
      <c r="I1803" s="329"/>
      <c r="J1803" s="355"/>
      <c r="K1803" s="36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1"/>
      <c r="H1804" s="328"/>
      <c r="I1804" s="329"/>
      <c r="J1804" s="355"/>
      <c r="K1804" s="27"/>
      <c r="L1804" s="326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1"/>
      <c r="H1805" s="328"/>
      <c r="I1805" s="329"/>
      <c r="J1805" s="355"/>
      <c r="K1805" s="27"/>
      <c r="L1805" s="326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1"/>
      <c r="H1806" s="328"/>
      <c r="I1806" s="329"/>
      <c r="J1806" s="355"/>
      <c r="K1806" s="27"/>
      <c r="L1806" s="326"/>
      <c r="M1806" s="34"/>
      <c r="N1806" s="35"/>
    </row>
    <row r="1807" spans="2:14" ht="15" x14ac:dyDescent="0.25">
      <c r="B1807" s="30"/>
      <c r="C1807" s="52"/>
      <c r="D1807" s="24"/>
      <c r="E1807" s="25"/>
      <c r="F1807" s="26"/>
      <c r="G1807" s="26"/>
      <c r="H1807" s="325"/>
      <c r="I1807" s="41"/>
      <c r="J1807" s="354"/>
      <c r="K1807" s="27"/>
      <c r="L1807" s="33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1"/>
      <c r="H1808" s="328"/>
      <c r="I1808" s="329"/>
      <c r="J1808" s="355"/>
      <c r="K1808" s="27"/>
      <c r="L1808" s="326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1"/>
      <c r="H1809" s="328"/>
      <c r="I1809" s="329"/>
      <c r="J1809" s="355"/>
      <c r="K1809" s="27"/>
      <c r="L1809" s="326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1"/>
      <c r="H1810" s="328"/>
      <c r="I1810" s="329"/>
      <c r="J1810" s="355"/>
      <c r="K1810" s="27"/>
      <c r="L1810" s="326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1"/>
      <c r="H1811" s="328"/>
      <c r="I1811" s="329"/>
      <c r="J1811" s="355"/>
      <c r="K1811" s="27"/>
      <c r="L1811" s="326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5"/>
      <c r="I1812" s="41"/>
      <c r="J1812" s="354"/>
      <c r="K1812" s="36"/>
      <c r="L1812" s="33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25"/>
      <c r="I1813" s="41"/>
      <c r="J1813" s="354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5"/>
      <c r="I1814" s="41"/>
      <c r="J1814" s="354"/>
      <c r="K1814" s="36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5"/>
      <c r="I1815" s="41"/>
      <c r="J1815" s="354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5"/>
      <c r="I1816" s="41"/>
      <c r="J1816" s="354"/>
      <c r="K1816" s="27"/>
      <c r="L1816" s="33"/>
      <c r="M1816" s="34"/>
      <c r="N1816" s="35"/>
    </row>
    <row r="1817" spans="2:14" ht="15" x14ac:dyDescent="0.25">
      <c r="B1817" s="30"/>
      <c r="C1817" s="23"/>
      <c r="D1817" s="24"/>
      <c r="E1817" s="25"/>
      <c r="F1817" s="26"/>
      <c r="G1817" s="26"/>
      <c r="H1817" s="325"/>
      <c r="I1817" s="41"/>
      <c r="J1817" s="354"/>
      <c r="K1817" s="27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5"/>
      <c r="I1818" s="41"/>
      <c r="J1818" s="354"/>
      <c r="K1818" s="27"/>
      <c r="L1818" s="33"/>
      <c r="M1818" s="34"/>
      <c r="N1818" s="35"/>
    </row>
    <row r="1819" spans="2:14" ht="15" x14ac:dyDescent="0.25">
      <c r="B1819" s="30"/>
      <c r="C1819" s="53"/>
      <c r="D1819" s="24"/>
      <c r="E1819" s="25"/>
      <c r="F1819" s="26"/>
      <c r="G1819" s="321"/>
      <c r="H1819" s="328"/>
      <c r="I1819" s="329"/>
      <c r="J1819" s="355"/>
      <c r="K1819" s="36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5"/>
      <c r="I1820" s="41"/>
      <c r="J1820" s="354"/>
      <c r="K1820" s="27"/>
      <c r="L1820" s="33"/>
      <c r="M1820" s="34"/>
      <c r="N1820" s="35"/>
    </row>
    <row r="1821" spans="2:14" ht="15" x14ac:dyDescent="0.25">
      <c r="B1821" s="30"/>
      <c r="C1821" s="52"/>
      <c r="D1821" s="24"/>
      <c r="E1821" s="25"/>
      <c r="F1821" s="26"/>
      <c r="G1821" s="26"/>
      <c r="H1821" s="325"/>
      <c r="I1821" s="41"/>
      <c r="J1821" s="354"/>
      <c r="K1821" s="36"/>
      <c r="L1821" s="33"/>
      <c r="M1821" s="34"/>
      <c r="N1821" s="35"/>
    </row>
    <row r="1822" spans="2:14" ht="15" x14ac:dyDescent="0.25">
      <c r="B1822" s="37"/>
      <c r="C1822" s="52"/>
      <c r="D1822" s="24"/>
      <c r="E1822" s="25"/>
      <c r="F1822" s="26"/>
      <c r="G1822" s="26"/>
      <c r="H1822" s="325"/>
      <c r="I1822" s="41"/>
      <c r="J1822" s="354"/>
      <c r="K1822" s="27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5"/>
      <c r="I1823" s="42"/>
      <c r="J1823" s="356"/>
      <c r="K1823" s="36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25"/>
      <c r="I1824" s="42"/>
      <c r="J1824" s="356"/>
      <c r="K1824" s="36"/>
      <c r="L1824" s="33"/>
      <c r="M1824" s="34"/>
      <c r="N1824" s="35"/>
    </row>
    <row r="1825" spans="2:14" ht="15" x14ac:dyDescent="0.25">
      <c r="B1825" s="37"/>
      <c r="C1825" s="23"/>
      <c r="D1825" s="24"/>
      <c r="E1825" s="25"/>
      <c r="F1825" s="26"/>
      <c r="G1825" s="26"/>
      <c r="H1825" s="325"/>
      <c r="I1825" s="41"/>
      <c r="J1825" s="354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5"/>
      <c r="I1826" s="42"/>
      <c r="J1826" s="356"/>
      <c r="K1826" s="36"/>
      <c r="L1826" s="33"/>
      <c r="M1826" s="34"/>
      <c r="N1826" s="35"/>
    </row>
    <row r="1827" spans="2:14" ht="15" x14ac:dyDescent="0.25">
      <c r="B1827" s="37"/>
      <c r="C1827" s="52"/>
      <c r="D1827" s="24"/>
      <c r="E1827" s="25"/>
      <c r="F1827" s="26"/>
      <c r="G1827" s="26"/>
      <c r="H1827" s="325"/>
      <c r="I1827" s="41"/>
      <c r="J1827" s="354"/>
      <c r="K1827" s="27"/>
      <c r="L1827" s="33"/>
      <c r="M1827" s="34"/>
      <c r="N1827" s="35"/>
    </row>
    <row r="1828" spans="2:14" x14ac:dyDescent="0.2">
      <c r="B1828" s="37"/>
      <c r="C1828" s="52"/>
      <c r="D1828" s="24"/>
      <c r="E1828" s="25"/>
      <c r="F1828" s="26"/>
      <c r="G1828" s="26"/>
      <c r="H1828" s="325"/>
      <c r="I1828" s="42"/>
      <c r="J1828" s="356"/>
      <c r="K1828" s="36"/>
      <c r="L1828" s="326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5"/>
      <c r="I1829" s="41"/>
      <c r="J1829" s="354"/>
      <c r="K1829" s="27"/>
      <c r="L1829" s="326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25"/>
      <c r="I1830" s="41"/>
      <c r="J1830" s="354"/>
      <c r="K1830" s="27"/>
      <c r="L1830" s="326"/>
      <c r="M1830" s="34"/>
      <c r="N1830" s="35"/>
    </row>
    <row r="1831" spans="2:14" x14ac:dyDescent="0.2">
      <c r="B1831" s="37"/>
      <c r="C1831" s="23"/>
      <c r="D1831" s="24"/>
      <c r="E1831" s="25"/>
      <c r="F1831" s="26"/>
      <c r="G1831" s="321"/>
      <c r="H1831" s="328"/>
      <c r="I1831" s="330"/>
      <c r="J1831" s="357"/>
      <c r="K1831" s="27"/>
      <c r="L1831" s="33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1"/>
      <c r="H1832" s="328"/>
      <c r="I1832" s="329"/>
      <c r="J1832" s="355"/>
      <c r="K1832" s="27"/>
      <c r="L1832" s="326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1"/>
      <c r="H1833" s="328"/>
      <c r="I1833" s="329"/>
      <c r="J1833" s="355"/>
      <c r="K1833" s="27"/>
      <c r="L1833" s="326"/>
      <c r="M1833" s="34"/>
      <c r="N1833" s="35"/>
    </row>
    <row r="1834" spans="2:14" ht="15" x14ac:dyDescent="0.25">
      <c r="B1834" s="37"/>
      <c r="C1834" s="52"/>
      <c r="D1834" s="24"/>
      <c r="E1834" s="25"/>
      <c r="F1834" s="26"/>
      <c r="G1834" s="26"/>
      <c r="H1834" s="325"/>
      <c r="I1834" s="41"/>
      <c r="J1834" s="354"/>
      <c r="K1834" s="27"/>
      <c r="L1834" s="33"/>
      <c r="M1834" s="34"/>
      <c r="N1834" s="35"/>
    </row>
    <row r="1835" spans="2:14" x14ac:dyDescent="0.2">
      <c r="B1835" s="37"/>
      <c r="C1835" s="23"/>
      <c r="D1835" s="24"/>
      <c r="E1835" s="25"/>
      <c r="F1835" s="26"/>
      <c r="G1835" s="321"/>
      <c r="H1835" s="328"/>
      <c r="I1835" s="330"/>
      <c r="J1835" s="357"/>
      <c r="K1835" s="27"/>
      <c r="L1835" s="33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1"/>
      <c r="H1836" s="328"/>
      <c r="I1836" s="329"/>
      <c r="J1836" s="355"/>
      <c r="K1836" s="27"/>
      <c r="L1836" s="326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1"/>
      <c r="H1837" s="328"/>
      <c r="I1837" s="329"/>
      <c r="J1837" s="355"/>
      <c r="K1837" s="27"/>
      <c r="L1837" s="326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1"/>
      <c r="H1838" s="328"/>
      <c r="I1838" s="329"/>
      <c r="J1838" s="355"/>
      <c r="K1838" s="27"/>
      <c r="L1838" s="326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1"/>
      <c r="H1839" s="328"/>
      <c r="I1839" s="329"/>
      <c r="J1839" s="355"/>
      <c r="K1839" s="27"/>
      <c r="L1839" s="326"/>
      <c r="M1839" s="34"/>
      <c r="N1839" s="35"/>
    </row>
    <row r="1840" spans="2:14" ht="15" x14ac:dyDescent="0.25">
      <c r="B1840" s="37"/>
      <c r="D1840" s="24"/>
      <c r="E1840" s="25"/>
      <c r="F1840" s="26"/>
      <c r="G1840" s="321"/>
      <c r="H1840" s="328"/>
      <c r="I1840" s="329"/>
      <c r="J1840" s="355"/>
      <c r="K1840" s="27"/>
      <c r="L1840" s="326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5"/>
      <c r="I1841" s="41"/>
      <c r="J1841" s="354"/>
      <c r="K1841" s="27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25"/>
      <c r="I1842" s="41"/>
      <c r="J1842" s="354"/>
      <c r="K1842" s="36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321"/>
      <c r="H1843" s="328"/>
      <c r="I1843" s="329"/>
      <c r="J1843" s="355"/>
      <c r="K1843" s="27"/>
      <c r="L1843" s="33"/>
      <c r="M1843" s="34"/>
      <c r="N1843" s="35"/>
    </row>
    <row r="1844" spans="2:14" x14ac:dyDescent="0.2">
      <c r="B1844" s="30"/>
      <c r="C1844" s="23"/>
      <c r="D1844" s="24"/>
      <c r="E1844" s="25"/>
      <c r="F1844" s="26"/>
      <c r="G1844" s="26"/>
      <c r="H1844" s="325"/>
      <c r="I1844" s="42"/>
      <c r="J1844" s="356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5"/>
      <c r="I1845" s="42"/>
      <c r="J1845" s="356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5"/>
      <c r="I1846" s="42"/>
      <c r="J1846" s="356"/>
      <c r="K1846" s="36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26"/>
      <c r="H1847" s="325"/>
      <c r="I1847" s="41"/>
      <c r="J1847" s="354"/>
      <c r="K1847" s="27"/>
      <c r="L1847" s="33"/>
      <c r="M1847" s="34"/>
      <c r="N1847" s="35"/>
    </row>
    <row r="1848" spans="2:14" x14ac:dyDescent="0.2">
      <c r="B1848" s="30"/>
      <c r="C1848" s="23"/>
      <c r="D1848" s="24"/>
      <c r="E1848" s="25"/>
      <c r="F1848" s="26"/>
      <c r="G1848" s="26"/>
      <c r="H1848" s="325"/>
      <c r="I1848" s="42"/>
      <c r="J1848" s="356"/>
      <c r="K1848" s="27"/>
      <c r="L1848" s="33"/>
      <c r="M1848" s="34"/>
      <c r="N1848" s="35"/>
    </row>
    <row r="1849" spans="2:14" ht="15" x14ac:dyDescent="0.25">
      <c r="B1849" s="30"/>
      <c r="C1849" s="23"/>
      <c r="D1849" s="24"/>
      <c r="E1849" s="25"/>
      <c r="F1849" s="26"/>
      <c r="G1849" s="321"/>
      <c r="H1849" s="328"/>
      <c r="I1849" s="329"/>
      <c r="J1849" s="355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5"/>
      <c r="I1850" s="41"/>
      <c r="J1850" s="354"/>
      <c r="K1850" s="27"/>
      <c r="L1850" s="33"/>
      <c r="M1850" s="34"/>
      <c r="N1850" s="35"/>
    </row>
    <row r="1851" spans="2:14" x14ac:dyDescent="0.2">
      <c r="B1851" s="37"/>
      <c r="C1851" s="23"/>
      <c r="D1851" s="24"/>
      <c r="E1851" s="25"/>
      <c r="F1851" s="26"/>
      <c r="G1851" s="26"/>
      <c r="H1851" s="325"/>
      <c r="I1851" s="330"/>
      <c r="J1851" s="357"/>
      <c r="K1851" s="27"/>
      <c r="L1851" s="33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5"/>
      <c r="I1852" s="41"/>
      <c r="J1852" s="354"/>
      <c r="K1852" s="27"/>
      <c r="L1852" s="326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26"/>
      <c r="H1853" s="325"/>
      <c r="I1853" s="41"/>
      <c r="J1853" s="354"/>
      <c r="K1853" s="27"/>
      <c r="L1853" s="326"/>
      <c r="M1853" s="34"/>
      <c r="N1853" s="35"/>
    </row>
    <row r="1854" spans="2:14" x14ac:dyDescent="0.2">
      <c r="B1854" s="37"/>
      <c r="C1854" s="23"/>
      <c r="D1854" s="24"/>
      <c r="E1854" s="25"/>
      <c r="F1854" s="26"/>
      <c r="G1854" s="26"/>
      <c r="H1854" s="325"/>
      <c r="I1854" s="42"/>
      <c r="J1854" s="356"/>
      <c r="K1854" s="27"/>
      <c r="L1854" s="33"/>
      <c r="M1854" s="34"/>
      <c r="N1854" s="35"/>
    </row>
    <row r="1855" spans="2:14" x14ac:dyDescent="0.2">
      <c r="B1855" s="30"/>
      <c r="C1855" s="23"/>
      <c r="D1855" s="24"/>
      <c r="E1855" s="25"/>
      <c r="F1855" s="26"/>
      <c r="G1855" s="26"/>
      <c r="H1855" s="325"/>
      <c r="I1855" s="42"/>
      <c r="J1855" s="356"/>
      <c r="K1855" s="27"/>
      <c r="L1855" s="33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1"/>
      <c r="H1856" s="328"/>
      <c r="I1856" s="329"/>
      <c r="J1856" s="355"/>
      <c r="K1856" s="27"/>
      <c r="L1856" s="326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1"/>
      <c r="H1857" s="328"/>
      <c r="I1857" s="329"/>
      <c r="J1857" s="355"/>
      <c r="K1857" s="27"/>
      <c r="L1857" s="326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1"/>
      <c r="H1858" s="328"/>
      <c r="I1858" s="329"/>
      <c r="J1858" s="355"/>
      <c r="K1858" s="27"/>
      <c r="L1858" s="326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5"/>
      <c r="I1859" s="41"/>
      <c r="J1859" s="354"/>
      <c r="K1859" s="27"/>
      <c r="L1859" s="33"/>
      <c r="M1859" s="34"/>
      <c r="N1859" s="35"/>
    </row>
    <row r="1860" spans="2:14" ht="15" x14ac:dyDescent="0.25">
      <c r="B1860" s="30"/>
      <c r="C1860" s="23"/>
      <c r="D1860" s="24"/>
      <c r="E1860" s="25"/>
      <c r="F1860" s="26"/>
      <c r="G1860" s="26"/>
      <c r="H1860" s="325"/>
      <c r="I1860" s="41"/>
      <c r="J1860" s="354"/>
      <c r="K1860" s="27"/>
      <c r="L1860" s="326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1"/>
      <c r="H1861" s="328"/>
      <c r="I1861" s="329"/>
      <c r="J1861" s="355"/>
      <c r="K1861" s="27"/>
      <c r="L1861" s="326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1"/>
      <c r="H1862" s="328"/>
      <c r="I1862" s="329"/>
      <c r="J1862" s="355"/>
      <c r="K1862" s="27"/>
      <c r="L1862" s="326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1"/>
      <c r="H1863" s="328"/>
      <c r="I1863" s="329"/>
      <c r="J1863" s="355"/>
      <c r="K1863" s="27"/>
      <c r="L1863" s="326"/>
      <c r="M1863" s="34"/>
      <c r="N1863" s="35"/>
    </row>
    <row r="1864" spans="2:14" x14ac:dyDescent="0.2">
      <c r="B1864" s="30"/>
      <c r="C1864" s="23"/>
      <c r="D1864" s="24"/>
      <c r="E1864" s="25"/>
      <c r="F1864" s="26"/>
      <c r="G1864" s="26"/>
      <c r="H1864" s="325"/>
      <c r="I1864" s="42"/>
      <c r="J1864" s="356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5"/>
      <c r="I1865" s="42"/>
      <c r="J1865" s="356"/>
      <c r="K1865" s="27"/>
      <c r="L1865" s="33"/>
      <c r="M1865" s="34"/>
      <c r="N1865" s="35"/>
    </row>
    <row r="1866" spans="2:14" x14ac:dyDescent="0.2">
      <c r="B1866" s="37"/>
      <c r="C1866" s="23"/>
      <c r="D1866" s="24"/>
      <c r="E1866" s="25"/>
      <c r="F1866" s="26"/>
      <c r="G1866" s="26"/>
      <c r="H1866" s="325"/>
      <c r="I1866" s="42"/>
      <c r="J1866" s="356"/>
      <c r="K1866" s="27"/>
      <c r="L1866" s="33"/>
      <c r="M1866" s="34"/>
      <c r="N1866" s="35"/>
    </row>
    <row r="1867" spans="2:14" ht="15" x14ac:dyDescent="0.25">
      <c r="B1867" s="37"/>
      <c r="C1867" s="23"/>
      <c r="D1867" s="24"/>
      <c r="E1867" s="25"/>
      <c r="F1867" s="26"/>
      <c r="G1867" s="26"/>
      <c r="H1867" s="325"/>
      <c r="I1867" s="41"/>
      <c r="J1867" s="354"/>
      <c r="K1867" s="36"/>
      <c r="L1867" s="33"/>
      <c r="M1867" s="34"/>
      <c r="N1867" s="35"/>
    </row>
  </sheetData>
  <sortState xmlns:xlrd2="http://schemas.microsoft.com/office/spreadsheetml/2017/richdata2" ref="B7:I1048573">
    <sortCondition ref="C7:C46"/>
  </sortState>
  <mergeCells count="3">
    <mergeCell ref="D1:H1"/>
    <mergeCell ref="D2:K2"/>
    <mergeCell ref="B3:F4"/>
  </mergeCells>
  <phoneticPr fontId="19" type="noConversion"/>
  <conditionalFormatting sqref="H1840:H1863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0:H1862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0:H1861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0:E1867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0:E1867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0:E1867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0:E1867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0:E1867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0:E1867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0:E1867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0:E1867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0:H1867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0:H1867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0:H1867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0:E1867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0:H1867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0:E1867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0:H1867">
    <cfRule type="iconSet" priority="282941">
      <iconSet>
        <cfvo type="percent" val="0"/>
        <cfvo type="percent" val="23"/>
        <cfvo type="percent" val="70"/>
      </iconSet>
    </cfRule>
  </conditionalFormatting>
  <conditionalFormatting sqref="H1840:H1867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0:H1867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0:H1867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0:H1867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0:E1867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0:H1867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0:H1867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0:H1867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0:H1867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0:H1867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0:E1867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0:H1867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0:H1867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0:E1867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0:E1867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0:H1867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0:H1867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0:H1867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0:E1867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0:H1867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0:H1867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0:H1867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0:H1867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0:H1867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0:H1867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0:E1867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0:H1867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0:H1867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0:H1867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0:H1867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0:H1867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0:H1867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0:E1867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0:H1867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0:E1867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0:H1867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0:E1867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0:H1867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09">
      <iconSet>
        <cfvo type="percent" val="0"/>
        <cfvo type="num" val="22"/>
        <cfvo type="num" val="26"/>
      </iconSet>
    </cfRule>
  </conditionalFormatting>
  <conditionalFormatting sqref="H1840:H1867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15">
      <iconSet>
        <cfvo type="percent" val="0"/>
        <cfvo type="num" val="21"/>
        <cfvo type="num" val="25"/>
      </iconSet>
    </cfRule>
  </conditionalFormatting>
  <conditionalFormatting sqref="H1840:H1867">
    <cfRule type="iconSet" priority="283417">
      <iconSet>
        <cfvo type="percent" val="0"/>
        <cfvo type="num" val="19"/>
        <cfvo type="num" val="23"/>
      </iconSet>
    </cfRule>
  </conditionalFormatting>
  <conditionalFormatting sqref="H1840:H1867">
    <cfRule type="iconSet" priority="283419">
      <iconSet>
        <cfvo type="percent" val="0"/>
        <cfvo type="num" val="23"/>
        <cfvo type="num" val="27"/>
      </iconSet>
    </cfRule>
  </conditionalFormatting>
  <conditionalFormatting sqref="E1754:E1756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9">
    <cfRule type="containsText" dxfId="32" priority="175" operator="containsText" text="M">
      <formula>NOT(ISERROR(SEARCH("M",M7)))</formula>
    </cfRule>
  </conditionalFormatting>
  <conditionalFormatting sqref="U6">
    <cfRule type="cellIs" dxfId="31" priority="172" operator="between">
      <formula>1</formula>
      <formula>4</formula>
    </cfRule>
  </conditionalFormatting>
  <conditionalFormatting sqref="E48:E1177 E7:E46">
    <cfRule type="cellIs" dxfId="30" priority="170" operator="greaterThan">
      <formula>7</formula>
    </cfRule>
  </conditionalFormatting>
  <conditionalFormatting sqref="E1487:E4765">
    <cfRule type="cellIs" dxfId="29" priority="137" operator="greaterThan">
      <formula>7</formula>
    </cfRule>
  </conditionalFormatting>
  <conditionalFormatting sqref="I48:I1249 G48:G50 I7:I46">
    <cfRule type="cellIs" dxfId="28" priority="41" operator="lessThan">
      <formula>E7</formula>
    </cfRule>
  </conditionalFormatting>
  <conditionalFormatting sqref="I1840:I1867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0:I1867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0:I1867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0:I1867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0:I1867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0:I1867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0:I1867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0:I1867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0:I1867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0:I1867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0:I1867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0:I1867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0:I1867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0:I1867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6:H1473 H1260:H1434 H48:H1249 H7:H46">
    <cfRule type="cellIs" dxfId="27" priority="297711" operator="greaterThan">
      <formula>$H$47</formula>
    </cfRule>
  </conditionalFormatting>
  <conditionalFormatting sqref="L7:L1249">
    <cfRule type="top10" dxfId="26" priority="297745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3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E1754:E1756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E1734:E1753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$H$47</xm:f>
              </x14:cfvo>
              <x14:cfIcon iconSet="NoIcons" iconId="0"/>
              <x14:cfIcon iconSet="NoIcons" iconId="0"/>
              <x14:cfIcon iconSet="3Stars" iconId="2"/>
            </x14:iconSet>
          </x14:cfRule>
          <xm:sqref>H1260:H1270 H48:H1249 H7:H46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5" t="s">
        <v>110</v>
      </c>
      <c r="E1" s="365"/>
      <c r="F1" s="365"/>
      <c r="G1" s="365"/>
      <c r="H1" s="365"/>
      <c r="I1" s="19"/>
      <c r="J1" s="16"/>
      <c r="K1"/>
    </row>
    <row r="2" spans="2:75" ht="33.75" customHeight="1" thickBot="1" x14ac:dyDescent="0.35">
      <c r="D2" s="366" t="s">
        <v>111</v>
      </c>
      <c r="E2" s="366"/>
      <c r="F2" s="366"/>
      <c r="G2" s="366"/>
      <c r="H2" s="366"/>
      <c r="I2" s="366"/>
      <c r="J2" s="366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67" t="s">
        <v>115</v>
      </c>
      <c r="E3" s="367"/>
      <c r="F3" s="367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67"/>
      <c r="E4" s="367"/>
      <c r="F4" s="367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16" workbookViewId="0">
      <selection activeCell="D11" sqref="D11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145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144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0">
        <v>43</v>
      </c>
      <c r="C46" t="s">
        <v>143</v>
      </c>
      <c r="F46" t="s">
        <v>80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Y52"/>
  <sheetViews>
    <sheetView topLeftCell="A36" zoomScale="95" zoomScaleNormal="95" workbookViewId="0">
      <pane xSplit="1" topLeftCell="B1" activePane="topRight" state="frozen"/>
      <selection pane="topRight" activeCell="C7" sqref="C7:BB51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24.125" bestFit="1" customWidth="1"/>
    <col min="5" max="5" width="18.75" bestFit="1" customWidth="1"/>
    <col min="6" max="6" width="28.875" bestFit="1" customWidth="1"/>
    <col min="7" max="7" width="15.75" bestFit="1" customWidth="1"/>
    <col min="8" max="8" width="18.75" bestFit="1" customWidth="1"/>
    <col min="9" max="9" width="28.875" bestFit="1" customWidth="1"/>
    <col min="10" max="10" width="15.75" bestFit="1" customWidth="1"/>
    <col min="11" max="11" width="18.75" bestFit="1" customWidth="1"/>
    <col min="12" max="12" width="28.875" bestFit="1" customWidth="1"/>
    <col min="13" max="13" width="15.75" bestFit="1" customWidth="1"/>
    <col min="14" max="14" width="18.75" bestFit="1" customWidth="1"/>
    <col min="15" max="15" width="28.875" bestFit="1" customWidth="1"/>
    <col min="16" max="16" width="15.75" bestFit="1" customWidth="1"/>
    <col min="17" max="17" width="18.75" bestFit="1" customWidth="1"/>
    <col min="18" max="18" width="28.875" bestFit="1" customWidth="1"/>
    <col min="19" max="19" width="15.75" bestFit="1" customWidth="1"/>
    <col min="20" max="20" width="18.75" bestFit="1" customWidth="1"/>
    <col min="21" max="21" width="28.875" bestFit="1" customWidth="1"/>
    <col min="22" max="22" width="15.75" bestFit="1" customWidth="1"/>
    <col min="23" max="23" width="18.75" bestFit="1" customWidth="1"/>
    <col min="24" max="24" width="28.875" bestFit="1" customWidth="1"/>
    <col min="25" max="25" width="15.75" bestFit="1" customWidth="1"/>
    <col min="26" max="26" width="18.75" bestFit="1" customWidth="1"/>
    <col min="27" max="27" width="28.875" bestFit="1" customWidth="1"/>
    <col min="28" max="28" width="15.75" bestFit="1" customWidth="1"/>
    <col min="29" max="29" width="18.75" bestFit="1" customWidth="1"/>
    <col min="30" max="30" width="28.875" bestFit="1" customWidth="1"/>
    <col min="31" max="31" width="15.75" bestFit="1" customWidth="1"/>
    <col min="32" max="32" width="18.75" bestFit="1" customWidth="1"/>
    <col min="33" max="33" width="28.875" bestFit="1" customWidth="1"/>
    <col min="34" max="34" width="15.75" bestFit="1" customWidth="1"/>
    <col min="35" max="35" width="18.75" bestFit="1" customWidth="1"/>
    <col min="36" max="36" width="28.875" bestFit="1" customWidth="1"/>
    <col min="37" max="37" width="15.75" bestFit="1" customWidth="1"/>
    <col min="38" max="38" width="18.75" bestFit="1" customWidth="1"/>
    <col min="39" max="39" width="28.875" bestFit="1" customWidth="1"/>
    <col min="40" max="40" width="15.75" bestFit="1" customWidth="1"/>
    <col min="41" max="41" width="18.75" bestFit="1" customWidth="1"/>
    <col min="42" max="42" width="28.875" bestFit="1" customWidth="1"/>
    <col min="43" max="43" width="15.75" bestFit="1" customWidth="1"/>
    <col min="44" max="44" width="18.75" bestFit="1" customWidth="1"/>
    <col min="45" max="45" width="28.875" bestFit="1" customWidth="1"/>
    <col min="46" max="46" width="15.75" bestFit="1" customWidth="1"/>
    <col min="47" max="47" width="18.75" bestFit="1" customWidth="1"/>
    <col min="48" max="48" width="28.875" bestFit="1" customWidth="1"/>
    <col min="49" max="49" width="21.5" bestFit="1" customWidth="1"/>
    <col min="50" max="50" width="24.375" bestFit="1" customWidth="1"/>
    <col min="51" max="51" width="34.5" bestFit="1" customWidth="1"/>
    <col min="52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51" ht="60" customHeight="1" x14ac:dyDescent="0.2"/>
    <row r="6" spans="3:51" x14ac:dyDescent="0.2">
      <c r="D6" s="22" t="s">
        <v>189</v>
      </c>
    </row>
    <row r="7" spans="3:51" x14ac:dyDescent="0.2">
      <c r="D7" s="371">
        <v>45977</v>
      </c>
      <c r="G7" s="371">
        <v>45978</v>
      </c>
      <c r="J7" s="371">
        <v>45979</v>
      </c>
      <c r="M7" s="371">
        <v>45980</v>
      </c>
      <c r="P7" s="371">
        <v>45981</v>
      </c>
      <c r="S7" s="371">
        <v>45982</v>
      </c>
      <c r="V7" s="371">
        <v>45983</v>
      </c>
      <c r="Y7" s="371">
        <v>45984</v>
      </c>
      <c r="AB7" s="371">
        <v>45985</v>
      </c>
      <c r="AE7" s="371">
        <v>45986</v>
      </c>
      <c r="AH7" s="371">
        <v>45987</v>
      </c>
      <c r="AK7" s="371">
        <v>45988</v>
      </c>
      <c r="AN7" s="371">
        <v>45989</v>
      </c>
      <c r="AQ7" s="371">
        <v>45990</v>
      </c>
      <c r="AT7" s="371">
        <v>45991</v>
      </c>
      <c r="AW7" t="s">
        <v>190</v>
      </c>
      <c r="AX7" t="s">
        <v>191</v>
      </c>
      <c r="AY7" t="s">
        <v>192</v>
      </c>
    </row>
    <row r="8" spans="3:51" x14ac:dyDescent="0.2">
      <c r="C8" s="22" t="s">
        <v>142</v>
      </c>
      <c r="D8" t="s">
        <v>137</v>
      </c>
      <c r="E8" t="s">
        <v>138</v>
      </c>
      <c r="F8" t="s">
        <v>193</v>
      </c>
      <c r="G8" t="s">
        <v>137</v>
      </c>
      <c r="H8" t="s">
        <v>138</v>
      </c>
      <c r="I8" t="s">
        <v>193</v>
      </c>
      <c r="J8" t="s">
        <v>137</v>
      </c>
      <c r="K8" t="s">
        <v>138</v>
      </c>
      <c r="L8" t="s">
        <v>193</v>
      </c>
      <c r="M8" t="s">
        <v>137</v>
      </c>
      <c r="N8" t="s">
        <v>138</v>
      </c>
      <c r="O8" t="s">
        <v>193</v>
      </c>
      <c r="P8" t="s">
        <v>137</v>
      </c>
      <c r="Q8" t="s">
        <v>138</v>
      </c>
      <c r="R8" t="s">
        <v>193</v>
      </c>
      <c r="S8" t="s">
        <v>137</v>
      </c>
      <c r="T8" t="s">
        <v>138</v>
      </c>
      <c r="U8" t="s">
        <v>193</v>
      </c>
      <c r="V8" t="s">
        <v>137</v>
      </c>
      <c r="W8" t="s">
        <v>138</v>
      </c>
      <c r="X8" t="s">
        <v>193</v>
      </c>
      <c r="Y8" t="s">
        <v>137</v>
      </c>
      <c r="Z8" t="s">
        <v>138</v>
      </c>
      <c r="AA8" t="s">
        <v>193</v>
      </c>
      <c r="AB8" t="s">
        <v>137</v>
      </c>
      <c r="AC8" t="s">
        <v>138</v>
      </c>
      <c r="AD8" t="s">
        <v>193</v>
      </c>
      <c r="AE8" t="s">
        <v>137</v>
      </c>
      <c r="AF8" t="s">
        <v>138</v>
      </c>
      <c r="AG8" t="s">
        <v>193</v>
      </c>
      <c r="AH8" t="s">
        <v>137</v>
      </c>
      <c r="AI8" t="s">
        <v>138</v>
      </c>
      <c r="AJ8" t="s">
        <v>193</v>
      </c>
      <c r="AK8" t="s">
        <v>137</v>
      </c>
      <c r="AL8" t="s">
        <v>138</v>
      </c>
      <c r="AM8" t="s">
        <v>193</v>
      </c>
      <c r="AN8" t="s">
        <v>137</v>
      </c>
      <c r="AO8" t="s">
        <v>138</v>
      </c>
      <c r="AP8" t="s">
        <v>193</v>
      </c>
      <c r="AQ8" t="s">
        <v>137</v>
      </c>
      <c r="AR8" t="s">
        <v>138</v>
      </c>
      <c r="AS8" t="s">
        <v>193</v>
      </c>
      <c r="AT8" t="s">
        <v>137</v>
      </c>
      <c r="AU8" t="s">
        <v>138</v>
      </c>
      <c r="AV8" t="s">
        <v>193</v>
      </c>
    </row>
    <row r="9" spans="3:51" x14ac:dyDescent="0.2">
      <c r="C9" s="153">
        <v>1</v>
      </c>
      <c r="D9" s="370">
        <v>9</v>
      </c>
      <c r="E9" s="370">
        <v>216</v>
      </c>
      <c r="F9" s="370">
        <v>202.697674418605</v>
      </c>
      <c r="G9" s="370">
        <v>9</v>
      </c>
      <c r="H9" s="370">
        <v>147</v>
      </c>
      <c r="I9" s="370">
        <v>155.272727272727</v>
      </c>
      <c r="J9" s="370">
        <v>8</v>
      </c>
      <c r="K9" s="370">
        <v>167</v>
      </c>
      <c r="L9" s="370">
        <v>183.13916786226699</v>
      </c>
      <c r="M9" s="370">
        <v>8</v>
      </c>
      <c r="N9" s="370">
        <v>154</v>
      </c>
      <c r="O9" s="370">
        <v>180.06741573033699</v>
      </c>
      <c r="P9" s="370">
        <v>10</v>
      </c>
      <c r="Q9" s="370">
        <v>200</v>
      </c>
      <c r="R9" s="370">
        <v>209.490616621984</v>
      </c>
      <c r="S9" s="370">
        <v>9</v>
      </c>
      <c r="T9" s="370">
        <v>169</v>
      </c>
      <c r="U9" s="370">
        <v>187.48148148148101</v>
      </c>
      <c r="V9" s="370">
        <v>10</v>
      </c>
      <c r="W9" s="370">
        <v>207</v>
      </c>
      <c r="X9" s="370">
        <v>201.967694566814</v>
      </c>
      <c r="Y9" s="370"/>
      <c r="Z9" s="370"/>
      <c r="AA9" s="370"/>
      <c r="AB9" s="370">
        <v>10</v>
      </c>
      <c r="AC9" s="370">
        <v>218</v>
      </c>
      <c r="AD9" s="370">
        <v>210.56603773584899</v>
      </c>
      <c r="AE9" s="370">
        <v>10</v>
      </c>
      <c r="AF9" s="370">
        <v>209</v>
      </c>
      <c r="AG9" s="370">
        <v>210.88435374149699</v>
      </c>
      <c r="AH9" s="370">
        <v>6</v>
      </c>
      <c r="AI9" s="370">
        <v>88</v>
      </c>
      <c r="AJ9" s="370">
        <v>124.459459459459</v>
      </c>
      <c r="AK9" s="370">
        <v>8</v>
      </c>
      <c r="AL9" s="370">
        <v>149</v>
      </c>
      <c r="AM9" s="370">
        <v>158.503293807642</v>
      </c>
      <c r="AN9" s="370">
        <v>9</v>
      </c>
      <c r="AO9" s="370">
        <v>184</v>
      </c>
      <c r="AP9" s="370">
        <v>198</v>
      </c>
      <c r="AQ9" s="370">
        <v>9</v>
      </c>
      <c r="AR9" s="370">
        <v>202</v>
      </c>
      <c r="AS9" s="370">
        <v>198.686440677966</v>
      </c>
      <c r="AT9" s="370">
        <v>12</v>
      </c>
      <c r="AU9" s="370">
        <v>289</v>
      </c>
      <c r="AV9" s="370">
        <v>308.69662921348299</v>
      </c>
      <c r="AW9" s="370">
        <v>127</v>
      </c>
      <c r="AX9" s="370">
        <v>2599</v>
      </c>
      <c r="AY9" s="370">
        <v>2729.9129925901107</v>
      </c>
    </row>
    <row r="10" spans="3:51" x14ac:dyDescent="0.2">
      <c r="C10" s="153">
        <v>2</v>
      </c>
      <c r="D10" s="370">
        <v>8</v>
      </c>
      <c r="E10" s="370">
        <v>157</v>
      </c>
      <c r="F10" s="370">
        <v>180.17571059431501</v>
      </c>
      <c r="G10" s="370">
        <v>6</v>
      </c>
      <c r="H10" s="370">
        <v>147</v>
      </c>
      <c r="I10" s="370">
        <v>103.515151515152</v>
      </c>
      <c r="J10" s="370">
        <v>8</v>
      </c>
      <c r="K10" s="370">
        <v>215</v>
      </c>
      <c r="L10" s="370">
        <v>183.13916786226699</v>
      </c>
      <c r="M10" s="370">
        <v>9</v>
      </c>
      <c r="N10" s="370">
        <v>215</v>
      </c>
      <c r="O10" s="370">
        <v>202.575842696629</v>
      </c>
      <c r="P10" s="370">
        <v>5</v>
      </c>
      <c r="Q10" s="370">
        <v>107</v>
      </c>
      <c r="R10" s="370">
        <v>104.745308310992</v>
      </c>
      <c r="S10" s="370">
        <v>9</v>
      </c>
      <c r="T10" s="370">
        <v>241</v>
      </c>
      <c r="U10" s="370">
        <v>187.48148148148101</v>
      </c>
      <c r="V10" s="370">
        <v>9</v>
      </c>
      <c r="W10" s="370">
        <v>199</v>
      </c>
      <c r="X10" s="370">
        <v>181.770925110132</v>
      </c>
      <c r="Y10" s="370"/>
      <c r="Z10" s="370"/>
      <c r="AA10" s="370"/>
      <c r="AB10" s="370">
        <v>9</v>
      </c>
      <c r="AC10" s="370">
        <v>225</v>
      </c>
      <c r="AD10" s="370">
        <v>189.50943396226401</v>
      </c>
      <c r="AE10" s="370">
        <v>9</v>
      </c>
      <c r="AF10" s="370">
        <v>180</v>
      </c>
      <c r="AG10" s="370">
        <v>189.79591836734701</v>
      </c>
      <c r="AH10" s="370">
        <v>9</v>
      </c>
      <c r="AI10" s="370">
        <v>190</v>
      </c>
      <c r="AJ10" s="370">
        <v>186.68918918918899</v>
      </c>
      <c r="AK10" s="370">
        <v>9</v>
      </c>
      <c r="AL10" s="370">
        <v>195</v>
      </c>
      <c r="AM10" s="370">
        <v>178.31620553359701</v>
      </c>
      <c r="AN10" s="370">
        <v>9</v>
      </c>
      <c r="AO10" s="370">
        <v>231</v>
      </c>
      <c r="AP10" s="370">
        <v>198</v>
      </c>
      <c r="AQ10" s="370">
        <v>8</v>
      </c>
      <c r="AR10" s="370">
        <v>187</v>
      </c>
      <c r="AS10" s="370">
        <v>176.610169491525</v>
      </c>
      <c r="AT10" s="370"/>
      <c r="AU10" s="370"/>
      <c r="AV10" s="370"/>
      <c r="AW10" s="370">
        <v>107</v>
      </c>
      <c r="AX10" s="370">
        <v>2489</v>
      </c>
      <c r="AY10" s="370">
        <v>2262.3245041148898</v>
      </c>
    </row>
    <row r="11" spans="3:51" x14ac:dyDescent="0.2">
      <c r="C11" s="153">
        <v>3</v>
      </c>
      <c r="D11" s="370"/>
      <c r="E11" s="370"/>
      <c r="F11" s="370"/>
      <c r="G11" s="370">
        <v>9</v>
      </c>
      <c r="H11" s="370">
        <v>183</v>
      </c>
      <c r="I11" s="370">
        <v>155.272727272727</v>
      </c>
      <c r="J11" s="370">
        <v>4</v>
      </c>
      <c r="K11" s="370">
        <v>71</v>
      </c>
      <c r="L11" s="370">
        <v>80.123385939741794</v>
      </c>
      <c r="M11" s="370"/>
      <c r="N11" s="370"/>
      <c r="O11" s="370"/>
      <c r="P11" s="370"/>
      <c r="Q11" s="370"/>
      <c r="R11" s="370"/>
      <c r="S11" s="370"/>
      <c r="T11" s="370"/>
      <c r="U11" s="370"/>
      <c r="V11" s="370"/>
      <c r="W11" s="370"/>
      <c r="X11" s="370"/>
      <c r="Y11" s="370"/>
      <c r="Z11" s="370"/>
      <c r="AA11" s="370"/>
      <c r="AB11" s="370">
        <v>8</v>
      </c>
      <c r="AC11" s="370">
        <v>189</v>
      </c>
      <c r="AD11" s="370">
        <v>168.452830188679</v>
      </c>
      <c r="AE11" s="370">
        <v>9</v>
      </c>
      <c r="AF11" s="370">
        <v>210</v>
      </c>
      <c r="AG11" s="370">
        <v>189.79591836734701</v>
      </c>
      <c r="AH11" s="370">
        <v>9</v>
      </c>
      <c r="AI11" s="370">
        <v>184</v>
      </c>
      <c r="AJ11" s="370">
        <v>186.68918918918899</v>
      </c>
      <c r="AK11" s="370">
        <v>9</v>
      </c>
      <c r="AL11" s="370">
        <v>177</v>
      </c>
      <c r="AM11" s="370">
        <v>178.31620553359701</v>
      </c>
      <c r="AN11" s="370">
        <v>10</v>
      </c>
      <c r="AO11" s="370">
        <v>156</v>
      </c>
      <c r="AP11" s="370">
        <v>220</v>
      </c>
      <c r="AQ11" s="370">
        <v>9</v>
      </c>
      <c r="AR11" s="370">
        <v>170</v>
      </c>
      <c r="AS11" s="370">
        <v>198.686440677966</v>
      </c>
      <c r="AT11" s="370">
        <v>10</v>
      </c>
      <c r="AU11" s="370">
        <v>251</v>
      </c>
      <c r="AV11" s="370">
        <v>257.247191011236</v>
      </c>
      <c r="AW11" s="370">
        <v>77</v>
      </c>
      <c r="AX11" s="370">
        <v>1591</v>
      </c>
      <c r="AY11" s="370">
        <v>1634.5838881804827</v>
      </c>
    </row>
    <row r="12" spans="3:51" x14ac:dyDescent="0.2">
      <c r="C12" s="153">
        <v>4</v>
      </c>
      <c r="D12" s="370">
        <v>10</v>
      </c>
      <c r="E12" s="370">
        <v>243</v>
      </c>
      <c r="F12" s="370">
        <v>225.21963824289401</v>
      </c>
      <c r="G12" s="370"/>
      <c r="H12" s="370"/>
      <c r="I12" s="370"/>
      <c r="J12" s="370">
        <v>7</v>
      </c>
      <c r="K12" s="370">
        <v>148</v>
      </c>
      <c r="L12" s="370">
        <v>160.24677187948399</v>
      </c>
      <c r="M12" s="370">
        <v>9</v>
      </c>
      <c r="N12" s="370">
        <v>199</v>
      </c>
      <c r="O12" s="370">
        <v>202.575842696629</v>
      </c>
      <c r="P12" s="370">
        <v>10</v>
      </c>
      <c r="Q12" s="370">
        <v>247</v>
      </c>
      <c r="R12" s="370">
        <v>209.490616621984</v>
      </c>
      <c r="S12" s="370">
        <v>10</v>
      </c>
      <c r="T12" s="370">
        <v>231</v>
      </c>
      <c r="U12" s="370">
        <v>208.31275720164601</v>
      </c>
      <c r="V12" s="370">
        <v>8</v>
      </c>
      <c r="W12" s="370">
        <v>186</v>
      </c>
      <c r="X12" s="370">
        <v>161.57415565345099</v>
      </c>
      <c r="Y12" s="370">
        <v>9</v>
      </c>
      <c r="Z12" s="370">
        <v>151</v>
      </c>
      <c r="AA12" s="370">
        <v>176.106870229008</v>
      </c>
      <c r="AB12" s="370">
        <v>8</v>
      </c>
      <c r="AC12" s="370">
        <v>148</v>
      </c>
      <c r="AD12" s="370">
        <v>168.452830188679</v>
      </c>
      <c r="AE12" s="370">
        <v>7</v>
      </c>
      <c r="AF12" s="370">
        <v>168</v>
      </c>
      <c r="AG12" s="370">
        <v>147.61904761904799</v>
      </c>
      <c r="AH12" s="370">
        <v>9</v>
      </c>
      <c r="AI12" s="370">
        <v>158</v>
      </c>
      <c r="AJ12" s="370">
        <v>186.68918918918899</v>
      </c>
      <c r="AK12" s="370">
        <v>8</v>
      </c>
      <c r="AL12" s="370">
        <v>195</v>
      </c>
      <c r="AM12" s="370">
        <v>158.503293807642</v>
      </c>
      <c r="AN12" s="370">
        <v>11</v>
      </c>
      <c r="AO12" s="370">
        <v>257</v>
      </c>
      <c r="AP12" s="370">
        <v>242</v>
      </c>
      <c r="AQ12" s="370">
        <v>9</v>
      </c>
      <c r="AR12" s="370">
        <v>185</v>
      </c>
      <c r="AS12" s="370">
        <v>198.686440677966</v>
      </c>
      <c r="AT12" s="370"/>
      <c r="AU12" s="370"/>
      <c r="AV12" s="370"/>
      <c r="AW12" s="370">
        <v>115</v>
      </c>
      <c r="AX12" s="370">
        <v>2516</v>
      </c>
      <c r="AY12" s="370">
        <v>2445.4774540076196</v>
      </c>
    </row>
    <row r="13" spans="3:51" x14ac:dyDescent="0.2">
      <c r="C13" s="153">
        <v>5</v>
      </c>
      <c r="D13" s="370"/>
      <c r="E13" s="370"/>
      <c r="F13" s="370"/>
      <c r="G13" s="370">
        <v>10</v>
      </c>
      <c r="H13" s="370">
        <v>139</v>
      </c>
      <c r="I13" s="370">
        <v>172.52525252525299</v>
      </c>
      <c r="J13" s="370">
        <v>10</v>
      </c>
      <c r="K13" s="370">
        <v>248</v>
      </c>
      <c r="L13" s="370">
        <v>228.92395982783401</v>
      </c>
      <c r="M13" s="370">
        <v>8</v>
      </c>
      <c r="N13" s="370">
        <v>190</v>
      </c>
      <c r="O13" s="370">
        <v>180.06741573033699</v>
      </c>
      <c r="P13" s="370">
        <v>13</v>
      </c>
      <c r="Q13" s="370">
        <v>290</v>
      </c>
      <c r="R13" s="370">
        <v>272.33780160857901</v>
      </c>
      <c r="S13" s="370">
        <v>10</v>
      </c>
      <c r="T13" s="370">
        <v>234</v>
      </c>
      <c r="U13" s="370">
        <v>208.31275720164601</v>
      </c>
      <c r="V13" s="370">
        <v>10</v>
      </c>
      <c r="W13" s="370">
        <v>204</v>
      </c>
      <c r="X13" s="370">
        <v>201.967694566814</v>
      </c>
      <c r="Y13" s="370"/>
      <c r="Z13" s="370"/>
      <c r="AA13" s="370"/>
      <c r="AB13" s="370">
        <v>10</v>
      </c>
      <c r="AC13" s="370">
        <v>221</v>
      </c>
      <c r="AD13" s="370">
        <v>210.56603773584899</v>
      </c>
      <c r="AE13" s="370">
        <v>10</v>
      </c>
      <c r="AF13" s="370">
        <v>233</v>
      </c>
      <c r="AG13" s="370">
        <v>200.340136054422</v>
      </c>
      <c r="AH13" s="370">
        <v>9</v>
      </c>
      <c r="AI13" s="370">
        <v>194</v>
      </c>
      <c r="AJ13" s="370">
        <v>186.68918918918899</v>
      </c>
      <c r="AK13" s="370">
        <v>10</v>
      </c>
      <c r="AL13" s="370">
        <v>210</v>
      </c>
      <c r="AM13" s="370">
        <v>198.129117259552</v>
      </c>
      <c r="AN13" s="370">
        <v>10</v>
      </c>
      <c r="AO13" s="370">
        <v>205</v>
      </c>
      <c r="AP13" s="370">
        <v>220</v>
      </c>
      <c r="AQ13" s="370">
        <v>6</v>
      </c>
      <c r="AR13" s="370">
        <v>159</v>
      </c>
      <c r="AS13" s="370">
        <v>132.45762711864401</v>
      </c>
      <c r="AT13" s="370">
        <v>10</v>
      </c>
      <c r="AU13" s="370">
        <v>273</v>
      </c>
      <c r="AV13" s="370">
        <v>257.247191011236</v>
      </c>
      <c r="AW13" s="370">
        <v>126</v>
      </c>
      <c r="AX13" s="370">
        <v>2800</v>
      </c>
      <c r="AY13" s="370">
        <v>2669.5641798293545</v>
      </c>
    </row>
    <row r="14" spans="3:51" x14ac:dyDescent="0.2">
      <c r="C14" s="153">
        <v>6</v>
      </c>
      <c r="D14" s="370">
        <v>8</v>
      </c>
      <c r="E14" s="370">
        <v>173</v>
      </c>
      <c r="F14" s="370">
        <v>180.17571059431501</v>
      </c>
      <c r="G14" s="370"/>
      <c r="H14" s="370"/>
      <c r="I14" s="370"/>
      <c r="J14" s="370">
        <v>2</v>
      </c>
      <c r="K14" s="370">
        <v>36</v>
      </c>
      <c r="L14" s="370">
        <v>45.784791965566697</v>
      </c>
      <c r="M14" s="370">
        <v>10</v>
      </c>
      <c r="N14" s="370">
        <v>232</v>
      </c>
      <c r="O14" s="370">
        <v>225.084269662921</v>
      </c>
      <c r="P14" s="370">
        <v>3</v>
      </c>
      <c r="Q14" s="370">
        <v>55</v>
      </c>
      <c r="R14" s="370">
        <v>62.847184986595202</v>
      </c>
      <c r="S14" s="370">
        <v>11</v>
      </c>
      <c r="T14" s="370">
        <v>208</v>
      </c>
      <c r="U14" s="370">
        <v>229.144032921811</v>
      </c>
      <c r="V14" s="370">
        <v>10</v>
      </c>
      <c r="W14" s="370">
        <v>239</v>
      </c>
      <c r="X14" s="370">
        <v>201.967694566814</v>
      </c>
      <c r="Y14" s="370">
        <v>9</v>
      </c>
      <c r="Z14" s="370">
        <v>142</v>
      </c>
      <c r="AA14" s="370">
        <v>176.106870229008</v>
      </c>
      <c r="AB14" s="370">
        <v>9</v>
      </c>
      <c r="AC14" s="370">
        <v>205</v>
      </c>
      <c r="AD14" s="370">
        <v>189.50943396226401</v>
      </c>
      <c r="AE14" s="370">
        <v>11</v>
      </c>
      <c r="AF14" s="370">
        <v>233</v>
      </c>
      <c r="AG14" s="370">
        <v>231.97278911564601</v>
      </c>
      <c r="AH14" s="370">
        <v>8</v>
      </c>
      <c r="AI14" s="370">
        <v>150</v>
      </c>
      <c r="AJ14" s="370">
        <v>165.94594594594599</v>
      </c>
      <c r="AK14" s="370">
        <v>8</v>
      </c>
      <c r="AL14" s="370">
        <v>150</v>
      </c>
      <c r="AM14" s="370">
        <v>158.503293807642</v>
      </c>
      <c r="AN14" s="370">
        <v>7</v>
      </c>
      <c r="AO14" s="370">
        <v>141</v>
      </c>
      <c r="AP14" s="370">
        <v>154</v>
      </c>
      <c r="AQ14" s="370">
        <v>9</v>
      </c>
      <c r="AR14" s="370">
        <v>182</v>
      </c>
      <c r="AS14" s="370">
        <v>198.686440677966</v>
      </c>
      <c r="AT14" s="370"/>
      <c r="AU14" s="370"/>
      <c r="AV14" s="370"/>
      <c r="AW14" s="370">
        <v>105</v>
      </c>
      <c r="AX14" s="370">
        <v>2146</v>
      </c>
      <c r="AY14" s="370">
        <v>2219.7284584364952</v>
      </c>
    </row>
    <row r="15" spans="3:51" x14ac:dyDescent="0.2">
      <c r="C15" s="153">
        <v>7</v>
      </c>
      <c r="D15" s="370"/>
      <c r="E15" s="370"/>
      <c r="F15" s="370"/>
      <c r="G15" s="370"/>
      <c r="H15" s="370"/>
      <c r="I15" s="370"/>
      <c r="J15" s="370">
        <v>3</v>
      </c>
      <c r="K15" s="370">
        <v>52</v>
      </c>
      <c r="L15" s="370">
        <v>68.677187948350095</v>
      </c>
      <c r="M15" s="370">
        <v>8</v>
      </c>
      <c r="N15" s="370">
        <v>167</v>
      </c>
      <c r="O15" s="370">
        <v>180.06741573033699</v>
      </c>
      <c r="P15" s="370">
        <v>9</v>
      </c>
      <c r="Q15" s="370">
        <v>206</v>
      </c>
      <c r="R15" s="370">
        <v>188.541554959786</v>
      </c>
      <c r="S15" s="370"/>
      <c r="T15" s="370"/>
      <c r="U15" s="370"/>
      <c r="V15" s="370"/>
      <c r="W15" s="370"/>
      <c r="X15" s="370"/>
      <c r="Y15" s="370"/>
      <c r="Z15" s="370"/>
      <c r="AA15" s="370"/>
      <c r="AB15" s="370"/>
      <c r="AC15" s="370"/>
      <c r="AD15" s="370"/>
      <c r="AE15" s="370"/>
      <c r="AF15" s="370"/>
      <c r="AG15" s="370"/>
      <c r="AH15" s="370">
        <v>8</v>
      </c>
      <c r="AI15" s="370">
        <v>214</v>
      </c>
      <c r="AJ15" s="370">
        <v>165.94594594594599</v>
      </c>
      <c r="AK15" s="370">
        <v>9</v>
      </c>
      <c r="AL15" s="370">
        <v>190</v>
      </c>
      <c r="AM15" s="370">
        <v>178.31620553359701</v>
      </c>
      <c r="AN15" s="370">
        <v>11</v>
      </c>
      <c r="AO15" s="370">
        <v>288</v>
      </c>
      <c r="AP15" s="370">
        <v>242</v>
      </c>
      <c r="AQ15" s="370">
        <v>10</v>
      </c>
      <c r="AR15" s="370">
        <v>232</v>
      </c>
      <c r="AS15" s="370">
        <v>220.76271186440701</v>
      </c>
      <c r="AT15" s="370">
        <v>10</v>
      </c>
      <c r="AU15" s="370">
        <v>250</v>
      </c>
      <c r="AV15" s="370">
        <v>257.247191011236</v>
      </c>
      <c r="AW15" s="370">
        <v>68</v>
      </c>
      <c r="AX15" s="370">
        <v>1599</v>
      </c>
      <c r="AY15" s="370">
        <v>1501.5582129936593</v>
      </c>
    </row>
    <row r="16" spans="3:51" x14ac:dyDescent="0.2">
      <c r="C16" s="153">
        <v>8</v>
      </c>
      <c r="D16" s="370">
        <v>9</v>
      </c>
      <c r="E16" s="370">
        <v>215</v>
      </c>
      <c r="F16" s="370">
        <v>202.697674418605</v>
      </c>
      <c r="G16" s="370"/>
      <c r="H16" s="370"/>
      <c r="I16" s="370"/>
      <c r="J16" s="370">
        <v>6</v>
      </c>
      <c r="K16" s="370">
        <v>151</v>
      </c>
      <c r="L16" s="370">
        <v>137.35437589669999</v>
      </c>
      <c r="M16" s="370">
        <v>13</v>
      </c>
      <c r="N16" s="370">
        <v>297</v>
      </c>
      <c r="O16" s="370">
        <v>292.60955056179802</v>
      </c>
      <c r="P16" s="370">
        <v>12</v>
      </c>
      <c r="Q16" s="370">
        <v>236</v>
      </c>
      <c r="R16" s="370">
        <v>251.38873994638101</v>
      </c>
      <c r="S16" s="370">
        <v>8</v>
      </c>
      <c r="T16" s="370">
        <v>182</v>
      </c>
      <c r="U16" s="370">
        <v>166.65020576131701</v>
      </c>
      <c r="V16" s="370">
        <v>7</v>
      </c>
      <c r="W16" s="370">
        <v>115</v>
      </c>
      <c r="X16" s="370">
        <v>141.37738619676901</v>
      </c>
      <c r="Y16" s="370">
        <v>10</v>
      </c>
      <c r="Z16" s="370">
        <v>238</v>
      </c>
      <c r="AA16" s="370">
        <v>195.67430025445299</v>
      </c>
      <c r="AB16" s="370">
        <v>5</v>
      </c>
      <c r="AC16" s="370">
        <v>69</v>
      </c>
      <c r="AD16" s="370">
        <v>105.28301886792499</v>
      </c>
      <c r="AE16" s="370">
        <v>10</v>
      </c>
      <c r="AF16" s="370">
        <v>170</v>
      </c>
      <c r="AG16" s="370">
        <v>210.88435374149699</v>
      </c>
      <c r="AH16" s="370">
        <v>10</v>
      </c>
      <c r="AI16" s="370">
        <v>157</v>
      </c>
      <c r="AJ16" s="370">
        <v>207.43243243243199</v>
      </c>
      <c r="AK16" s="370">
        <v>10</v>
      </c>
      <c r="AL16" s="370">
        <v>177</v>
      </c>
      <c r="AM16" s="370">
        <v>198.129117259552</v>
      </c>
      <c r="AN16" s="370">
        <v>10</v>
      </c>
      <c r="AO16" s="370">
        <v>230</v>
      </c>
      <c r="AP16" s="370">
        <v>220</v>
      </c>
      <c r="AQ16" s="370">
        <v>7</v>
      </c>
      <c r="AR16" s="370">
        <v>153</v>
      </c>
      <c r="AS16" s="370">
        <v>154.53389830508499</v>
      </c>
      <c r="AT16" s="370"/>
      <c r="AU16" s="370"/>
      <c r="AV16" s="370"/>
      <c r="AW16" s="370">
        <v>117</v>
      </c>
      <c r="AX16" s="370">
        <v>2390</v>
      </c>
      <c r="AY16" s="370">
        <v>2484.0150536425144</v>
      </c>
    </row>
    <row r="17" spans="3:51" x14ac:dyDescent="0.2">
      <c r="C17" s="153">
        <v>9</v>
      </c>
      <c r="D17" s="370"/>
      <c r="E17" s="370"/>
      <c r="F17" s="370"/>
      <c r="G17" s="370">
        <v>12</v>
      </c>
      <c r="H17" s="370">
        <v>226</v>
      </c>
      <c r="I17" s="370">
        <v>207.030303030303</v>
      </c>
      <c r="J17" s="370">
        <v>10</v>
      </c>
      <c r="K17" s="370">
        <v>227</v>
      </c>
      <c r="L17" s="370">
        <v>228.92395982783401</v>
      </c>
      <c r="M17" s="370">
        <v>10</v>
      </c>
      <c r="N17" s="370">
        <v>245</v>
      </c>
      <c r="O17" s="370">
        <v>225.084269662921</v>
      </c>
      <c r="P17" s="370">
        <v>8</v>
      </c>
      <c r="Q17" s="370">
        <v>189</v>
      </c>
      <c r="R17" s="370">
        <v>167.592493297587</v>
      </c>
      <c r="S17" s="370">
        <v>8</v>
      </c>
      <c r="T17" s="370">
        <v>185</v>
      </c>
      <c r="U17" s="370">
        <v>166.65020576131701</v>
      </c>
      <c r="V17" s="370">
        <v>9</v>
      </c>
      <c r="W17" s="370">
        <v>183</v>
      </c>
      <c r="X17" s="370">
        <v>181.770925110132</v>
      </c>
      <c r="Y17" s="370"/>
      <c r="Z17" s="370"/>
      <c r="AA17" s="370"/>
      <c r="AB17" s="370">
        <v>9</v>
      </c>
      <c r="AC17" s="370">
        <v>196</v>
      </c>
      <c r="AD17" s="370">
        <v>189.50943396226401</v>
      </c>
      <c r="AE17" s="370">
        <v>8</v>
      </c>
      <c r="AF17" s="370">
        <v>222</v>
      </c>
      <c r="AG17" s="370">
        <v>168.707482993197</v>
      </c>
      <c r="AH17" s="370">
        <v>8</v>
      </c>
      <c r="AI17" s="370">
        <v>175</v>
      </c>
      <c r="AJ17" s="370">
        <v>165.94594594594599</v>
      </c>
      <c r="AK17" s="370">
        <v>7</v>
      </c>
      <c r="AL17" s="370">
        <v>133</v>
      </c>
      <c r="AM17" s="370">
        <v>138.69038208168601</v>
      </c>
      <c r="AN17" s="370">
        <v>10</v>
      </c>
      <c r="AO17" s="370">
        <v>266</v>
      </c>
      <c r="AP17" s="370">
        <v>220</v>
      </c>
      <c r="AQ17" s="370">
        <v>12</v>
      </c>
      <c r="AR17" s="370">
        <v>258</v>
      </c>
      <c r="AS17" s="370">
        <v>264.91525423728802</v>
      </c>
      <c r="AT17" s="370">
        <v>11</v>
      </c>
      <c r="AU17" s="370">
        <v>322</v>
      </c>
      <c r="AV17" s="370">
        <v>282.97191011235998</v>
      </c>
      <c r="AW17" s="370">
        <v>122</v>
      </c>
      <c r="AX17" s="370">
        <v>2827</v>
      </c>
      <c r="AY17" s="370">
        <v>2607.7925660228352</v>
      </c>
    </row>
    <row r="18" spans="3:51" x14ac:dyDescent="0.2">
      <c r="C18" s="153">
        <v>10</v>
      </c>
      <c r="D18" s="370">
        <v>9</v>
      </c>
      <c r="E18" s="370">
        <v>202</v>
      </c>
      <c r="F18" s="370">
        <v>202.697674418605</v>
      </c>
      <c r="G18" s="370"/>
      <c r="H18" s="370"/>
      <c r="I18" s="370"/>
      <c r="J18" s="370">
        <v>10</v>
      </c>
      <c r="K18" s="370">
        <v>209</v>
      </c>
      <c r="L18" s="370">
        <v>228.92395982783401</v>
      </c>
      <c r="M18" s="370">
        <v>9</v>
      </c>
      <c r="N18" s="370">
        <v>215</v>
      </c>
      <c r="O18" s="370">
        <v>202.575842696629</v>
      </c>
      <c r="P18" s="370">
        <v>8</v>
      </c>
      <c r="Q18" s="370">
        <v>189</v>
      </c>
      <c r="R18" s="370">
        <v>167.592493297587</v>
      </c>
      <c r="S18" s="370">
        <v>4</v>
      </c>
      <c r="T18" s="370">
        <v>97</v>
      </c>
      <c r="U18" s="370">
        <v>83.325102880658406</v>
      </c>
      <c r="V18" s="370"/>
      <c r="W18" s="370"/>
      <c r="X18" s="370"/>
      <c r="Y18" s="370"/>
      <c r="Z18" s="370"/>
      <c r="AA18" s="370"/>
      <c r="AB18" s="370"/>
      <c r="AC18" s="370"/>
      <c r="AD18" s="370"/>
      <c r="AE18" s="370"/>
      <c r="AF18" s="370"/>
      <c r="AG18" s="370"/>
      <c r="AH18" s="370"/>
      <c r="AI18" s="370"/>
      <c r="AJ18" s="370"/>
      <c r="AK18" s="370"/>
      <c r="AL18" s="370"/>
      <c r="AM18" s="370"/>
      <c r="AN18" s="370"/>
      <c r="AO18" s="370"/>
      <c r="AP18" s="370"/>
      <c r="AQ18" s="370"/>
      <c r="AR18" s="370"/>
      <c r="AS18" s="370"/>
      <c r="AT18" s="370"/>
      <c r="AU18" s="370"/>
      <c r="AV18" s="370"/>
      <c r="AW18" s="370">
        <v>40</v>
      </c>
      <c r="AX18" s="370">
        <v>912</v>
      </c>
      <c r="AY18" s="370">
        <v>885.11507312131346</v>
      </c>
    </row>
    <row r="19" spans="3:51" x14ac:dyDescent="0.2">
      <c r="C19" s="153">
        <v>11</v>
      </c>
      <c r="D19" s="370">
        <v>5</v>
      </c>
      <c r="E19" s="370">
        <v>105</v>
      </c>
      <c r="F19" s="370">
        <v>112.609819121447</v>
      </c>
      <c r="G19" s="370">
        <v>9</v>
      </c>
      <c r="H19" s="370">
        <v>176</v>
      </c>
      <c r="I19" s="370">
        <v>155.272727272727</v>
      </c>
      <c r="J19" s="370">
        <v>9</v>
      </c>
      <c r="K19" s="370">
        <v>249</v>
      </c>
      <c r="L19" s="370">
        <v>206.03156384504999</v>
      </c>
      <c r="M19" s="370">
        <v>9</v>
      </c>
      <c r="N19" s="370">
        <v>223</v>
      </c>
      <c r="O19" s="370">
        <v>202.575842696629</v>
      </c>
      <c r="P19" s="370">
        <v>8</v>
      </c>
      <c r="Q19" s="370">
        <v>215</v>
      </c>
      <c r="R19" s="370">
        <v>167.592493297587</v>
      </c>
      <c r="S19" s="370">
        <v>8</v>
      </c>
      <c r="T19" s="370">
        <v>192</v>
      </c>
      <c r="U19" s="370">
        <v>166.65020576131701</v>
      </c>
      <c r="V19" s="370">
        <v>9</v>
      </c>
      <c r="W19" s="370">
        <v>184</v>
      </c>
      <c r="X19" s="370">
        <v>181.770925110132</v>
      </c>
      <c r="Y19" s="370"/>
      <c r="Z19" s="370"/>
      <c r="AA19" s="370"/>
      <c r="AB19" s="370">
        <v>9</v>
      </c>
      <c r="AC19" s="370">
        <v>190</v>
      </c>
      <c r="AD19" s="370">
        <v>189.50943396226401</v>
      </c>
      <c r="AE19" s="370">
        <v>9</v>
      </c>
      <c r="AF19" s="370">
        <v>173</v>
      </c>
      <c r="AG19" s="370">
        <v>189.79591836734701</v>
      </c>
      <c r="AH19" s="370">
        <v>9</v>
      </c>
      <c r="AI19" s="370">
        <v>191</v>
      </c>
      <c r="AJ19" s="370">
        <v>186.68918918918899</v>
      </c>
      <c r="AK19" s="370">
        <v>9</v>
      </c>
      <c r="AL19" s="370">
        <v>144</v>
      </c>
      <c r="AM19" s="370">
        <v>178.31620553359701</v>
      </c>
      <c r="AN19" s="370">
        <v>10</v>
      </c>
      <c r="AO19" s="370">
        <v>211</v>
      </c>
      <c r="AP19" s="370">
        <v>220</v>
      </c>
      <c r="AQ19" s="370">
        <v>9</v>
      </c>
      <c r="AR19" s="370">
        <v>195</v>
      </c>
      <c r="AS19" s="370">
        <v>198.686440677966</v>
      </c>
      <c r="AT19" s="370">
        <v>10</v>
      </c>
      <c r="AU19" s="370">
        <v>252</v>
      </c>
      <c r="AV19" s="370">
        <v>257.247191011236</v>
      </c>
      <c r="AW19" s="370">
        <v>122</v>
      </c>
      <c r="AX19" s="370">
        <v>2700</v>
      </c>
      <c r="AY19" s="370">
        <v>2612.7479558464879</v>
      </c>
    </row>
    <row r="20" spans="3:51" x14ac:dyDescent="0.2">
      <c r="C20" s="153">
        <v>12</v>
      </c>
      <c r="D20" s="370"/>
      <c r="E20" s="370"/>
      <c r="F20" s="370"/>
      <c r="G20" s="370"/>
      <c r="H20" s="370"/>
      <c r="I20" s="370"/>
      <c r="J20" s="370"/>
      <c r="K20" s="370"/>
      <c r="L20" s="370"/>
      <c r="M20" s="370"/>
      <c r="N20" s="370"/>
      <c r="O20" s="370"/>
      <c r="P20" s="370">
        <v>4</v>
      </c>
      <c r="Q20" s="370">
        <v>114</v>
      </c>
      <c r="R20" s="370">
        <v>83.796246648793598</v>
      </c>
      <c r="S20" s="370">
        <v>9</v>
      </c>
      <c r="T20" s="370">
        <v>205</v>
      </c>
      <c r="U20" s="370">
        <v>187.48148148148101</v>
      </c>
      <c r="V20" s="370">
        <v>12</v>
      </c>
      <c r="W20" s="370">
        <v>234</v>
      </c>
      <c r="X20" s="370">
        <v>242.361233480176</v>
      </c>
      <c r="Y20" s="370">
        <v>9</v>
      </c>
      <c r="Z20" s="370">
        <v>221</v>
      </c>
      <c r="AA20" s="370">
        <v>176.106870229008</v>
      </c>
      <c r="AB20" s="370">
        <v>9</v>
      </c>
      <c r="AC20" s="370">
        <v>223</v>
      </c>
      <c r="AD20" s="370">
        <v>189.50943396226401</v>
      </c>
      <c r="AE20" s="370">
        <v>4</v>
      </c>
      <c r="AF20" s="370">
        <v>60</v>
      </c>
      <c r="AG20" s="370">
        <v>84.353741496598602</v>
      </c>
      <c r="AH20" s="370">
        <v>7</v>
      </c>
      <c r="AI20" s="370">
        <v>161</v>
      </c>
      <c r="AJ20" s="370">
        <v>145.20270270270299</v>
      </c>
      <c r="AK20" s="370">
        <v>9</v>
      </c>
      <c r="AL20" s="370">
        <v>194</v>
      </c>
      <c r="AM20" s="370">
        <v>178.31620553359701</v>
      </c>
      <c r="AN20" s="370">
        <v>9</v>
      </c>
      <c r="AO20" s="370">
        <v>188</v>
      </c>
      <c r="AP20" s="370">
        <v>198</v>
      </c>
      <c r="AQ20" s="370">
        <v>4</v>
      </c>
      <c r="AR20" s="370">
        <v>114</v>
      </c>
      <c r="AS20" s="370">
        <v>88.305084745762699</v>
      </c>
      <c r="AT20" s="370">
        <v>10</v>
      </c>
      <c r="AU20" s="370">
        <v>259</v>
      </c>
      <c r="AV20" s="370">
        <v>257.247191011236</v>
      </c>
      <c r="AW20" s="370">
        <v>86</v>
      </c>
      <c r="AX20" s="370">
        <v>1973</v>
      </c>
      <c r="AY20" s="370">
        <v>1830.6801912916201</v>
      </c>
    </row>
    <row r="21" spans="3:51" x14ac:dyDescent="0.2">
      <c r="C21" s="153">
        <v>13</v>
      </c>
      <c r="D21" s="370"/>
      <c r="E21" s="370"/>
      <c r="F21" s="370"/>
      <c r="G21" s="370">
        <v>9</v>
      </c>
      <c r="H21" s="370">
        <v>183</v>
      </c>
      <c r="I21" s="370">
        <v>155.272727272727</v>
      </c>
      <c r="J21" s="370">
        <v>10</v>
      </c>
      <c r="K21" s="370">
        <v>227</v>
      </c>
      <c r="L21" s="370">
        <v>228.92395982783401</v>
      </c>
      <c r="M21" s="370">
        <v>8</v>
      </c>
      <c r="N21" s="370">
        <v>166</v>
      </c>
      <c r="O21" s="370">
        <v>180.06741573033699</v>
      </c>
      <c r="P21" s="370">
        <v>10</v>
      </c>
      <c r="Q21" s="370">
        <v>259</v>
      </c>
      <c r="R21" s="370">
        <v>209.490616621984</v>
      </c>
      <c r="S21" s="370">
        <v>8</v>
      </c>
      <c r="T21" s="370">
        <v>164</v>
      </c>
      <c r="U21" s="370">
        <v>166.65020576131701</v>
      </c>
      <c r="V21" s="370">
        <v>10</v>
      </c>
      <c r="W21" s="370">
        <v>167</v>
      </c>
      <c r="X21" s="370">
        <v>191.86930983847299</v>
      </c>
      <c r="Y21" s="370"/>
      <c r="Z21" s="370"/>
      <c r="AA21" s="370"/>
      <c r="AB21" s="370">
        <v>4</v>
      </c>
      <c r="AC21" s="370">
        <v>115</v>
      </c>
      <c r="AD21" s="370">
        <v>94.754716981132106</v>
      </c>
      <c r="AE21" s="370">
        <v>8</v>
      </c>
      <c r="AF21" s="370">
        <v>240</v>
      </c>
      <c r="AG21" s="370">
        <v>168.707482993197</v>
      </c>
      <c r="AH21" s="370">
        <v>10</v>
      </c>
      <c r="AI21" s="370">
        <v>234</v>
      </c>
      <c r="AJ21" s="370">
        <v>207.43243243243199</v>
      </c>
      <c r="AK21" s="370">
        <v>9</v>
      </c>
      <c r="AL21" s="370">
        <v>186</v>
      </c>
      <c r="AM21" s="370">
        <v>178.31620553359701</v>
      </c>
      <c r="AN21" s="370">
        <v>10</v>
      </c>
      <c r="AO21" s="370">
        <v>237</v>
      </c>
      <c r="AP21" s="370">
        <v>220</v>
      </c>
      <c r="AQ21" s="370">
        <v>4</v>
      </c>
      <c r="AR21" s="370">
        <v>78</v>
      </c>
      <c r="AS21" s="370">
        <v>88.305084745762699</v>
      </c>
      <c r="AT21" s="370">
        <v>4</v>
      </c>
      <c r="AU21" s="370">
        <v>127</v>
      </c>
      <c r="AV21" s="370">
        <v>102.898876404494</v>
      </c>
      <c r="AW21" s="370">
        <v>104</v>
      </c>
      <c r="AX21" s="370">
        <v>2383</v>
      </c>
      <c r="AY21" s="370">
        <v>2192.6890341432863</v>
      </c>
    </row>
    <row r="22" spans="3:51" x14ac:dyDescent="0.2">
      <c r="C22" s="153">
        <v>14</v>
      </c>
      <c r="D22" s="370">
        <v>8</v>
      </c>
      <c r="E22" s="370">
        <v>142</v>
      </c>
      <c r="F22" s="370">
        <v>180.17571059431501</v>
      </c>
      <c r="G22" s="370"/>
      <c r="H22" s="370"/>
      <c r="I22" s="370"/>
      <c r="J22" s="370">
        <v>12</v>
      </c>
      <c r="K22" s="370">
        <v>251</v>
      </c>
      <c r="L22" s="370">
        <v>274.70875179339998</v>
      </c>
      <c r="M22" s="370">
        <v>14</v>
      </c>
      <c r="N22" s="370">
        <v>308</v>
      </c>
      <c r="O22" s="370">
        <v>315.11797752809002</v>
      </c>
      <c r="P22" s="370">
        <v>14</v>
      </c>
      <c r="Q22" s="370">
        <v>296</v>
      </c>
      <c r="R22" s="370">
        <v>293.28686327077702</v>
      </c>
      <c r="S22" s="370">
        <v>15</v>
      </c>
      <c r="T22" s="370">
        <v>286</v>
      </c>
      <c r="U22" s="370">
        <v>312.469135802469</v>
      </c>
      <c r="V22" s="370">
        <v>12</v>
      </c>
      <c r="W22" s="370">
        <v>237</v>
      </c>
      <c r="X22" s="370">
        <v>232.262848751836</v>
      </c>
      <c r="Y22" s="370"/>
      <c r="Z22" s="370"/>
      <c r="AA22" s="370"/>
      <c r="AB22" s="370">
        <v>10</v>
      </c>
      <c r="AC22" s="370">
        <v>257</v>
      </c>
      <c r="AD22" s="370">
        <v>210.56603773584899</v>
      </c>
      <c r="AE22" s="370">
        <v>10</v>
      </c>
      <c r="AF22" s="370">
        <v>194</v>
      </c>
      <c r="AG22" s="370">
        <v>210.88435374149699</v>
      </c>
      <c r="AH22" s="370">
        <v>10</v>
      </c>
      <c r="AI22" s="370">
        <v>217</v>
      </c>
      <c r="AJ22" s="370">
        <v>207.43243243243199</v>
      </c>
      <c r="AK22" s="370">
        <v>9</v>
      </c>
      <c r="AL22" s="370">
        <v>173</v>
      </c>
      <c r="AM22" s="370">
        <v>178.31620553359701</v>
      </c>
      <c r="AN22" s="370">
        <v>9</v>
      </c>
      <c r="AO22" s="370">
        <v>181</v>
      </c>
      <c r="AP22" s="370">
        <v>198</v>
      </c>
      <c r="AQ22" s="370">
        <v>9</v>
      </c>
      <c r="AR22" s="370">
        <v>225</v>
      </c>
      <c r="AS22" s="370">
        <v>198.686440677966</v>
      </c>
      <c r="AT22" s="370">
        <v>10</v>
      </c>
      <c r="AU22" s="370">
        <v>240</v>
      </c>
      <c r="AV22" s="370">
        <v>257.247191011236</v>
      </c>
      <c r="AW22" s="370">
        <v>142</v>
      </c>
      <c r="AX22" s="370">
        <v>3007</v>
      </c>
      <c r="AY22" s="370">
        <v>3069.1539488734638</v>
      </c>
    </row>
    <row r="23" spans="3:51" x14ac:dyDescent="0.2">
      <c r="C23" s="153">
        <v>15</v>
      </c>
      <c r="D23" s="370"/>
      <c r="E23" s="370"/>
      <c r="F23" s="370"/>
      <c r="G23" s="370">
        <v>8</v>
      </c>
      <c r="H23" s="370">
        <v>144</v>
      </c>
      <c r="I23" s="370">
        <v>138.02020202020199</v>
      </c>
      <c r="J23" s="370">
        <v>12</v>
      </c>
      <c r="K23" s="370">
        <v>279</v>
      </c>
      <c r="L23" s="370">
        <v>263.26255380200899</v>
      </c>
      <c r="M23" s="370">
        <v>12</v>
      </c>
      <c r="N23" s="370">
        <v>278</v>
      </c>
      <c r="O23" s="370">
        <v>258.84691011235998</v>
      </c>
      <c r="P23" s="370">
        <v>12</v>
      </c>
      <c r="Q23" s="370">
        <v>261</v>
      </c>
      <c r="R23" s="370">
        <v>251.38873994638101</v>
      </c>
      <c r="S23" s="370">
        <v>3</v>
      </c>
      <c r="T23" s="370">
        <v>69</v>
      </c>
      <c r="U23" s="370">
        <v>62.493827160493801</v>
      </c>
      <c r="V23" s="370">
        <v>6</v>
      </c>
      <c r="W23" s="370">
        <v>120</v>
      </c>
      <c r="X23" s="370">
        <v>111.082232011747</v>
      </c>
      <c r="Y23" s="370"/>
      <c r="Z23" s="370"/>
      <c r="AA23" s="370"/>
      <c r="AB23" s="370">
        <v>10</v>
      </c>
      <c r="AC23" s="370">
        <v>260</v>
      </c>
      <c r="AD23" s="370">
        <v>210.56603773584899</v>
      </c>
      <c r="AE23" s="370">
        <v>10</v>
      </c>
      <c r="AF23" s="370">
        <v>220</v>
      </c>
      <c r="AG23" s="370">
        <v>210.88435374149699</v>
      </c>
      <c r="AH23" s="370">
        <v>7</v>
      </c>
      <c r="AI23" s="370">
        <v>165</v>
      </c>
      <c r="AJ23" s="370">
        <v>145.20270270270299</v>
      </c>
      <c r="AK23" s="370">
        <v>9</v>
      </c>
      <c r="AL23" s="370">
        <v>204</v>
      </c>
      <c r="AM23" s="370">
        <v>178.31620553359701</v>
      </c>
      <c r="AN23" s="370">
        <v>7</v>
      </c>
      <c r="AO23" s="370">
        <v>167</v>
      </c>
      <c r="AP23" s="370">
        <v>154</v>
      </c>
      <c r="AQ23" s="370">
        <v>10</v>
      </c>
      <c r="AR23" s="370">
        <v>225</v>
      </c>
      <c r="AS23" s="370">
        <v>209.72457627118601</v>
      </c>
      <c r="AT23" s="370">
        <v>9</v>
      </c>
      <c r="AU23" s="370">
        <v>175</v>
      </c>
      <c r="AV23" s="370">
        <v>231.52247191011199</v>
      </c>
      <c r="AW23" s="370">
        <v>115</v>
      </c>
      <c r="AX23" s="370">
        <v>2567</v>
      </c>
      <c r="AY23" s="370">
        <v>2425.310812948137</v>
      </c>
    </row>
    <row r="24" spans="3:51" x14ac:dyDescent="0.2">
      <c r="C24" s="153">
        <v>16</v>
      </c>
      <c r="D24" s="370">
        <v>9</v>
      </c>
      <c r="E24" s="370">
        <v>182</v>
      </c>
      <c r="F24" s="370">
        <v>202.697674418605</v>
      </c>
      <c r="G24" s="370"/>
      <c r="H24" s="370"/>
      <c r="I24" s="370"/>
      <c r="J24" s="370">
        <v>8</v>
      </c>
      <c r="K24" s="370">
        <v>213</v>
      </c>
      <c r="L24" s="370">
        <v>183.13916786226699</v>
      </c>
      <c r="M24" s="370">
        <v>8</v>
      </c>
      <c r="N24" s="370">
        <v>155</v>
      </c>
      <c r="O24" s="370">
        <v>180.06741573033699</v>
      </c>
      <c r="P24" s="370">
        <v>10</v>
      </c>
      <c r="Q24" s="370">
        <v>203</v>
      </c>
      <c r="R24" s="370">
        <v>209.490616621984</v>
      </c>
      <c r="S24" s="370">
        <v>9</v>
      </c>
      <c r="T24" s="370">
        <v>173</v>
      </c>
      <c r="U24" s="370">
        <v>187.48148148148101</v>
      </c>
      <c r="V24" s="370">
        <v>9</v>
      </c>
      <c r="W24" s="370">
        <v>197</v>
      </c>
      <c r="X24" s="370">
        <v>181.770925110132</v>
      </c>
      <c r="Y24" s="370">
        <v>11</v>
      </c>
      <c r="Z24" s="370">
        <v>199</v>
      </c>
      <c r="AA24" s="370">
        <v>215.24173027989801</v>
      </c>
      <c r="AB24" s="370">
        <v>10</v>
      </c>
      <c r="AC24" s="370">
        <v>192</v>
      </c>
      <c r="AD24" s="370">
        <v>210.56603773584899</v>
      </c>
      <c r="AE24" s="370">
        <v>9</v>
      </c>
      <c r="AF24" s="370">
        <v>172</v>
      </c>
      <c r="AG24" s="370">
        <v>189.79591836734701</v>
      </c>
      <c r="AH24" s="370">
        <v>9</v>
      </c>
      <c r="AI24" s="370">
        <v>177</v>
      </c>
      <c r="AJ24" s="370">
        <v>186.68918918918899</v>
      </c>
      <c r="AK24" s="370">
        <v>9</v>
      </c>
      <c r="AL24" s="370">
        <v>163</v>
      </c>
      <c r="AM24" s="370">
        <v>178.31620553359701</v>
      </c>
      <c r="AN24" s="370">
        <v>9</v>
      </c>
      <c r="AO24" s="370">
        <v>186</v>
      </c>
      <c r="AP24" s="370">
        <v>198</v>
      </c>
      <c r="AQ24" s="370">
        <v>9</v>
      </c>
      <c r="AR24" s="370">
        <v>194</v>
      </c>
      <c r="AS24" s="370">
        <v>198.686440677966</v>
      </c>
      <c r="AT24" s="370"/>
      <c r="AU24" s="370"/>
      <c r="AV24" s="370"/>
      <c r="AW24" s="370">
        <v>119</v>
      </c>
      <c r="AX24" s="370">
        <v>2406</v>
      </c>
      <c r="AY24" s="370">
        <v>2521.9428030086524</v>
      </c>
    </row>
    <row r="25" spans="3:51" x14ac:dyDescent="0.2">
      <c r="C25" s="153">
        <v>17</v>
      </c>
      <c r="D25" s="370"/>
      <c r="E25" s="370"/>
      <c r="F25" s="370"/>
      <c r="G25" s="370">
        <v>10</v>
      </c>
      <c r="H25" s="370">
        <v>170</v>
      </c>
      <c r="I25" s="370">
        <v>172.52525252525299</v>
      </c>
      <c r="J25" s="370">
        <v>11</v>
      </c>
      <c r="K25" s="370">
        <v>186</v>
      </c>
      <c r="L25" s="370">
        <v>251.81635581061701</v>
      </c>
      <c r="M25" s="370">
        <v>9</v>
      </c>
      <c r="N25" s="370">
        <v>185</v>
      </c>
      <c r="O25" s="370">
        <v>202.575842696629</v>
      </c>
      <c r="P25" s="370">
        <v>9</v>
      </c>
      <c r="Q25" s="370">
        <v>160</v>
      </c>
      <c r="R25" s="370">
        <v>188.541554959786</v>
      </c>
      <c r="S25" s="370">
        <v>11</v>
      </c>
      <c r="T25" s="370">
        <v>184</v>
      </c>
      <c r="U25" s="370">
        <v>229.144032921811</v>
      </c>
      <c r="V25" s="370">
        <v>5</v>
      </c>
      <c r="W25" s="370">
        <v>71</v>
      </c>
      <c r="X25" s="370">
        <v>100.983847283407</v>
      </c>
      <c r="Y25" s="370"/>
      <c r="Z25" s="370"/>
      <c r="AA25" s="370"/>
      <c r="AB25" s="370">
        <v>4</v>
      </c>
      <c r="AC25" s="370">
        <v>94</v>
      </c>
      <c r="AD25" s="370">
        <v>84.2264150943396</v>
      </c>
      <c r="AE25" s="370">
        <v>9</v>
      </c>
      <c r="AF25" s="370">
        <v>185</v>
      </c>
      <c r="AG25" s="370">
        <v>189.79591836734701</v>
      </c>
      <c r="AH25" s="370">
        <v>9</v>
      </c>
      <c r="AI25" s="370">
        <v>153</v>
      </c>
      <c r="AJ25" s="370">
        <v>186.68918918918899</v>
      </c>
      <c r="AK25" s="370">
        <v>11</v>
      </c>
      <c r="AL25" s="370">
        <v>207</v>
      </c>
      <c r="AM25" s="370">
        <v>217.94202898550699</v>
      </c>
      <c r="AN25" s="370">
        <v>10</v>
      </c>
      <c r="AO25" s="370">
        <v>166</v>
      </c>
      <c r="AP25" s="370">
        <v>220</v>
      </c>
      <c r="AQ25" s="370">
        <v>9</v>
      </c>
      <c r="AR25" s="370">
        <v>137</v>
      </c>
      <c r="AS25" s="370">
        <v>198.686440677966</v>
      </c>
      <c r="AT25" s="370">
        <v>9</v>
      </c>
      <c r="AU25" s="370">
        <v>206</v>
      </c>
      <c r="AV25" s="370">
        <v>231.52247191011199</v>
      </c>
      <c r="AW25" s="370">
        <v>116</v>
      </c>
      <c r="AX25" s="370">
        <v>2104</v>
      </c>
      <c r="AY25" s="370">
        <v>2474.4493504219636</v>
      </c>
    </row>
    <row r="26" spans="3:51" x14ac:dyDescent="0.2">
      <c r="C26" s="153">
        <v>18</v>
      </c>
      <c r="D26" s="370">
        <v>9</v>
      </c>
      <c r="E26" s="370">
        <v>196</v>
      </c>
      <c r="F26" s="370">
        <v>202.697674418605</v>
      </c>
      <c r="G26" s="370"/>
      <c r="H26" s="370"/>
      <c r="I26" s="370"/>
      <c r="J26" s="370">
        <v>8</v>
      </c>
      <c r="K26" s="370">
        <v>184</v>
      </c>
      <c r="L26" s="370">
        <v>183.13916786226699</v>
      </c>
      <c r="M26" s="370">
        <v>6</v>
      </c>
      <c r="N26" s="370">
        <v>130</v>
      </c>
      <c r="O26" s="370">
        <v>135.05056179775301</v>
      </c>
      <c r="P26" s="370">
        <v>8</v>
      </c>
      <c r="Q26" s="370">
        <v>178</v>
      </c>
      <c r="R26" s="370">
        <v>167.592493297587</v>
      </c>
      <c r="S26" s="370">
        <v>9</v>
      </c>
      <c r="T26" s="370">
        <v>168</v>
      </c>
      <c r="U26" s="370">
        <v>187.48148148148101</v>
      </c>
      <c r="V26" s="370">
        <v>9</v>
      </c>
      <c r="W26" s="370">
        <v>227</v>
      </c>
      <c r="X26" s="370">
        <v>181.770925110132</v>
      </c>
      <c r="Y26" s="370">
        <v>9</v>
      </c>
      <c r="Z26" s="370">
        <v>186</v>
      </c>
      <c r="AA26" s="370">
        <v>176.106870229008</v>
      </c>
      <c r="AB26" s="370">
        <v>10</v>
      </c>
      <c r="AC26" s="370">
        <v>218</v>
      </c>
      <c r="AD26" s="370">
        <v>210.56603773584899</v>
      </c>
      <c r="AE26" s="370">
        <v>9</v>
      </c>
      <c r="AF26" s="370">
        <v>160</v>
      </c>
      <c r="AG26" s="370">
        <v>189.79591836734701</v>
      </c>
      <c r="AH26" s="370">
        <v>9</v>
      </c>
      <c r="AI26" s="370">
        <v>194</v>
      </c>
      <c r="AJ26" s="370">
        <v>186.68918918918899</v>
      </c>
      <c r="AK26" s="370">
        <v>10</v>
      </c>
      <c r="AL26" s="370">
        <v>172</v>
      </c>
      <c r="AM26" s="370">
        <v>198.129117259552</v>
      </c>
      <c r="AN26" s="370">
        <v>9</v>
      </c>
      <c r="AO26" s="370">
        <v>187</v>
      </c>
      <c r="AP26" s="370">
        <v>198</v>
      </c>
      <c r="AQ26" s="370">
        <v>9</v>
      </c>
      <c r="AR26" s="370">
        <v>211</v>
      </c>
      <c r="AS26" s="370">
        <v>198.686440677966</v>
      </c>
      <c r="AT26" s="370"/>
      <c r="AU26" s="370"/>
      <c r="AV26" s="370"/>
      <c r="AW26" s="370">
        <v>114</v>
      </c>
      <c r="AX26" s="370">
        <v>2411</v>
      </c>
      <c r="AY26" s="370">
        <v>2415.7058774267362</v>
      </c>
    </row>
    <row r="27" spans="3:51" x14ac:dyDescent="0.2">
      <c r="C27" s="153">
        <v>19</v>
      </c>
      <c r="D27" s="370"/>
      <c r="E27" s="370"/>
      <c r="F27" s="370"/>
      <c r="G27" s="370"/>
      <c r="H27" s="370"/>
      <c r="I27" s="370"/>
      <c r="J27" s="370"/>
      <c r="K27" s="370"/>
      <c r="L27" s="370"/>
      <c r="M27" s="370"/>
      <c r="N27" s="370"/>
      <c r="O27" s="370"/>
      <c r="P27" s="370"/>
      <c r="Q27" s="370"/>
      <c r="R27" s="370"/>
      <c r="S27" s="370">
        <v>6</v>
      </c>
      <c r="T27" s="370">
        <v>127</v>
      </c>
      <c r="U27" s="370">
        <v>124.987654320988</v>
      </c>
      <c r="V27" s="370">
        <v>11</v>
      </c>
      <c r="W27" s="370">
        <v>183</v>
      </c>
      <c r="X27" s="370">
        <v>222.16446402349499</v>
      </c>
      <c r="Y27" s="370"/>
      <c r="Z27" s="370"/>
      <c r="AA27" s="370"/>
      <c r="AB27" s="370">
        <v>10</v>
      </c>
      <c r="AC27" s="370">
        <v>178</v>
      </c>
      <c r="AD27" s="370">
        <v>210.56603773584899</v>
      </c>
      <c r="AE27" s="370">
        <v>11</v>
      </c>
      <c r="AF27" s="370">
        <v>205</v>
      </c>
      <c r="AG27" s="370">
        <v>231.97278911564601</v>
      </c>
      <c r="AH27" s="370">
        <v>8</v>
      </c>
      <c r="AI27" s="370">
        <v>159</v>
      </c>
      <c r="AJ27" s="370">
        <v>165.94594594594599</v>
      </c>
      <c r="AK27" s="370">
        <v>6</v>
      </c>
      <c r="AL27" s="370">
        <v>133</v>
      </c>
      <c r="AM27" s="370">
        <v>118.87747035573101</v>
      </c>
      <c r="AN27" s="370">
        <v>12</v>
      </c>
      <c r="AO27" s="370">
        <v>209</v>
      </c>
      <c r="AP27" s="370">
        <v>264</v>
      </c>
      <c r="AQ27" s="370">
        <v>4</v>
      </c>
      <c r="AR27" s="370">
        <v>114</v>
      </c>
      <c r="AS27" s="370">
        <v>99.343220338983102</v>
      </c>
      <c r="AT27" s="370">
        <v>8</v>
      </c>
      <c r="AU27" s="370">
        <v>203</v>
      </c>
      <c r="AV27" s="370">
        <v>205.797752808989</v>
      </c>
      <c r="AW27" s="370">
        <v>76</v>
      </c>
      <c r="AX27" s="370">
        <v>1511</v>
      </c>
      <c r="AY27" s="370">
        <v>1643.6553346456271</v>
      </c>
    </row>
    <row r="28" spans="3:51" x14ac:dyDescent="0.2">
      <c r="C28" s="153">
        <v>20</v>
      </c>
      <c r="D28" s="370">
        <v>10</v>
      </c>
      <c r="E28" s="370">
        <v>233</v>
      </c>
      <c r="F28" s="370">
        <v>225.21963824289401</v>
      </c>
      <c r="G28" s="370"/>
      <c r="H28" s="370"/>
      <c r="I28" s="370"/>
      <c r="J28" s="370">
        <v>11</v>
      </c>
      <c r="K28" s="370">
        <v>269</v>
      </c>
      <c r="L28" s="370">
        <v>251.81635581061701</v>
      </c>
      <c r="M28" s="370">
        <v>8</v>
      </c>
      <c r="N28" s="370">
        <v>223</v>
      </c>
      <c r="O28" s="370">
        <v>180.06741573033699</v>
      </c>
      <c r="P28" s="370">
        <v>10</v>
      </c>
      <c r="Q28" s="370">
        <v>182</v>
      </c>
      <c r="R28" s="370">
        <v>209.490616621984</v>
      </c>
      <c r="S28" s="370">
        <v>9</v>
      </c>
      <c r="T28" s="370">
        <v>178</v>
      </c>
      <c r="U28" s="370">
        <v>187.48148148148101</v>
      </c>
      <c r="V28" s="370">
        <v>9</v>
      </c>
      <c r="W28" s="370">
        <v>213</v>
      </c>
      <c r="X28" s="370">
        <v>181.770925110132</v>
      </c>
      <c r="Y28" s="370">
        <v>9</v>
      </c>
      <c r="Z28" s="370">
        <v>148</v>
      </c>
      <c r="AA28" s="370">
        <v>176.106870229008</v>
      </c>
      <c r="AB28" s="370">
        <v>9</v>
      </c>
      <c r="AC28" s="370">
        <v>189</v>
      </c>
      <c r="AD28" s="370">
        <v>189.50943396226401</v>
      </c>
      <c r="AE28" s="370">
        <v>12</v>
      </c>
      <c r="AF28" s="370">
        <v>251</v>
      </c>
      <c r="AG28" s="370">
        <v>253.06122448979599</v>
      </c>
      <c r="AH28" s="370">
        <v>10</v>
      </c>
      <c r="AI28" s="370">
        <v>193</v>
      </c>
      <c r="AJ28" s="370">
        <v>207.43243243243199</v>
      </c>
      <c r="AK28" s="370">
        <v>13</v>
      </c>
      <c r="AL28" s="370">
        <v>260</v>
      </c>
      <c r="AM28" s="370">
        <v>257.56785243741803</v>
      </c>
      <c r="AN28" s="370">
        <v>8</v>
      </c>
      <c r="AO28" s="370">
        <v>208</v>
      </c>
      <c r="AP28" s="370">
        <v>176</v>
      </c>
      <c r="AQ28" s="370">
        <v>6</v>
      </c>
      <c r="AR28" s="370">
        <v>101</v>
      </c>
      <c r="AS28" s="370">
        <v>132.45762711864401</v>
      </c>
      <c r="AT28" s="370"/>
      <c r="AU28" s="370"/>
      <c r="AV28" s="370"/>
      <c r="AW28" s="370">
        <v>124</v>
      </c>
      <c r="AX28" s="370">
        <v>2648</v>
      </c>
      <c r="AY28" s="370">
        <v>2627.9818736670068</v>
      </c>
    </row>
    <row r="29" spans="3:51" x14ac:dyDescent="0.2">
      <c r="C29" s="153">
        <v>21</v>
      </c>
      <c r="D29" s="370">
        <v>10</v>
      </c>
      <c r="E29" s="370">
        <v>269</v>
      </c>
      <c r="F29" s="370">
        <v>225.21963824289401</v>
      </c>
      <c r="G29" s="370">
        <v>12</v>
      </c>
      <c r="H29" s="370">
        <v>215</v>
      </c>
      <c r="I29" s="370">
        <v>207.030303030303</v>
      </c>
      <c r="J29" s="370">
        <v>11</v>
      </c>
      <c r="K29" s="370">
        <v>238</v>
      </c>
      <c r="L29" s="370">
        <v>251.81635581061701</v>
      </c>
      <c r="M29" s="370">
        <v>10</v>
      </c>
      <c r="N29" s="370">
        <v>256</v>
      </c>
      <c r="O29" s="370">
        <v>225.084269662921</v>
      </c>
      <c r="P29" s="370">
        <v>12</v>
      </c>
      <c r="Q29" s="370">
        <v>235</v>
      </c>
      <c r="R29" s="370">
        <v>251.38873994638101</v>
      </c>
      <c r="S29" s="370">
        <v>7</v>
      </c>
      <c r="T29" s="370">
        <v>110</v>
      </c>
      <c r="U29" s="370">
        <v>145.81893004115199</v>
      </c>
      <c r="V29" s="370">
        <v>9</v>
      </c>
      <c r="W29" s="370">
        <v>161</v>
      </c>
      <c r="X29" s="370">
        <v>181.770925110132</v>
      </c>
      <c r="Y29" s="370">
        <v>6</v>
      </c>
      <c r="Z29" s="370">
        <v>121</v>
      </c>
      <c r="AA29" s="370">
        <v>117.404580152672</v>
      </c>
      <c r="AB29" s="370">
        <v>11</v>
      </c>
      <c r="AC29" s="370">
        <v>170</v>
      </c>
      <c r="AD29" s="370">
        <v>231.622641509434</v>
      </c>
      <c r="AE29" s="370">
        <v>7</v>
      </c>
      <c r="AF29" s="370">
        <v>123</v>
      </c>
      <c r="AG29" s="370">
        <v>147.61904761904799</v>
      </c>
      <c r="AH29" s="370">
        <v>7</v>
      </c>
      <c r="AI29" s="370">
        <v>136</v>
      </c>
      <c r="AJ29" s="370">
        <v>145.20270270270299</v>
      </c>
      <c r="AK29" s="370">
        <v>10</v>
      </c>
      <c r="AL29" s="370">
        <v>192</v>
      </c>
      <c r="AM29" s="370">
        <v>198.129117259552</v>
      </c>
      <c r="AN29" s="370">
        <v>11</v>
      </c>
      <c r="AO29" s="370">
        <v>261</v>
      </c>
      <c r="AP29" s="370">
        <v>242</v>
      </c>
      <c r="AQ29" s="370">
        <v>6</v>
      </c>
      <c r="AR29" s="370">
        <v>125</v>
      </c>
      <c r="AS29" s="370">
        <v>132.45762711864401</v>
      </c>
      <c r="AT29" s="370"/>
      <c r="AU29" s="370"/>
      <c r="AV29" s="370"/>
      <c r="AW29" s="370">
        <v>129</v>
      </c>
      <c r="AX29" s="370">
        <v>2612</v>
      </c>
      <c r="AY29" s="370">
        <v>2702.5648782064532</v>
      </c>
    </row>
    <row r="30" spans="3:51" x14ac:dyDescent="0.2">
      <c r="C30" s="153">
        <v>22</v>
      </c>
      <c r="D30" s="370">
        <v>5</v>
      </c>
      <c r="E30" s="370">
        <v>144</v>
      </c>
      <c r="F30" s="370">
        <v>112.609819121447</v>
      </c>
      <c r="G30" s="370"/>
      <c r="H30" s="370"/>
      <c r="I30" s="370"/>
      <c r="J30" s="370">
        <v>13</v>
      </c>
      <c r="K30" s="370">
        <v>369</v>
      </c>
      <c r="L30" s="370">
        <v>297.60114777618401</v>
      </c>
      <c r="M30" s="370">
        <v>9</v>
      </c>
      <c r="N30" s="370">
        <v>235</v>
      </c>
      <c r="O30" s="370">
        <v>202.575842696629</v>
      </c>
      <c r="P30" s="370">
        <v>10</v>
      </c>
      <c r="Q30" s="370">
        <v>194</v>
      </c>
      <c r="R30" s="370">
        <v>209.490616621984</v>
      </c>
      <c r="S30" s="370">
        <v>9</v>
      </c>
      <c r="T30" s="370">
        <v>187</v>
      </c>
      <c r="U30" s="370">
        <v>187.48148148148101</v>
      </c>
      <c r="V30" s="370">
        <v>9</v>
      </c>
      <c r="W30" s="370">
        <v>190</v>
      </c>
      <c r="X30" s="370">
        <v>181.770925110132</v>
      </c>
      <c r="Y30" s="370"/>
      <c r="Z30" s="370"/>
      <c r="AA30" s="370"/>
      <c r="AB30" s="370">
        <v>11</v>
      </c>
      <c r="AC30" s="370">
        <v>256</v>
      </c>
      <c r="AD30" s="370">
        <v>231.622641509434</v>
      </c>
      <c r="AE30" s="370">
        <v>10</v>
      </c>
      <c r="AF30" s="370">
        <v>305</v>
      </c>
      <c r="AG30" s="370">
        <v>210.88435374149699</v>
      </c>
      <c r="AH30" s="370">
        <v>8</v>
      </c>
      <c r="AI30" s="370">
        <v>194</v>
      </c>
      <c r="AJ30" s="370">
        <v>165.94594594594599</v>
      </c>
      <c r="AK30" s="370">
        <v>9</v>
      </c>
      <c r="AL30" s="370">
        <v>256</v>
      </c>
      <c r="AM30" s="370">
        <v>178.31620553359701</v>
      </c>
      <c r="AN30" s="370"/>
      <c r="AO30" s="370"/>
      <c r="AP30" s="370"/>
      <c r="AQ30" s="370">
        <v>9</v>
      </c>
      <c r="AR30" s="370">
        <v>208</v>
      </c>
      <c r="AS30" s="370">
        <v>198.686440677966</v>
      </c>
      <c r="AT30" s="370"/>
      <c r="AU30" s="370"/>
      <c r="AV30" s="370"/>
      <c r="AW30" s="370">
        <v>102</v>
      </c>
      <c r="AX30" s="370">
        <v>2538</v>
      </c>
      <c r="AY30" s="370">
        <v>2176.9854202162974</v>
      </c>
    </row>
    <row r="31" spans="3:51" x14ac:dyDescent="0.2">
      <c r="C31" s="153">
        <v>23</v>
      </c>
      <c r="D31" s="370"/>
      <c r="E31" s="370"/>
      <c r="F31" s="370"/>
      <c r="G31" s="370">
        <v>10</v>
      </c>
      <c r="H31" s="370">
        <v>195</v>
      </c>
      <c r="I31" s="370">
        <v>172.52525252525299</v>
      </c>
      <c r="J31" s="370">
        <v>9</v>
      </c>
      <c r="K31" s="370">
        <v>207</v>
      </c>
      <c r="L31" s="370">
        <v>206.03156384504999</v>
      </c>
      <c r="M31" s="370">
        <v>8</v>
      </c>
      <c r="N31" s="370">
        <v>142</v>
      </c>
      <c r="O31" s="370">
        <v>180.06741573033699</v>
      </c>
      <c r="P31" s="370">
        <v>8</v>
      </c>
      <c r="Q31" s="370">
        <v>156</v>
      </c>
      <c r="R31" s="370">
        <v>167.592493297587</v>
      </c>
      <c r="S31" s="370">
        <v>12</v>
      </c>
      <c r="T31" s="370">
        <v>220</v>
      </c>
      <c r="U31" s="370">
        <v>249.975308641975</v>
      </c>
      <c r="V31" s="370">
        <v>6</v>
      </c>
      <c r="W31" s="370">
        <v>101</v>
      </c>
      <c r="X31" s="370">
        <v>121.180616740088</v>
      </c>
      <c r="Y31" s="370"/>
      <c r="Z31" s="370"/>
      <c r="AA31" s="370"/>
      <c r="AB31" s="370">
        <v>5</v>
      </c>
      <c r="AC31" s="370">
        <v>116</v>
      </c>
      <c r="AD31" s="370">
        <v>105.28301886792499</v>
      </c>
      <c r="AE31" s="370">
        <v>10</v>
      </c>
      <c r="AF31" s="370">
        <v>135</v>
      </c>
      <c r="AG31" s="370">
        <v>210.88435374149699</v>
      </c>
      <c r="AH31" s="370">
        <v>7</v>
      </c>
      <c r="AI31" s="370">
        <v>163</v>
      </c>
      <c r="AJ31" s="370">
        <v>145.20270270270299</v>
      </c>
      <c r="AK31" s="370">
        <v>10</v>
      </c>
      <c r="AL31" s="370">
        <v>223</v>
      </c>
      <c r="AM31" s="370">
        <v>198.129117259552</v>
      </c>
      <c r="AN31" s="370">
        <v>9</v>
      </c>
      <c r="AO31" s="370">
        <v>174</v>
      </c>
      <c r="AP31" s="370">
        <v>198</v>
      </c>
      <c r="AQ31" s="370">
        <v>9</v>
      </c>
      <c r="AR31" s="370">
        <v>180</v>
      </c>
      <c r="AS31" s="370">
        <v>198.686440677966</v>
      </c>
      <c r="AT31" s="370">
        <v>10</v>
      </c>
      <c r="AU31" s="370">
        <v>261</v>
      </c>
      <c r="AV31" s="370">
        <v>257.247191011236</v>
      </c>
      <c r="AW31" s="370">
        <v>113</v>
      </c>
      <c r="AX31" s="370">
        <v>2273</v>
      </c>
      <c r="AY31" s="370">
        <v>2410.8054750411688</v>
      </c>
    </row>
    <row r="32" spans="3:51" x14ac:dyDescent="0.2">
      <c r="C32" s="153">
        <v>24</v>
      </c>
      <c r="D32" s="370">
        <v>7</v>
      </c>
      <c r="E32" s="370">
        <v>137</v>
      </c>
      <c r="F32" s="370">
        <v>157.653746770026</v>
      </c>
      <c r="G32" s="370"/>
      <c r="H32" s="370"/>
      <c r="I32" s="370"/>
      <c r="J32" s="370">
        <v>10</v>
      </c>
      <c r="K32" s="370">
        <v>212</v>
      </c>
      <c r="L32" s="370">
        <v>228.92395982783401</v>
      </c>
      <c r="M32" s="370">
        <v>6</v>
      </c>
      <c r="N32" s="370">
        <v>145</v>
      </c>
      <c r="O32" s="370">
        <v>135.05056179775301</v>
      </c>
      <c r="P32" s="370">
        <v>7</v>
      </c>
      <c r="Q32" s="370">
        <v>172</v>
      </c>
      <c r="R32" s="370">
        <v>146.64343163538899</v>
      </c>
      <c r="S32" s="370">
        <v>10</v>
      </c>
      <c r="T32" s="370">
        <v>151</v>
      </c>
      <c r="U32" s="370">
        <v>208.31275720164601</v>
      </c>
      <c r="V32" s="370">
        <v>9</v>
      </c>
      <c r="W32" s="370">
        <v>193</v>
      </c>
      <c r="X32" s="370">
        <v>181.770925110132</v>
      </c>
      <c r="Y32" s="370"/>
      <c r="Z32" s="370"/>
      <c r="AA32" s="370"/>
      <c r="AB32" s="370">
        <v>9</v>
      </c>
      <c r="AC32" s="370">
        <v>205</v>
      </c>
      <c r="AD32" s="370">
        <v>189.50943396226401</v>
      </c>
      <c r="AE32" s="370">
        <v>9</v>
      </c>
      <c r="AF32" s="370">
        <v>172</v>
      </c>
      <c r="AG32" s="370">
        <v>189.79591836734701</v>
      </c>
      <c r="AH32" s="370">
        <v>10</v>
      </c>
      <c r="AI32" s="370">
        <v>195</v>
      </c>
      <c r="AJ32" s="370">
        <v>207.43243243243199</v>
      </c>
      <c r="AK32" s="370">
        <v>9</v>
      </c>
      <c r="AL32" s="370">
        <v>219</v>
      </c>
      <c r="AM32" s="370">
        <v>178.31620553359701</v>
      </c>
      <c r="AN32" s="370">
        <v>9</v>
      </c>
      <c r="AO32" s="370">
        <v>217</v>
      </c>
      <c r="AP32" s="370">
        <v>198</v>
      </c>
      <c r="AQ32" s="370">
        <v>9</v>
      </c>
      <c r="AR32" s="370">
        <v>176</v>
      </c>
      <c r="AS32" s="370">
        <v>198.686440677966</v>
      </c>
      <c r="AT32" s="370"/>
      <c r="AU32" s="370"/>
      <c r="AV32" s="370"/>
      <c r="AW32" s="370">
        <v>104</v>
      </c>
      <c r="AX32" s="370">
        <v>2194</v>
      </c>
      <c r="AY32" s="370">
        <v>2220.0958133163863</v>
      </c>
    </row>
    <row r="33" spans="3:51" x14ac:dyDescent="0.2">
      <c r="C33" s="153">
        <v>25</v>
      </c>
      <c r="D33" s="370"/>
      <c r="E33" s="370"/>
      <c r="F33" s="370"/>
      <c r="G33" s="370"/>
      <c r="H33" s="370"/>
      <c r="I33" s="370"/>
      <c r="J33" s="370"/>
      <c r="K33" s="370"/>
      <c r="L33" s="370"/>
      <c r="M33" s="370">
        <v>9</v>
      </c>
      <c r="N33" s="370">
        <v>142</v>
      </c>
      <c r="O33" s="370">
        <v>202.575842696629</v>
      </c>
      <c r="P33" s="370">
        <v>10</v>
      </c>
      <c r="Q33" s="370">
        <v>192</v>
      </c>
      <c r="R33" s="370">
        <v>209.490616621984</v>
      </c>
      <c r="S33" s="370">
        <v>9</v>
      </c>
      <c r="T33" s="370">
        <v>172</v>
      </c>
      <c r="U33" s="370">
        <v>187.48148148148101</v>
      </c>
      <c r="V33" s="370"/>
      <c r="W33" s="370"/>
      <c r="X33" s="370"/>
      <c r="Y33" s="370"/>
      <c r="Z33" s="370"/>
      <c r="AA33" s="370"/>
      <c r="AB33" s="370">
        <v>12</v>
      </c>
      <c r="AC33" s="370">
        <v>273</v>
      </c>
      <c r="AD33" s="370">
        <v>252.67924528301899</v>
      </c>
      <c r="AE33" s="370">
        <v>10</v>
      </c>
      <c r="AF33" s="370">
        <v>238</v>
      </c>
      <c r="AG33" s="370">
        <v>210.88435374149699</v>
      </c>
      <c r="AH33" s="370">
        <v>7</v>
      </c>
      <c r="AI33" s="370">
        <v>170</v>
      </c>
      <c r="AJ33" s="370">
        <v>145.20270270270299</v>
      </c>
      <c r="AK33" s="370">
        <v>9</v>
      </c>
      <c r="AL33" s="370">
        <v>213</v>
      </c>
      <c r="AM33" s="370">
        <v>178.31620553359701</v>
      </c>
      <c r="AN33" s="370">
        <v>8</v>
      </c>
      <c r="AO33" s="370">
        <v>207</v>
      </c>
      <c r="AP33" s="370">
        <v>176</v>
      </c>
      <c r="AQ33" s="370">
        <v>10</v>
      </c>
      <c r="AR33" s="370">
        <v>246</v>
      </c>
      <c r="AS33" s="370">
        <v>220.76271186440701</v>
      </c>
      <c r="AT33" s="370"/>
      <c r="AU33" s="370"/>
      <c r="AV33" s="370"/>
      <c r="AW33" s="370">
        <v>84</v>
      </c>
      <c r="AX33" s="370">
        <v>1853</v>
      </c>
      <c r="AY33" s="370">
        <v>1783.3931599253169</v>
      </c>
    </row>
    <row r="34" spans="3:51" x14ac:dyDescent="0.2">
      <c r="C34" s="153">
        <v>26</v>
      </c>
      <c r="D34" s="370">
        <v>10</v>
      </c>
      <c r="E34" s="370">
        <v>214</v>
      </c>
      <c r="F34" s="370">
        <v>225.21963824289401</v>
      </c>
      <c r="G34" s="370"/>
      <c r="H34" s="370"/>
      <c r="I34" s="370"/>
      <c r="J34" s="370">
        <v>4</v>
      </c>
      <c r="K34" s="370">
        <v>104</v>
      </c>
      <c r="L34" s="370">
        <v>91.569583931133394</v>
      </c>
      <c r="M34" s="370">
        <v>9</v>
      </c>
      <c r="N34" s="370">
        <v>168</v>
      </c>
      <c r="O34" s="370">
        <v>202.575842696629</v>
      </c>
      <c r="P34" s="370">
        <v>9</v>
      </c>
      <c r="Q34" s="370">
        <v>148</v>
      </c>
      <c r="R34" s="370">
        <v>188.541554959786</v>
      </c>
      <c r="S34" s="370">
        <v>7</v>
      </c>
      <c r="T34" s="370">
        <v>140</v>
      </c>
      <c r="U34" s="370">
        <v>145.81893004115199</v>
      </c>
      <c r="V34" s="370">
        <v>9</v>
      </c>
      <c r="W34" s="370">
        <v>166</v>
      </c>
      <c r="X34" s="370">
        <v>181.770925110132</v>
      </c>
      <c r="Y34" s="370">
        <v>9</v>
      </c>
      <c r="Z34" s="370">
        <v>143</v>
      </c>
      <c r="AA34" s="370">
        <v>176.106870229008</v>
      </c>
      <c r="AB34" s="370">
        <v>9</v>
      </c>
      <c r="AC34" s="370">
        <v>155</v>
      </c>
      <c r="AD34" s="370">
        <v>189.50943396226401</v>
      </c>
      <c r="AE34" s="370">
        <v>12</v>
      </c>
      <c r="AF34" s="370">
        <v>191</v>
      </c>
      <c r="AG34" s="370">
        <v>253.06122448979599</v>
      </c>
      <c r="AH34" s="370">
        <v>10</v>
      </c>
      <c r="AI34" s="370">
        <v>167</v>
      </c>
      <c r="AJ34" s="370">
        <v>207.43243243243199</v>
      </c>
      <c r="AK34" s="370">
        <v>5</v>
      </c>
      <c r="AL34" s="370">
        <v>114</v>
      </c>
      <c r="AM34" s="370">
        <v>99.064558629776002</v>
      </c>
      <c r="AN34" s="370">
        <v>10</v>
      </c>
      <c r="AO34" s="370">
        <v>205</v>
      </c>
      <c r="AP34" s="370">
        <v>220</v>
      </c>
      <c r="AQ34" s="370">
        <v>9</v>
      </c>
      <c r="AR34" s="370">
        <v>189</v>
      </c>
      <c r="AS34" s="370">
        <v>198.686440677966</v>
      </c>
      <c r="AT34" s="370"/>
      <c r="AU34" s="370"/>
      <c r="AV34" s="370"/>
      <c r="AW34" s="370">
        <v>112</v>
      </c>
      <c r="AX34" s="370">
        <v>2104</v>
      </c>
      <c r="AY34" s="370">
        <v>2379.3574354029683</v>
      </c>
    </row>
    <row r="35" spans="3:51" x14ac:dyDescent="0.2">
      <c r="C35" s="153">
        <v>27</v>
      </c>
      <c r="D35" s="370">
        <v>11</v>
      </c>
      <c r="E35" s="370">
        <v>243</v>
      </c>
      <c r="F35" s="370">
        <v>247.74160206718301</v>
      </c>
      <c r="G35" s="370">
        <v>11</v>
      </c>
      <c r="H35" s="370">
        <v>179</v>
      </c>
      <c r="I35" s="370">
        <v>189.777777777778</v>
      </c>
      <c r="J35" s="370">
        <v>15</v>
      </c>
      <c r="K35" s="370">
        <v>298</v>
      </c>
      <c r="L35" s="370">
        <v>343.38593974175001</v>
      </c>
      <c r="M35" s="370">
        <v>9</v>
      </c>
      <c r="N35" s="370">
        <v>211</v>
      </c>
      <c r="O35" s="370">
        <v>202.575842696629</v>
      </c>
      <c r="P35" s="370">
        <v>15</v>
      </c>
      <c r="Q35" s="370">
        <v>314</v>
      </c>
      <c r="R35" s="370">
        <v>314.23592493297599</v>
      </c>
      <c r="S35" s="370">
        <v>12</v>
      </c>
      <c r="T35" s="370">
        <v>279</v>
      </c>
      <c r="U35" s="370">
        <v>249.975308641975</v>
      </c>
      <c r="V35" s="370">
        <v>9</v>
      </c>
      <c r="W35" s="370">
        <v>163</v>
      </c>
      <c r="X35" s="370">
        <v>181.770925110132</v>
      </c>
      <c r="Y35" s="370">
        <v>11</v>
      </c>
      <c r="Z35" s="370">
        <v>196</v>
      </c>
      <c r="AA35" s="370">
        <v>215.24173027989801</v>
      </c>
      <c r="AB35" s="370">
        <v>10</v>
      </c>
      <c r="AC35" s="370">
        <v>220</v>
      </c>
      <c r="AD35" s="370">
        <v>210.56603773584899</v>
      </c>
      <c r="AE35" s="370">
        <v>9</v>
      </c>
      <c r="AF35" s="370">
        <v>200</v>
      </c>
      <c r="AG35" s="370">
        <v>189.79591836734701</v>
      </c>
      <c r="AH35" s="370">
        <v>13</v>
      </c>
      <c r="AI35" s="370">
        <v>256</v>
      </c>
      <c r="AJ35" s="370">
        <v>269.66216216216202</v>
      </c>
      <c r="AK35" s="370">
        <v>10</v>
      </c>
      <c r="AL35" s="370">
        <v>178</v>
      </c>
      <c r="AM35" s="370">
        <v>198.129117259552</v>
      </c>
      <c r="AN35" s="370">
        <v>5</v>
      </c>
      <c r="AO35" s="370">
        <v>136</v>
      </c>
      <c r="AP35" s="370">
        <v>110</v>
      </c>
      <c r="AQ35" s="370">
        <v>10</v>
      </c>
      <c r="AR35" s="370">
        <v>232</v>
      </c>
      <c r="AS35" s="370">
        <v>220.76271186440701</v>
      </c>
      <c r="AT35" s="370"/>
      <c r="AU35" s="370"/>
      <c r="AV35" s="370"/>
      <c r="AW35" s="370">
        <v>150</v>
      </c>
      <c r="AX35" s="370">
        <v>3105</v>
      </c>
      <c r="AY35" s="370">
        <v>3143.620998637638</v>
      </c>
    </row>
    <row r="36" spans="3:51" x14ac:dyDescent="0.2">
      <c r="C36" s="153">
        <v>28</v>
      </c>
      <c r="D36" s="370">
        <v>6</v>
      </c>
      <c r="E36" s="370">
        <v>143</v>
      </c>
      <c r="F36" s="370">
        <v>135.13178294573601</v>
      </c>
      <c r="G36" s="370"/>
      <c r="H36" s="370"/>
      <c r="I36" s="370"/>
      <c r="J36" s="370">
        <v>9</v>
      </c>
      <c r="K36" s="370">
        <v>164</v>
      </c>
      <c r="L36" s="370">
        <v>206.03156384504999</v>
      </c>
      <c r="M36" s="370">
        <v>9</v>
      </c>
      <c r="N36" s="370">
        <v>194</v>
      </c>
      <c r="O36" s="370">
        <v>202.575842696629</v>
      </c>
      <c r="P36" s="370">
        <v>10</v>
      </c>
      <c r="Q36" s="370">
        <v>202</v>
      </c>
      <c r="R36" s="370">
        <v>209.490616621984</v>
      </c>
      <c r="S36" s="370">
        <v>10</v>
      </c>
      <c r="T36" s="370">
        <v>214</v>
      </c>
      <c r="U36" s="370">
        <v>208.31275720164601</v>
      </c>
      <c r="V36" s="370">
        <v>9</v>
      </c>
      <c r="W36" s="370">
        <v>206</v>
      </c>
      <c r="X36" s="370">
        <v>181.770925110132</v>
      </c>
      <c r="Y36" s="370">
        <v>10</v>
      </c>
      <c r="Z36" s="370">
        <v>226</v>
      </c>
      <c r="AA36" s="370">
        <v>195.67430025445299</v>
      </c>
      <c r="AB36" s="370">
        <v>9</v>
      </c>
      <c r="AC36" s="370">
        <v>168</v>
      </c>
      <c r="AD36" s="370">
        <v>189.50943396226401</v>
      </c>
      <c r="AE36" s="370">
        <v>6</v>
      </c>
      <c r="AF36" s="370">
        <v>124</v>
      </c>
      <c r="AG36" s="370">
        <v>126.53061224489799</v>
      </c>
      <c r="AH36" s="370">
        <v>8</v>
      </c>
      <c r="AI36" s="370">
        <v>190</v>
      </c>
      <c r="AJ36" s="370">
        <v>165.94594594594599</v>
      </c>
      <c r="AK36" s="370">
        <v>10</v>
      </c>
      <c r="AL36" s="370">
        <v>197</v>
      </c>
      <c r="AM36" s="370">
        <v>198.129117259552</v>
      </c>
      <c r="AN36" s="370">
        <v>10</v>
      </c>
      <c r="AO36" s="370">
        <v>200</v>
      </c>
      <c r="AP36" s="370">
        <v>220</v>
      </c>
      <c r="AQ36" s="370">
        <v>10</v>
      </c>
      <c r="AR36" s="370">
        <v>232</v>
      </c>
      <c r="AS36" s="370">
        <v>220.76271186440701</v>
      </c>
      <c r="AT36" s="370"/>
      <c r="AU36" s="370"/>
      <c r="AV36" s="370"/>
      <c r="AW36" s="370">
        <v>116</v>
      </c>
      <c r="AX36" s="370">
        <v>2460</v>
      </c>
      <c r="AY36" s="370">
        <v>2459.865609952697</v>
      </c>
    </row>
    <row r="37" spans="3:51" x14ac:dyDescent="0.2">
      <c r="C37" s="153">
        <v>29</v>
      </c>
      <c r="D37" s="370"/>
      <c r="E37" s="370"/>
      <c r="F37" s="370"/>
      <c r="G37" s="370"/>
      <c r="H37" s="370"/>
      <c r="I37" s="370"/>
      <c r="J37" s="370">
        <v>10</v>
      </c>
      <c r="K37" s="370">
        <v>190</v>
      </c>
      <c r="L37" s="370">
        <v>228.92395982783401</v>
      </c>
      <c r="M37" s="370">
        <v>9</v>
      </c>
      <c r="N37" s="370">
        <v>187</v>
      </c>
      <c r="O37" s="370">
        <v>202.575842696629</v>
      </c>
      <c r="P37" s="370">
        <v>9</v>
      </c>
      <c r="Q37" s="370">
        <v>181</v>
      </c>
      <c r="R37" s="370">
        <v>188.541554959786</v>
      </c>
      <c r="S37" s="370">
        <v>9</v>
      </c>
      <c r="T37" s="370">
        <v>158</v>
      </c>
      <c r="U37" s="370">
        <v>187.48148148148101</v>
      </c>
      <c r="V37" s="370">
        <v>9</v>
      </c>
      <c r="W37" s="370">
        <v>174</v>
      </c>
      <c r="X37" s="370">
        <v>181.770925110132</v>
      </c>
      <c r="Y37" s="370"/>
      <c r="Z37" s="370"/>
      <c r="AA37" s="370"/>
      <c r="AB37" s="370">
        <v>10</v>
      </c>
      <c r="AC37" s="370">
        <v>222</v>
      </c>
      <c r="AD37" s="370">
        <v>210.56603773584899</v>
      </c>
      <c r="AE37" s="370">
        <v>9</v>
      </c>
      <c r="AF37" s="370">
        <v>190</v>
      </c>
      <c r="AG37" s="370">
        <v>189.79591836734701</v>
      </c>
      <c r="AH37" s="370">
        <v>10</v>
      </c>
      <c r="AI37" s="370">
        <v>190</v>
      </c>
      <c r="AJ37" s="370">
        <v>207.43243243243199</v>
      </c>
      <c r="AK37" s="370">
        <v>8</v>
      </c>
      <c r="AL37" s="370">
        <v>174</v>
      </c>
      <c r="AM37" s="370">
        <v>158.503293807642</v>
      </c>
      <c r="AN37" s="370">
        <v>10</v>
      </c>
      <c r="AO37" s="370">
        <v>176</v>
      </c>
      <c r="AP37" s="370">
        <v>220</v>
      </c>
      <c r="AQ37" s="370">
        <v>9</v>
      </c>
      <c r="AR37" s="370">
        <v>177</v>
      </c>
      <c r="AS37" s="370">
        <v>198.686440677966</v>
      </c>
      <c r="AT37" s="370">
        <v>9</v>
      </c>
      <c r="AU37" s="370">
        <v>246</v>
      </c>
      <c r="AV37" s="370">
        <v>231.52247191011199</v>
      </c>
      <c r="AW37" s="370">
        <v>111</v>
      </c>
      <c r="AX37" s="370">
        <v>2265</v>
      </c>
      <c r="AY37" s="370">
        <v>2405.8003590072099</v>
      </c>
    </row>
    <row r="38" spans="3:51" x14ac:dyDescent="0.2">
      <c r="C38" s="153">
        <v>30</v>
      </c>
      <c r="D38" s="370">
        <v>10</v>
      </c>
      <c r="E38" s="370">
        <v>204</v>
      </c>
      <c r="F38" s="370">
        <v>225.21963824289401</v>
      </c>
      <c r="G38" s="370"/>
      <c r="H38" s="370"/>
      <c r="I38" s="370"/>
      <c r="J38" s="370">
        <v>6</v>
      </c>
      <c r="K38" s="370">
        <v>108</v>
      </c>
      <c r="L38" s="370">
        <v>125.90817790530799</v>
      </c>
      <c r="M38" s="370">
        <v>6</v>
      </c>
      <c r="N38" s="370">
        <v>134</v>
      </c>
      <c r="O38" s="370">
        <v>146.30477528089901</v>
      </c>
      <c r="P38" s="370">
        <v>8</v>
      </c>
      <c r="Q38" s="370">
        <v>192</v>
      </c>
      <c r="R38" s="370">
        <v>167.592493297587</v>
      </c>
      <c r="S38" s="370">
        <v>9</v>
      </c>
      <c r="T38" s="370">
        <v>198</v>
      </c>
      <c r="U38" s="370">
        <v>187.48148148148101</v>
      </c>
      <c r="V38" s="370">
        <v>8</v>
      </c>
      <c r="W38" s="370">
        <v>132</v>
      </c>
      <c r="X38" s="370">
        <v>161.57415565345099</v>
      </c>
      <c r="Y38" s="370">
        <v>4</v>
      </c>
      <c r="Z38" s="370">
        <v>67</v>
      </c>
      <c r="AA38" s="370">
        <v>68.486005089058494</v>
      </c>
      <c r="AB38" s="370">
        <v>6</v>
      </c>
      <c r="AC38" s="370">
        <v>112</v>
      </c>
      <c r="AD38" s="370">
        <v>115.811320754717</v>
      </c>
      <c r="AE38" s="370">
        <v>11</v>
      </c>
      <c r="AF38" s="370">
        <v>233</v>
      </c>
      <c r="AG38" s="370">
        <v>231.97278911564601</v>
      </c>
      <c r="AH38" s="370">
        <v>10</v>
      </c>
      <c r="AI38" s="370">
        <v>234</v>
      </c>
      <c r="AJ38" s="370">
        <v>207.43243243243199</v>
      </c>
      <c r="AK38" s="370">
        <v>8</v>
      </c>
      <c r="AL38" s="370">
        <v>154</v>
      </c>
      <c r="AM38" s="370">
        <v>168.40974967061899</v>
      </c>
      <c r="AN38" s="370">
        <v>10</v>
      </c>
      <c r="AO38" s="370">
        <v>230</v>
      </c>
      <c r="AP38" s="370">
        <v>220</v>
      </c>
      <c r="AQ38" s="370"/>
      <c r="AR38" s="370"/>
      <c r="AS38" s="370"/>
      <c r="AT38" s="370"/>
      <c r="AU38" s="370"/>
      <c r="AV38" s="370"/>
      <c r="AW38" s="370">
        <v>96</v>
      </c>
      <c r="AX38" s="370">
        <v>1998</v>
      </c>
      <c r="AY38" s="370">
        <v>2026.1930189240925</v>
      </c>
    </row>
    <row r="39" spans="3:51" x14ac:dyDescent="0.2">
      <c r="C39" s="153">
        <v>31</v>
      </c>
      <c r="D39" s="370"/>
      <c r="E39" s="370"/>
      <c r="F39" s="370"/>
      <c r="G39" s="370">
        <v>10</v>
      </c>
      <c r="H39" s="370">
        <v>163</v>
      </c>
      <c r="I39" s="370">
        <v>172.52525252525299</v>
      </c>
      <c r="J39" s="370">
        <v>10</v>
      </c>
      <c r="K39" s="370">
        <v>239</v>
      </c>
      <c r="L39" s="370">
        <v>228.92395982783401</v>
      </c>
      <c r="M39" s="370">
        <v>9</v>
      </c>
      <c r="N39" s="370">
        <v>214</v>
      </c>
      <c r="O39" s="370">
        <v>202.575842696629</v>
      </c>
      <c r="P39" s="370">
        <v>9</v>
      </c>
      <c r="Q39" s="370">
        <v>161</v>
      </c>
      <c r="R39" s="370">
        <v>188.541554959786</v>
      </c>
      <c r="S39" s="370">
        <v>9</v>
      </c>
      <c r="T39" s="370">
        <v>133</v>
      </c>
      <c r="U39" s="370">
        <v>187.48148148148101</v>
      </c>
      <c r="V39" s="370">
        <v>8</v>
      </c>
      <c r="W39" s="370">
        <v>175</v>
      </c>
      <c r="X39" s="370">
        <v>161.57415565345099</v>
      </c>
      <c r="Y39" s="370">
        <v>11</v>
      </c>
      <c r="Z39" s="370">
        <v>220</v>
      </c>
      <c r="AA39" s="370">
        <v>215.24173027989801</v>
      </c>
      <c r="AB39" s="370">
        <v>10</v>
      </c>
      <c r="AC39" s="370">
        <v>180</v>
      </c>
      <c r="AD39" s="370">
        <v>210.56603773584899</v>
      </c>
      <c r="AE39" s="370">
        <v>10</v>
      </c>
      <c r="AF39" s="370">
        <v>239</v>
      </c>
      <c r="AG39" s="370">
        <v>210.88435374149699</v>
      </c>
      <c r="AH39" s="370">
        <v>10</v>
      </c>
      <c r="AI39" s="370">
        <v>176</v>
      </c>
      <c r="AJ39" s="370">
        <v>207.43243243243199</v>
      </c>
      <c r="AK39" s="370">
        <v>9</v>
      </c>
      <c r="AL39" s="370">
        <v>164</v>
      </c>
      <c r="AM39" s="370">
        <v>178.31620553359701</v>
      </c>
      <c r="AN39" s="370">
        <v>8</v>
      </c>
      <c r="AO39" s="370">
        <v>165</v>
      </c>
      <c r="AP39" s="370">
        <v>176</v>
      </c>
      <c r="AQ39" s="370">
        <v>10</v>
      </c>
      <c r="AR39" s="370">
        <v>249</v>
      </c>
      <c r="AS39" s="370">
        <v>220.76271186440701</v>
      </c>
      <c r="AT39" s="370"/>
      <c r="AU39" s="370"/>
      <c r="AV39" s="370"/>
      <c r="AW39" s="370">
        <v>123</v>
      </c>
      <c r="AX39" s="370">
        <v>2478</v>
      </c>
      <c r="AY39" s="370">
        <v>2560.8257187321142</v>
      </c>
    </row>
    <row r="40" spans="3:51" x14ac:dyDescent="0.2">
      <c r="C40" s="153">
        <v>32</v>
      </c>
      <c r="D40" s="370">
        <v>6</v>
      </c>
      <c r="E40" s="370">
        <v>141</v>
      </c>
      <c r="F40" s="370">
        <v>135.13178294573601</v>
      </c>
      <c r="G40" s="370"/>
      <c r="H40" s="370"/>
      <c r="I40" s="370"/>
      <c r="J40" s="370">
        <v>6</v>
      </c>
      <c r="K40" s="370">
        <v>119</v>
      </c>
      <c r="L40" s="370">
        <v>137.35437589669999</v>
      </c>
      <c r="M40" s="370">
        <v>8</v>
      </c>
      <c r="N40" s="370">
        <v>158</v>
      </c>
      <c r="O40" s="370">
        <v>180.06741573033699</v>
      </c>
      <c r="P40" s="370">
        <v>8</v>
      </c>
      <c r="Q40" s="370">
        <v>146</v>
      </c>
      <c r="R40" s="370">
        <v>167.592493297587</v>
      </c>
      <c r="S40" s="370">
        <v>8</v>
      </c>
      <c r="T40" s="370">
        <v>170</v>
      </c>
      <c r="U40" s="370">
        <v>156.23456790123501</v>
      </c>
      <c r="V40" s="370">
        <v>11</v>
      </c>
      <c r="W40" s="370">
        <v>267</v>
      </c>
      <c r="X40" s="370">
        <v>222.16446402349499</v>
      </c>
      <c r="Y40" s="370">
        <v>10</v>
      </c>
      <c r="Z40" s="370">
        <v>196</v>
      </c>
      <c r="AA40" s="370">
        <v>195.67430025445299</v>
      </c>
      <c r="AB40" s="370">
        <v>9</v>
      </c>
      <c r="AC40" s="370">
        <v>153</v>
      </c>
      <c r="AD40" s="370">
        <v>189.50943396226401</v>
      </c>
      <c r="AE40" s="370">
        <v>9</v>
      </c>
      <c r="AF40" s="370">
        <v>128</v>
      </c>
      <c r="AG40" s="370">
        <v>189.79591836734701</v>
      </c>
      <c r="AH40" s="370">
        <v>10</v>
      </c>
      <c r="AI40" s="370">
        <v>197</v>
      </c>
      <c r="AJ40" s="370">
        <v>207.43243243243199</v>
      </c>
      <c r="AK40" s="370">
        <v>11</v>
      </c>
      <c r="AL40" s="370">
        <v>204</v>
      </c>
      <c r="AM40" s="370">
        <v>217.94202898550699</v>
      </c>
      <c r="AN40" s="370">
        <v>9</v>
      </c>
      <c r="AO40" s="370">
        <v>185</v>
      </c>
      <c r="AP40" s="370">
        <v>198</v>
      </c>
      <c r="AQ40" s="370">
        <v>9</v>
      </c>
      <c r="AR40" s="370">
        <v>166</v>
      </c>
      <c r="AS40" s="370">
        <v>198.686440677966</v>
      </c>
      <c r="AT40" s="370"/>
      <c r="AU40" s="370"/>
      <c r="AV40" s="370"/>
      <c r="AW40" s="370">
        <v>114</v>
      </c>
      <c r="AX40" s="370">
        <v>2230</v>
      </c>
      <c r="AY40" s="370">
        <v>2395.5856544750586</v>
      </c>
    </row>
    <row r="41" spans="3:51" x14ac:dyDescent="0.2">
      <c r="C41" s="153">
        <v>33</v>
      </c>
      <c r="D41" s="370"/>
      <c r="E41" s="370"/>
      <c r="F41" s="370"/>
      <c r="G41" s="370"/>
      <c r="H41" s="370"/>
      <c r="I41" s="370"/>
      <c r="J41" s="370">
        <v>8</v>
      </c>
      <c r="K41" s="370">
        <v>154</v>
      </c>
      <c r="L41" s="370">
        <v>183.13916786226699</v>
      </c>
      <c r="M41" s="370">
        <v>9</v>
      </c>
      <c r="N41" s="370">
        <v>199</v>
      </c>
      <c r="O41" s="370">
        <v>202.575842696629</v>
      </c>
      <c r="P41" s="370">
        <v>10</v>
      </c>
      <c r="Q41" s="370">
        <v>167</v>
      </c>
      <c r="R41" s="370">
        <v>209.490616621984</v>
      </c>
      <c r="S41" s="370">
        <v>9</v>
      </c>
      <c r="T41" s="370">
        <v>170</v>
      </c>
      <c r="U41" s="370">
        <v>187.48148148148101</v>
      </c>
      <c r="V41" s="370">
        <v>5</v>
      </c>
      <c r="W41" s="370">
        <v>89</v>
      </c>
      <c r="X41" s="370">
        <v>100.983847283407</v>
      </c>
      <c r="Y41" s="370">
        <v>10</v>
      </c>
      <c r="Z41" s="370">
        <v>196</v>
      </c>
      <c r="AA41" s="370">
        <v>195.67430025445299</v>
      </c>
      <c r="AB41" s="370">
        <v>11</v>
      </c>
      <c r="AC41" s="370">
        <v>218</v>
      </c>
      <c r="AD41" s="370">
        <v>231.622641509434</v>
      </c>
      <c r="AE41" s="370">
        <v>6</v>
      </c>
      <c r="AF41" s="370">
        <v>131</v>
      </c>
      <c r="AG41" s="370">
        <v>126.53061224489799</v>
      </c>
      <c r="AH41" s="370">
        <v>8</v>
      </c>
      <c r="AI41" s="370">
        <v>170</v>
      </c>
      <c r="AJ41" s="370">
        <v>165.94594594594599</v>
      </c>
      <c r="AK41" s="370">
        <v>8</v>
      </c>
      <c r="AL41" s="370">
        <v>128</v>
      </c>
      <c r="AM41" s="370">
        <v>158.503293807642</v>
      </c>
      <c r="AN41" s="370">
        <v>9</v>
      </c>
      <c r="AO41" s="370">
        <v>230</v>
      </c>
      <c r="AP41" s="370">
        <v>198</v>
      </c>
      <c r="AQ41" s="370">
        <v>9</v>
      </c>
      <c r="AR41" s="370">
        <v>195</v>
      </c>
      <c r="AS41" s="370">
        <v>198.686440677966</v>
      </c>
      <c r="AT41" s="370">
        <v>9</v>
      </c>
      <c r="AU41" s="370">
        <v>212</v>
      </c>
      <c r="AV41" s="370">
        <v>231.52247191011199</v>
      </c>
      <c r="AW41" s="370">
        <v>111</v>
      </c>
      <c r="AX41" s="370">
        <v>2259</v>
      </c>
      <c r="AY41" s="370">
        <v>2390.1566622962191</v>
      </c>
    </row>
    <row r="42" spans="3:51" x14ac:dyDescent="0.2">
      <c r="C42" s="153">
        <v>34</v>
      </c>
      <c r="D42" s="370">
        <v>8</v>
      </c>
      <c r="E42" s="370">
        <v>233</v>
      </c>
      <c r="F42" s="370">
        <v>191.43669250645999</v>
      </c>
      <c r="G42" s="370"/>
      <c r="H42" s="370"/>
      <c r="I42" s="370"/>
      <c r="J42" s="370">
        <v>9</v>
      </c>
      <c r="K42" s="370">
        <v>250</v>
      </c>
      <c r="L42" s="370">
        <v>206.03156384504999</v>
      </c>
      <c r="M42" s="370">
        <v>9</v>
      </c>
      <c r="N42" s="370">
        <v>225</v>
      </c>
      <c r="O42" s="370">
        <v>202.575842696629</v>
      </c>
      <c r="P42" s="370">
        <v>9</v>
      </c>
      <c r="Q42" s="370">
        <v>185</v>
      </c>
      <c r="R42" s="370">
        <v>188.541554959786</v>
      </c>
      <c r="S42" s="370">
        <v>10</v>
      </c>
      <c r="T42" s="370">
        <v>243</v>
      </c>
      <c r="U42" s="370">
        <v>208.31275720164601</v>
      </c>
      <c r="V42" s="370">
        <v>9</v>
      </c>
      <c r="W42" s="370">
        <v>208</v>
      </c>
      <c r="X42" s="370">
        <v>181.770925110132</v>
      </c>
      <c r="Y42" s="370"/>
      <c r="Z42" s="370"/>
      <c r="AA42" s="370"/>
      <c r="AB42" s="370">
        <v>4</v>
      </c>
      <c r="AC42" s="370">
        <v>83</v>
      </c>
      <c r="AD42" s="370">
        <v>84.2264150943396</v>
      </c>
      <c r="AE42" s="370"/>
      <c r="AF42" s="370"/>
      <c r="AG42" s="370"/>
      <c r="AH42" s="370">
        <v>10</v>
      </c>
      <c r="AI42" s="370">
        <v>271</v>
      </c>
      <c r="AJ42" s="370">
        <v>207.43243243243199</v>
      </c>
      <c r="AK42" s="370">
        <v>10</v>
      </c>
      <c r="AL42" s="370">
        <v>239</v>
      </c>
      <c r="AM42" s="370">
        <v>198.129117259552</v>
      </c>
      <c r="AN42" s="370">
        <v>9</v>
      </c>
      <c r="AO42" s="370">
        <v>230</v>
      </c>
      <c r="AP42" s="370">
        <v>198</v>
      </c>
      <c r="AQ42" s="370">
        <v>10</v>
      </c>
      <c r="AR42" s="370">
        <v>252</v>
      </c>
      <c r="AS42" s="370">
        <v>220.76271186440701</v>
      </c>
      <c r="AT42" s="370">
        <v>1</v>
      </c>
      <c r="AU42" s="370">
        <v>15</v>
      </c>
      <c r="AV42" s="370">
        <v>25.7247191011236</v>
      </c>
      <c r="AW42" s="370">
        <v>98</v>
      </c>
      <c r="AX42" s="370">
        <v>2434</v>
      </c>
      <c r="AY42" s="370">
        <v>2112.9447320715576</v>
      </c>
    </row>
    <row r="43" spans="3:51" x14ac:dyDescent="0.2">
      <c r="C43" s="153">
        <v>35</v>
      </c>
      <c r="D43" s="370"/>
      <c r="E43" s="370"/>
      <c r="F43" s="370"/>
      <c r="G43" s="370">
        <v>10</v>
      </c>
      <c r="H43" s="370">
        <v>164</v>
      </c>
      <c r="I43" s="370">
        <v>172.52525252525299</v>
      </c>
      <c r="J43" s="370">
        <v>9</v>
      </c>
      <c r="K43" s="370">
        <v>190</v>
      </c>
      <c r="L43" s="370">
        <v>206.03156384504999</v>
      </c>
      <c r="M43" s="370">
        <v>9</v>
      </c>
      <c r="N43" s="370">
        <v>238</v>
      </c>
      <c r="O43" s="370">
        <v>202.575842696629</v>
      </c>
      <c r="P43" s="370">
        <v>9</v>
      </c>
      <c r="Q43" s="370">
        <v>238</v>
      </c>
      <c r="R43" s="370">
        <v>188.541554959786</v>
      </c>
      <c r="S43" s="370">
        <v>9</v>
      </c>
      <c r="T43" s="370">
        <v>180</v>
      </c>
      <c r="U43" s="370">
        <v>187.48148148148101</v>
      </c>
      <c r="V43" s="370">
        <v>9</v>
      </c>
      <c r="W43" s="370">
        <v>191</v>
      </c>
      <c r="X43" s="370">
        <v>181.770925110132</v>
      </c>
      <c r="Y43" s="370"/>
      <c r="Z43" s="370"/>
      <c r="AA43" s="370"/>
      <c r="AB43" s="370">
        <v>9</v>
      </c>
      <c r="AC43" s="370">
        <v>189</v>
      </c>
      <c r="AD43" s="370">
        <v>189.50943396226401</v>
      </c>
      <c r="AE43" s="370">
        <v>11</v>
      </c>
      <c r="AF43" s="370">
        <v>283</v>
      </c>
      <c r="AG43" s="370">
        <v>231.97278911564601</v>
      </c>
      <c r="AH43" s="370">
        <v>10</v>
      </c>
      <c r="AI43" s="370">
        <v>247</v>
      </c>
      <c r="AJ43" s="370">
        <v>207.43243243243199</v>
      </c>
      <c r="AK43" s="370">
        <v>9</v>
      </c>
      <c r="AL43" s="370">
        <v>160</v>
      </c>
      <c r="AM43" s="370">
        <v>178.31620553359701</v>
      </c>
      <c r="AN43" s="370">
        <v>9</v>
      </c>
      <c r="AO43" s="370">
        <v>179</v>
      </c>
      <c r="AP43" s="370">
        <v>198</v>
      </c>
      <c r="AQ43" s="370">
        <v>8</v>
      </c>
      <c r="AR43" s="370">
        <v>170</v>
      </c>
      <c r="AS43" s="370">
        <v>176.610169491525</v>
      </c>
      <c r="AT43" s="370">
        <v>9</v>
      </c>
      <c r="AU43" s="370">
        <v>250</v>
      </c>
      <c r="AV43" s="370">
        <v>231.52247191011199</v>
      </c>
      <c r="AW43" s="370">
        <v>120</v>
      </c>
      <c r="AX43" s="370">
        <v>2679</v>
      </c>
      <c r="AY43" s="370">
        <v>2552.2901230639072</v>
      </c>
    </row>
    <row r="44" spans="3:51" x14ac:dyDescent="0.2">
      <c r="C44" s="153">
        <v>36</v>
      </c>
      <c r="D44" s="370">
        <v>9</v>
      </c>
      <c r="E44" s="370">
        <v>164</v>
      </c>
      <c r="F44" s="370">
        <v>202.697674418605</v>
      </c>
      <c r="G44" s="370">
        <v>10</v>
      </c>
      <c r="H44" s="370">
        <v>135</v>
      </c>
      <c r="I44" s="370">
        <v>172.52525252525299</v>
      </c>
      <c r="J44" s="370">
        <v>10</v>
      </c>
      <c r="K44" s="370">
        <v>286</v>
      </c>
      <c r="L44" s="370">
        <v>228.92395982783401</v>
      </c>
      <c r="M44" s="370">
        <v>8</v>
      </c>
      <c r="N44" s="370">
        <v>223</v>
      </c>
      <c r="O44" s="370">
        <v>180.06741573033699</v>
      </c>
      <c r="P44" s="370">
        <v>9</v>
      </c>
      <c r="Q44" s="370">
        <v>179</v>
      </c>
      <c r="R44" s="370">
        <v>188.541554959786</v>
      </c>
      <c r="S44" s="370">
        <v>9</v>
      </c>
      <c r="T44" s="370">
        <v>159</v>
      </c>
      <c r="U44" s="370">
        <v>187.48148148148101</v>
      </c>
      <c r="V44" s="370">
        <v>7</v>
      </c>
      <c r="W44" s="370">
        <v>101</v>
      </c>
      <c r="X44" s="370">
        <v>141.37738619676901</v>
      </c>
      <c r="Y44" s="370">
        <v>11</v>
      </c>
      <c r="Z44" s="370">
        <v>223</v>
      </c>
      <c r="AA44" s="370">
        <v>215.24173027989801</v>
      </c>
      <c r="AB44" s="370">
        <v>10</v>
      </c>
      <c r="AC44" s="370">
        <v>251</v>
      </c>
      <c r="AD44" s="370">
        <v>210.56603773584899</v>
      </c>
      <c r="AE44" s="370">
        <v>10</v>
      </c>
      <c r="AF44" s="370">
        <v>214</v>
      </c>
      <c r="AG44" s="370">
        <v>210.88435374149699</v>
      </c>
      <c r="AH44" s="370">
        <v>10</v>
      </c>
      <c r="AI44" s="370">
        <v>244</v>
      </c>
      <c r="AJ44" s="370">
        <v>207.43243243243199</v>
      </c>
      <c r="AK44" s="370">
        <v>9</v>
      </c>
      <c r="AL44" s="370">
        <v>131</v>
      </c>
      <c r="AM44" s="370">
        <v>178.31620553359701</v>
      </c>
      <c r="AN44" s="370">
        <v>9</v>
      </c>
      <c r="AO44" s="370">
        <v>218</v>
      </c>
      <c r="AP44" s="370">
        <v>198</v>
      </c>
      <c r="AQ44" s="370">
        <v>9</v>
      </c>
      <c r="AR44" s="370">
        <v>215</v>
      </c>
      <c r="AS44" s="370">
        <v>198.686440677966</v>
      </c>
      <c r="AT44" s="370"/>
      <c r="AU44" s="370"/>
      <c r="AV44" s="370"/>
      <c r="AW44" s="370">
        <v>130</v>
      </c>
      <c r="AX44" s="370">
        <v>2743</v>
      </c>
      <c r="AY44" s="370">
        <v>2720.7419255413042</v>
      </c>
    </row>
    <row r="45" spans="3:51" x14ac:dyDescent="0.2">
      <c r="C45" s="153">
        <v>37</v>
      </c>
      <c r="D45" s="370"/>
      <c r="E45" s="370"/>
      <c r="F45" s="370"/>
      <c r="G45" s="370">
        <v>9</v>
      </c>
      <c r="H45" s="370">
        <v>152</v>
      </c>
      <c r="I45" s="370">
        <v>155.272727272727</v>
      </c>
      <c r="J45" s="370">
        <v>8</v>
      </c>
      <c r="K45" s="370">
        <v>221</v>
      </c>
      <c r="L45" s="370">
        <v>183.13916786226699</v>
      </c>
      <c r="M45" s="370">
        <v>10</v>
      </c>
      <c r="N45" s="370">
        <v>252</v>
      </c>
      <c r="O45" s="370">
        <v>225.084269662921</v>
      </c>
      <c r="P45" s="370">
        <v>7</v>
      </c>
      <c r="Q45" s="370">
        <v>157</v>
      </c>
      <c r="R45" s="370">
        <v>146.64343163538899</v>
      </c>
      <c r="S45" s="370">
        <v>11</v>
      </c>
      <c r="T45" s="370">
        <v>261</v>
      </c>
      <c r="U45" s="370">
        <v>229.144032921811</v>
      </c>
      <c r="V45" s="370">
        <v>7</v>
      </c>
      <c r="W45" s="370">
        <v>137</v>
      </c>
      <c r="X45" s="370">
        <v>141.37738619676901</v>
      </c>
      <c r="Y45" s="370">
        <v>10</v>
      </c>
      <c r="Z45" s="370">
        <v>187</v>
      </c>
      <c r="AA45" s="370">
        <v>195.67430025445299</v>
      </c>
      <c r="AB45" s="370">
        <v>12</v>
      </c>
      <c r="AC45" s="370">
        <v>212</v>
      </c>
      <c r="AD45" s="370">
        <v>252.67924528301899</v>
      </c>
      <c r="AE45" s="370">
        <v>11</v>
      </c>
      <c r="AF45" s="370">
        <v>273</v>
      </c>
      <c r="AG45" s="370">
        <v>231.97278911564601</v>
      </c>
      <c r="AH45" s="370">
        <v>7</v>
      </c>
      <c r="AI45" s="370">
        <v>158</v>
      </c>
      <c r="AJ45" s="370">
        <v>145.20270270270299</v>
      </c>
      <c r="AK45" s="370">
        <v>7</v>
      </c>
      <c r="AL45" s="370">
        <v>140</v>
      </c>
      <c r="AM45" s="370">
        <v>138.69038208168601</v>
      </c>
      <c r="AN45" s="370">
        <v>5</v>
      </c>
      <c r="AO45" s="370">
        <v>124</v>
      </c>
      <c r="AP45" s="370">
        <v>110</v>
      </c>
      <c r="AQ45" s="370">
        <v>13</v>
      </c>
      <c r="AR45" s="370">
        <v>235</v>
      </c>
      <c r="AS45" s="370">
        <v>286.991525423729</v>
      </c>
      <c r="AT45" s="370">
        <v>9</v>
      </c>
      <c r="AU45" s="370">
        <v>270</v>
      </c>
      <c r="AV45" s="370">
        <v>231.52247191011199</v>
      </c>
      <c r="AW45" s="370">
        <v>126</v>
      </c>
      <c r="AX45" s="370">
        <v>2779</v>
      </c>
      <c r="AY45" s="370">
        <v>2673.3944323232317</v>
      </c>
    </row>
    <row r="46" spans="3:51" x14ac:dyDescent="0.2">
      <c r="C46" s="153">
        <v>38</v>
      </c>
      <c r="D46" s="370"/>
      <c r="E46" s="370"/>
      <c r="F46" s="370"/>
      <c r="G46" s="370">
        <v>7</v>
      </c>
      <c r="H46" s="370">
        <v>75</v>
      </c>
      <c r="I46" s="370">
        <v>120.767676767677</v>
      </c>
      <c r="J46" s="370">
        <v>10</v>
      </c>
      <c r="K46" s="370">
        <v>238</v>
      </c>
      <c r="L46" s="370">
        <v>228.92395982783401</v>
      </c>
      <c r="M46" s="370">
        <v>10</v>
      </c>
      <c r="N46" s="370">
        <v>176</v>
      </c>
      <c r="O46" s="370">
        <v>225.084269662921</v>
      </c>
      <c r="P46" s="370">
        <v>9</v>
      </c>
      <c r="Q46" s="370">
        <v>196</v>
      </c>
      <c r="R46" s="370">
        <v>188.541554959786</v>
      </c>
      <c r="S46" s="370">
        <v>10</v>
      </c>
      <c r="T46" s="370">
        <v>232</v>
      </c>
      <c r="U46" s="370">
        <v>208.31275720164601</v>
      </c>
      <c r="V46" s="370">
        <v>10</v>
      </c>
      <c r="W46" s="370">
        <v>206</v>
      </c>
      <c r="X46" s="370">
        <v>201.967694566814</v>
      </c>
      <c r="Y46" s="370">
        <v>9</v>
      </c>
      <c r="Z46" s="370">
        <v>165</v>
      </c>
      <c r="AA46" s="370">
        <v>176.106870229008</v>
      </c>
      <c r="AB46" s="370">
        <v>10</v>
      </c>
      <c r="AC46" s="370">
        <v>239</v>
      </c>
      <c r="AD46" s="370">
        <v>210.56603773584899</v>
      </c>
      <c r="AE46" s="370">
        <v>9</v>
      </c>
      <c r="AF46" s="370">
        <v>170</v>
      </c>
      <c r="AG46" s="370">
        <v>189.79591836734701</v>
      </c>
      <c r="AH46" s="370">
        <v>9</v>
      </c>
      <c r="AI46" s="370">
        <v>182</v>
      </c>
      <c r="AJ46" s="370">
        <v>186.68918918918899</v>
      </c>
      <c r="AK46" s="370">
        <v>9</v>
      </c>
      <c r="AL46" s="370">
        <v>120</v>
      </c>
      <c r="AM46" s="370">
        <v>178.31620553359701</v>
      </c>
      <c r="AN46" s="370">
        <v>9</v>
      </c>
      <c r="AO46" s="370">
        <v>187</v>
      </c>
      <c r="AP46" s="370">
        <v>198</v>
      </c>
      <c r="AQ46" s="370">
        <v>9</v>
      </c>
      <c r="AR46" s="370">
        <v>182</v>
      </c>
      <c r="AS46" s="370">
        <v>198.686440677966</v>
      </c>
      <c r="AT46" s="370">
        <v>10</v>
      </c>
      <c r="AU46" s="370">
        <v>285</v>
      </c>
      <c r="AV46" s="370">
        <v>257.247191011236</v>
      </c>
      <c r="AW46" s="370">
        <v>130</v>
      </c>
      <c r="AX46" s="370">
        <v>2653</v>
      </c>
      <c r="AY46" s="370">
        <v>2769.0057657308698</v>
      </c>
    </row>
    <row r="47" spans="3:51" x14ac:dyDescent="0.2">
      <c r="C47" s="153">
        <v>39</v>
      </c>
      <c r="D47" s="370">
        <v>8</v>
      </c>
      <c r="E47" s="370">
        <v>156</v>
      </c>
      <c r="F47" s="370">
        <v>180.17571059431501</v>
      </c>
      <c r="G47" s="370">
        <v>10</v>
      </c>
      <c r="H47" s="370">
        <v>153</v>
      </c>
      <c r="I47" s="370">
        <v>172.52525252525299</v>
      </c>
      <c r="J47" s="370">
        <v>6</v>
      </c>
      <c r="K47" s="370">
        <v>142</v>
      </c>
      <c r="L47" s="370">
        <v>137.35437589669999</v>
      </c>
      <c r="M47" s="370">
        <v>8</v>
      </c>
      <c r="N47" s="370">
        <v>191</v>
      </c>
      <c r="O47" s="370">
        <v>180.06741573033699</v>
      </c>
      <c r="P47" s="370">
        <v>10</v>
      </c>
      <c r="Q47" s="370">
        <v>195</v>
      </c>
      <c r="R47" s="370">
        <v>209.490616621984</v>
      </c>
      <c r="S47" s="370">
        <v>9</v>
      </c>
      <c r="T47" s="370">
        <v>226</v>
      </c>
      <c r="U47" s="370">
        <v>187.48148148148101</v>
      </c>
      <c r="V47" s="370">
        <v>9</v>
      </c>
      <c r="W47" s="370">
        <v>143</v>
      </c>
      <c r="X47" s="370">
        <v>181.770925110132</v>
      </c>
      <c r="Y47" s="370">
        <v>9</v>
      </c>
      <c r="Z47" s="370">
        <v>197</v>
      </c>
      <c r="AA47" s="370">
        <v>176.106870229008</v>
      </c>
      <c r="AB47" s="370">
        <v>12</v>
      </c>
      <c r="AC47" s="370">
        <v>210</v>
      </c>
      <c r="AD47" s="370">
        <v>252.67924528301899</v>
      </c>
      <c r="AE47" s="370">
        <v>11</v>
      </c>
      <c r="AF47" s="370">
        <v>201</v>
      </c>
      <c r="AG47" s="370">
        <v>231.97278911564601</v>
      </c>
      <c r="AH47" s="370">
        <v>10</v>
      </c>
      <c r="AI47" s="370">
        <v>163</v>
      </c>
      <c r="AJ47" s="370">
        <v>207.43243243243199</v>
      </c>
      <c r="AK47" s="370">
        <v>11</v>
      </c>
      <c r="AL47" s="370">
        <v>203</v>
      </c>
      <c r="AM47" s="370">
        <v>217.94202898550699</v>
      </c>
      <c r="AN47" s="370">
        <v>10</v>
      </c>
      <c r="AO47" s="370">
        <v>211</v>
      </c>
      <c r="AP47" s="370">
        <v>220</v>
      </c>
      <c r="AQ47" s="370">
        <v>9</v>
      </c>
      <c r="AR47" s="370">
        <v>196</v>
      </c>
      <c r="AS47" s="370">
        <v>198.686440677966</v>
      </c>
      <c r="AT47" s="370"/>
      <c r="AU47" s="370"/>
      <c r="AV47" s="370"/>
      <c r="AW47" s="370">
        <v>132</v>
      </c>
      <c r="AX47" s="370">
        <v>2587</v>
      </c>
      <c r="AY47" s="370">
        <v>2753.6855846837802</v>
      </c>
    </row>
    <row r="48" spans="3:51" x14ac:dyDescent="0.2">
      <c r="C48" s="153">
        <v>40</v>
      </c>
      <c r="D48" s="370">
        <v>9</v>
      </c>
      <c r="E48" s="370">
        <v>246</v>
      </c>
      <c r="F48" s="370">
        <v>202.697674418605</v>
      </c>
      <c r="G48" s="370"/>
      <c r="H48" s="370"/>
      <c r="I48" s="370"/>
      <c r="J48" s="370">
        <v>9</v>
      </c>
      <c r="K48" s="370">
        <v>185</v>
      </c>
      <c r="L48" s="370">
        <v>206.03156384504999</v>
      </c>
      <c r="M48" s="370">
        <v>10</v>
      </c>
      <c r="N48" s="370">
        <v>187</v>
      </c>
      <c r="O48" s="370">
        <v>225.084269662921</v>
      </c>
      <c r="P48" s="370">
        <v>10</v>
      </c>
      <c r="Q48" s="370">
        <v>196</v>
      </c>
      <c r="R48" s="370">
        <v>209.490616621984</v>
      </c>
      <c r="S48" s="370">
        <v>11</v>
      </c>
      <c r="T48" s="370">
        <v>220</v>
      </c>
      <c r="U48" s="370">
        <v>229.144032921811</v>
      </c>
      <c r="V48" s="370">
        <v>9</v>
      </c>
      <c r="W48" s="370">
        <v>185</v>
      </c>
      <c r="X48" s="370">
        <v>181.770925110132</v>
      </c>
      <c r="Y48" s="370">
        <v>11</v>
      </c>
      <c r="Z48" s="370">
        <v>207</v>
      </c>
      <c r="AA48" s="370">
        <v>215.24173027989801</v>
      </c>
      <c r="AB48" s="370">
        <v>11</v>
      </c>
      <c r="AC48" s="370">
        <v>232</v>
      </c>
      <c r="AD48" s="370">
        <v>231.622641509434</v>
      </c>
      <c r="AE48" s="370">
        <v>8</v>
      </c>
      <c r="AF48" s="370">
        <v>226</v>
      </c>
      <c r="AG48" s="370">
        <v>179.25170068027199</v>
      </c>
      <c r="AH48" s="370">
        <v>10</v>
      </c>
      <c r="AI48" s="370">
        <v>178</v>
      </c>
      <c r="AJ48" s="370">
        <v>207.43243243243199</v>
      </c>
      <c r="AK48" s="370">
        <v>11</v>
      </c>
      <c r="AL48" s="370">
        <v>218</v>
      </c>
      <c r="AM48" s="370">
        <v>217.94202898550699</v>
      </c>
      <c r="AN48" s="370">
        <v>10</v>
      </c>
      <c r="AO48" s="370">
        <v>219</v>
      </c>
      <c r="AP48" s="370">
        <v>220</v>
      </c>
      <c r="AQ48" s="370">
        <v>10</v>
      </c>
      <c r="AR48" s="370">
        <v>255</v>
      </c>
      <c r="AS48" s="370">
        <v>220.76271186440701</v>
      </c>
      <c r="AT48" s="370"/>
      <c r="AU48" s="370"/>
      <c r="AV48" s="370"/>
      <c r="AW48" s="370">
        <v>129</v>
      </c>
      <c r="AX48" s="370">
        <v>2754</v>
      </c>
      <c r="AY48" s="370">
        <v>2746.4723283324529</v>
      </c>
    </row>
    <row r="49" spans="3:51" x14ac:dyDescent="0.2">
      <c r="C49" s="153">
        <v>41</v>
      </c>
      <c r="D49" s="370"/>
      <c r="E49" s="370"/>
      <c r="F49" s="370"/>
      <c r="G49" s="370">
        <v>8</v>
      </c>
      <c r="H49" s="370">
        <v>150</v>
      </c>
      <c r="I49" s="370">
        <v>138.02020202020199</v>
      </c>
      <c r="J49" s="370">
        <v>10</v>
      </c>
      <c r="K49" s="370">
        <v>182</v>
      </c>
      <c r="L49" s="370">
        <v>228.92395982783401</v>
      </c>
      <c r="M49" s="370">
        <v>9</v>
      </c>
      <c r="N49" s="370">
        <v>210</v>
      </c>
      <c r="O49" s="370">
        <v>202.575842696629</v>
      </c>
      <c r="P49" s="370">
        <v>6</v>
      </c>
      <c r="Q49" s="370">
        <v>121</v>
      </c>
      <c r="R49" s="370">
        <v>125.69436997319001</v>
      </c>
      <c r="S49" s="370">
        <v>11</v>
      </c>
      <c r="T49" s="370">
        <v>267</v>
      </c>
      <c r="U49" s="370">
        <v>229.144032921811</v>
      </c>
      <c r="V49" s="370">
        <v>8</v>
      </c>
      <c r="W49" s="370">
        <v>153</v>
      </c>
      <c r="X49" s="370">
        <v>161.57415565345099</v>
      </c>
      <c r="Y49" s="370"/>
      <c r="Z49" s="370"/>
      <c r="AA49" s="370"/>
      <c r="AB49" s="370">
        <v>10</v>
      </c>
      <c r="AC49" s="370">
        <v>172</v>
      </c>
      <c r="AD49" s="370">
        <v>210.56603773584899</v>
      </c>
      <c r="AE49" s="370">
        <v>10</v>
      </c>
      <c r="AF49" s="370">
        <v>188</v>
      </c>
      <c r="AG49" s="370">
        <v>210.88435374149699</v>
      </c>
      <c r="AH49" s="370">
        <v>9</v>
      </c>
      <c r="AI49" s="370">
        <v>130</v>
      </c>
      <c r="AJ49" s="370">
        <v>186.68918918918899</v>
      </c>
      <c r="AK49" s="370">
        <v>7</v>
      </c>
      <c r="AL49" s="370">
        <v>132</v>
      </c>
      <c r="AM49" s="370">
        <v>138.69038208168601</v>
      </c>
      <c r="AN49" s="370">
        <v>7</v>
      </c>
      <c r="AO49" s="370">
        <v>138</v>
      </c>
      <c r="AP49" s="370">
        <v>154</v>
      </c>
      <c r="AQ49" s="370">
        <v>8</v>
      </c>
      <c r="AR49" s="370">
        <v>179</v>
      </c>
      <c r="AS49" s="370">
        <v>176.610169491525</v>
      </c>
      <c r="AT49" s="370"/>
      <c r="AU49" s="370"/>
      <c r="AV49" s="370"/>
      <c r="AW49" s="370">
        <v>103</v>
      </c>
      <c r="AX49" s="370">
        <v>2022</v>
      </c>
      <c r="AY49" s="370">
        <v>2163.3726953328628</v>
      </c>
    </row>
    <row r="50" spans="3:51" x14ac:dyDescent="0.2">
      <c r="C50" s="153">
        <v>42</v>
      </c>
      <c r="D50" s="370"/>
      <c r="E50" s="370"/>
      <c r="F50" s="370"/>
      <c r="G50" s="370">
        <v>10</v>
      </c>
      <c r="H50" s="370">
        <v>184</v>
      </c>
      <c r="I50" s="370">
        <v>172.52525252525299</v>
      </c>
      <c r="J50" s="370">
        <v>10</v>
      </c>
      <c r="K50" s="370">
        <v>256</v>
      </c>
      <c r="L50" s="370">
        <v>228.92395982783401</v>
      </c>
      <c r="M50" s="370">
        <v>9</v>
      </c>
      <c r="N50" s="370">
        <v>194</v>
      </c>
      <c r="O50" s="370">
        <v>202.575842696629</v>
      </c>
      <c r="P50" s="370">
        <v>8</v>
      </c>
      <c r="Q50" s="370">
        <v>151</v>
      </c>
      <c r="R50" s="370">
        <v>167.592493297587</v>
      </c>
      <c r="S50" s="370">
        <v>9</v>
      </c>
      <c r="T50" s="370">
        <v>210</v>
      </c>
      <c r="U50" s="370">
        <v>187.48148148148101</v>
      </c>
      <c r="V50" s="370">
        <v>9</v>
      </c>
      <c r="W50" s="370">
        <v>178</v>
      </c>
      <c r="X50" s="370">
        <v>181.770925110132</v>
      </c>
      <c r="Y50" s="370">
        <v>10</v>
      </c>
      <c r="Z50" s="370">
        <v>216</v>
      </c>
      <c r="AA50" s="370">
        <v>195.67430025445299</v>
      </c>
      <c r="AB50" s="370">
        <v>10</v>
      </c>
      <c r="AC50" s="370">
        <v>224</v>
      </c>
      <c r="AD50" s="370">
        <v>210.56603773584899</v>
      </c>
      <c r="AE50" s="370">
        <v>11</v>
      </c>
      <c r="AF50" s="370">
        <v>237</v>
      </c>
      <c r="AG50" s="370">
        <v>231.97278911564601</v>
      </c>
      <c r="AH50" s="370">
        <v>9</v>
      </c>
      <c r="AI50" s="370">
        <v>212</v>
      </c>
      <c r="AJ50" s="370">
        <v>186.68918918918899</v>
      </c>
      <c r="AK50" s="370">
        <v>9</v>
      </c>
      <c r="AL50" s="370">
        <v>194</v>
      </c>
      <c r="AM50" s="370">
        <v>178.31620553359701</v>
      </c>
      <c r="AN50" s="370">
        <v>9</v>
      </c>
      <c r="AO50" s="370">
        <v>236</v>
      </c>
      <c r="AP50" s="370">
        <v>198</v>
      </c>
      <c r="AQ50" s="370">
        <v>8</v>
      </c>
      <c r="AR50" s="370">
        <v>242</v>
      </c>
      <c r="AS50" s="370">
        <v>176.610169491525</v>
      </c>
      <c r="AT50" s="370">
        <v>8</v>
      </c>
      <c r="AU50" s="370">
        <v>193</v>
      </c>
      <c r="AV50" s="370">
        <v>205.797752808989</v>
      </c>
      <c r="AW50" s="370">
        <v>129</v>
      </c>
      <c r="AX50" s="370">
        <v>2927</v>
      </c>
      <c r="AY50" s="370">
        <v>2724.4963990681645</v>
      </c>
    </row>
    <row r="51" spans="3:51" x14ac:dyDescent="0.2">
      <c r="C51" s="153">
        <v>43</v>
      </c>
      <c r="D51" s="370"/>
      <c r="E51" s="370"/>
      <c r="F51" s="370"/>
      <c r="G51" s="370">
        <v>9</v>
      </c>
      <c r="H51" s="370">
        <v>136</v>
      </c>
      <c r="I51" s="370">
        <v>155.272727272727</v>
      </c>
      <c r="J51" s="370">
        <v>9</v>
      </c>
      <c r="K51" s="370">
        <v>244</v>
      </c>
      <c r="L51" s="370">
        <v>206.03156384504999</v>
      </c>
      <c r="M51" s="370">
        <v>6</v>
      </c>
      <c r="N51" s="370">
        <v>150</v>
      </c>
      <c r="O51" s="370">
        <v>135.05056179775301</v>
      </c>
      <c r="P51" s="370">
        <v>8</v>
      </c>
      <c r="Q51" s="370">
        <v>149</v>
      </c>
      <c r="R51" s="370">
        <v>167.592493297587</v>
      </c>
      <c r="S51" s="370"/>
      <c r="T51" s="370"/>
      <c r="U51" s="370"/>
      <c r="V51" s="370">
        <v>9</v>
      </c>
      <c r="W51" s="370">
        <v>192</v>
      </c>
      <c r="X51" s="370">
        <v>181.770925110132</v>
      </c>
      <c r="Y51" s="370"/>
      <c r="Z51" s="370"/>
      <c r="AA51" s="370"/>
      <c r="AB51" s="370">
        <v>8</v>
      </c>
      <c r="AC51" s="370">
        <v>165</v>
      </c>
      <c r="AD51" s="370">
        <v>168.452830188679</v>
      </c>
      <c r="AE51" s="370">
        <v>4</v>
      </c>
      <c r="AF51" s="370">
        <v>64</v>
      </c>
      <c r="AG51" s="370">
        <v>73.809523809523796</v>
      </c>
      <c r="AH51" s="370">
        <v>4</v>
      </c>
      <c r="AI51" s="370">
        <v>98</v>
      </c>
      <c r="AJ51" s="370">
        <v>82.972972972972997</v>
      </c>
      <c r="AK51" s="370">
        <v>9</v>
      </c>
      <c r="AL51" s="370">
        <v>154</v>
      </c>
      <c r="AM51" s="370">
        <v>178.31620553359701</v>
      </c>
      <c r="AN51" s="370">
        <v>3</v>
      </c>
      <c r="AO51" s="370">
        <v>70</v>
      </c>
      <c r="AP51" s="370">
        <v>66</v>
      </c>
      <c r="AQ51" s="370">
        <v>9</v>
      </c>
      <c r="AR51" s="370">
        <v>192</v>
      </c>
      <c r="AS51" s="370">
        <v>198.686440677966</v>
      </c>
      <c r="AT51" s="370"/>
      <c r="AU51" s="370"/>
      <c r="AV51" s="370"/>
      <c r="AW51" s="370">
        <v>78</v>
      </c>
      <c r="AX51" s="370">
        <v>1614</v>
      </c>
      <c r="AY51" s="370">
        <v>1613.9562445059878</v>
      </c>
    </row>
    <row r="52" spans="3:51" x14ac:dyDescent="0.2">
      <c r="C52" s="153" t="s">
        <v>117</v>
      </c>
      <c r="D52" s="370">
        <v>193</v>
      </c>
      <c r="E52" s="370">
        <v>4358</v>
      </c>
      <c r="F52" s="370">
        <v>4358</v>
      </c>
      <c r="G52" s="370">
        <v>198</v>
      </c>
      <c r="H52" s="370">
        <v>3416</v>
      </c>
      <c r="I52" s="370">
        <v>3416.0000000000036</v>
      </c>
      <c r="J52" s="370">
        <v>350</v>
      </c>
      <c r="K52" s="370">
        <v>7978</v>
      </c>
      <c r="L52" s="370">
        <v>7978.0000000000018</v>
      </c>
      <c r="M52" s="370">
        <v>356</v>
      </c>
      <c r="N52" s="370">
        <v>8013</v>
      </c>
      <c r="O52" s="370">
        <v>8012.9999999999909</v>
      </c>
      <c r="P52" s="370">
        <v>373</v>
      </c>
      <c r="Q52" s="370">
        <v>7814</v>
      </c>
      <c r="R52" s="370">
        <v>7814.0000000000018</v>
      </c>
      <c r="S52" s="370">
        <v>365</v>
      </c>
      <c r="T52" s="370">
        <v>7593</v>
      </c>
      <c r="U52" s="370">
        <v>7592.9999999999918</v>
      </c>
      <c r="V52" s="370">
        <v>342</v>
      </c>
      <c r="W52" s="370">
        <v>6877</v>
      </c>
      <c r="X52" s="370">
        <v>6877.0000000000027</v>
      </c>
      <c r="Y52" s="370">
        <v>197</v>
      </c>
      <c r="Z52" s="370">
        <v>3845</v>
      </c>
      <c r="AA52" s="370">
        <v>3845.0000000000032</v>
      </c>
      <c r="AB52" s="370">
        <v>371</v>
      </c>
      <c r="AC52" s="370">
        <v>7812</v>
      </c>
      <c r="AD52" s="370">
        <v>7811.9999999999973</v>
      </c>
      <c r="AE52" s="370">
        <v>368</v>
      </c>
      <c r="AF52" s="370">
        <v>7750</v>
      </c>
      <c r="AG52" s="370">
        <v>7750.0000000000055</v>
      </c>
      <c r="AH52" s="370">
        <v>370</v>
      </c>
      <c r="AI52" s="370">
        <v>7675</v>
      </c>
      <c r="AJ52" s="370">
        <v>7674.99999999999</v>
      </c>
      <c r="AK52" s="370">
        <v>379</v>
      </c>
      <c r="AL52" s="370">
        <v>7519</v>
      </c>
      <c r="AM52" s="370">
        <v>7519.0000000000027</v>
      </c>
      <c r="AN52" s="370">
        <v>368</v>
      </c>
      <c r="AO52" s="370">
        <v>8096</v>
      </c>
      <c r="AP52" s="370">
        <v>8096</v>
      </c>
      <c r="AQ52" s="370">
        <v>354</v>
      </c>
      <c r="AR52" s="370">
        <v>7815</v>
      </c>
      <c r="AS52" s="370">
        <v>7814.9999999999955</v>
      </c>
      <c r="AT52" s="370">
        <v>178</v>
      </c>
      <c r="AU52" s="370">
        <v>4579</v>
      </c>
      <c r="AV52" s="370">
        <v>4578.9999999999991</v>
      </c>
      <c r="AW52" s="370">
        <v>4762</v>
      </c>
      <c r="AX52" s="370">
        <v>101140</v>
      </c>
      <c r="AY52" s="370">
        <v>101139.99999999996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2025-05-02T15:17:51Z</cp:lastPrinted>
  <dcterms:created xsi:type="dcterms:W3CDTF">2021-05-05T13:25:05Z</dcterms:created>
  <dcterms:modified xsi:type="dcterms:W3CDTF">2025-12-04T07:30:24Z</dcterms:modified>
</cp:coreProperties>
</file>