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randy_perryman\Documents\GitHub\dell-esg\deploy-auto\osp_deployer\settings\MHT_Black\"/>
    </mc:Choice>
  </mc:AlternateContent>
  <bookViews>
    <workbookView xWindow="0" yWindow="0" windowWidth="28800" windowHeight="14385" tabRatio="782" activeTab="2"/>
  </bookViews>
  <sheets>
    <sheet name="Diagram" sheetId="29" r:id="rId1"/>
    <sheet name="Server HW" sheetId="35" r:id="rId2"/>
    <sheet name="Server IP" sheetId="30" r:id="rId3"/>
    <sheet name="Sheet1" sheetId="32" r:id="rId4"/>
    <sheet name="Sheet2" sheetId="33" r:id="rId5"/>
    <sheet name="Sheet3" sheetId="34" r:id="rId6"/>
    <sheet name="200-nics" sheetId="17" r:id="rId7"/>
    <sheet name="201-nics" sheetId="18" r:id="rId8"/>
    <sheet name="202-nics" sheetId="19" r:id="rId9"/>
    <sheet name="203-nics" sheetId="20" r:id="rId10"/>
    <sheet name="204-nics" sheetId="21" r:id="rId11"/>
    <sheet name="205-nics" sheetId="22" r:id="rId12"/>
    <sheet name="206-nics" sheetId="23" r:id="rId13"/>
    <sheet name="207-nics" sheetId="24" r:id="rId14"/>
    <sheet name="208-nics" sheetId="25" r:id="rId15"/>
    <sheet name="210-nics" sheetId="27" r:id="rId16"/>
    <sheet name="211-nics" sheetId="26" r:id="rId17"/>
    <sheet name="209-nics" sheetId="31" r:id="rId18"/>
    <sheet name="Servers" sheetId="14" r:id="rId19"/>
    <sheet name="S55-R620" sheetId="15" r:id="rId20"/>
    <sheet name="S55-R720" sheetId="13" r:id="rId21"/>
    <sheet name="S4810 - R620" sheetId="16" r:id="rId22"/>
    <sheet name="S4810-R720" sheetId="10" r:id="rId23"/>
  </sheets>
  <externalReferences>
    <externalReference r:id="rId24"/>
  </externalReferences>
  <definedNames>
    <definedName name="Drive_Speed" hidden="1">#REF!</definedName>
    <definedName name="Group_Name" hidden="1">[1]Names!$B$36:$B$40</definedName>
    <definedName name="HotSpare" hidden="1">#REF!</definedName>
    <definedName name="SonicWALL" hidden="1">#REF!</definedName>
    <definedName name="Z_25FC69F2_588D_4797_8983_AC3C95EDA333_.wvu.Cols" hidden="1">#REF!</definedName>
    <definedName name="Z_25FC69F2_588D_4797_8983_AC3C95EDA333_.wvu.PrintArea" localSheetId="20" hidden="1">#REF!</definedName>
    <definedName name="Z_25FC69F2_588D_4797_8983_AC3C95EDA333_.wvu.PrintArea" hidden="1">#REF!</definedName>
    <definedName name="Z_93454262_5886_459D_A441_6DB3976CE42D_.wvu.Cols" hidden="1">#REF!</definedName>
    <definedName name="Z_93454262_5886_459D_A441_6DB3976CE42D_.wvu.PrintArea" localSheetId="20" hidden="1">#REF!</definedName>
    <definedName name="Z_93454262_5886_459D_A441_6DB3976CE42D_.wvu.PrintArea" hidden="1">#REF!</definedName>
  </definedNames>
  <calcPr calcId="152511"/>
</workbook>
</file>

<file path=xl/calcChain.xml><?xml version="1.0" encoding="utf-8"?>
<calcChain xmlns="http://schemas.openxmlformats.org/spreadsheetml/2006/main">
  <c r="K22" i="30" l="1"/>
  <c r="J22" i="30"/>
  <c r="I22" i="30"/>
  <c r="H22" i="30"/>
  <c r="G22" i="30"/>
  <c r="K21" i="30"/>
  <c r="J21" i="30"/>
  <c r="I21" i="30"/>
  <c r="H21" i="30"/>
  <c r="G21" i="30"/>
  <c r="K20" i="30"/>
  <c r="J20" i="30"/>
  <c r="I20" i="30"/>
  <c r="H20" i="30"/>
  <c r="G20" i="30"/>
  <c r="K26" i="30" l="1"/>
  <c r="L26" i="30"/>
  <c r="K27" i="30"/>
  <c r="L27" i="30"/>
  <c r="K28" i="30"/>
  <c r="L28" i="30"/>
  <c r="K29" i="30"/>
  <c r="L29" i="30"/>
  <c r="K30" i="30"/>
  <c r="L30" i="30"/>
  <c r="K31" i="30"/>
  <c r="L31" i="30"/>
  <c r="K32" i="30"/>
  <c r="L32" i="30"/>
  <c r="K33" i="30"/>
  <c r="L33" i="30"/>
  <c r="K34" i="30"/>
  <c r="L34" i="30"/>
  <c r="K35" i="30"/>
  <c r="L35" i="30"/>
  <c r="K36" i="30"/>
  <c r="L36" i="30"/>
  <c r="K37" i="30"/>
  <c r="L37" i="30"/>
  <c r="K15" i="30" l="1"/>
  <c r="Q14" i="30" s="1"/>
  <c r="K14" i="30"/>
  <c r="Q13" i="30" s="1"/>
  <c r="K13" i="30"/>
  <c r="Q12" i="30" s="1"/>
  <c r="K12" i="30"/>
  <c r="K11" i="30"/>
  <c r="Q10" i="30" s="1"/>
  <c r="K10" i="30"/>
  <c r="Q9" i="30" s="1"/>
  <c r="K9" i="30"/>
  <c r="Q8" i="30" s="1"/>
  <c r="G15" i="30"/>
  <c r="G14" i="30"/>
  <c r="G13" i="30"/>
  <c r="G12" i="30"/>
  <c r="G11" i="30"/>
  <c r="G10" i="30"/>
  <c r="G9" i="30"/>
  <c r="G8" i="30"/>
  <c r="G7" i="30"/>
  <c r="G6" i="30"/>
  <c r="G5" i="30"/>
  <c r="G4" i="30"/>
  <c r="H15" i="30"/>
  <c r="H14" i="30"/>
  <c r="H13" i="30"/>
  <c r="H12" i="30"/>
  <c r="H11" i="30"/>
  <c r="H10" i="30"/>
  <c r="H9" i="30"/>
  <c r="H8" i="30"/>
  <c r="H7" i="30"/>
  <c r="H6" i="30"/>
  <c r="H5" i="30"/>
  <c r="H4" i="30"/>
  <c r="J15" i="30" l="1"/>
  <c r="J14" i="30"/>
  <c r="J13" i="30"/>
  <c r="J12" i="30"/>
  <c r="J11" i="30"/>
  <c r="J10" i="30"/>
  <c r="J9" i="30"/>
  <c r="J8" i="30"/>
  <c r="J7" i="30"/>
  <c r="J6" i="30"/>
  <c r="J5" i="30"/>
  <c r="J4" i="30"/>
  <c r="AH35" i="33" l="1"/>
  <c r="AF43" i="33"/>
  <c r="AF42" i="33"/>
  <c r="AF41" i="33"/>
  <c r="AF40" i="33"/>
  <c r="AF39" i="33"/>
  <c r="AF38" i="33"/>
  <c r="AF37" i="33"/>
  <c r="AF36" i="33"/>
  <c r="AF35" i="33"/>
  <c r="AF34" i="33"/>
  <c r="AF33" i="33"/>
  <c r="AF32" i="33"/>
  <c r="AF31" i="33"/>
  <c r="AF30" i="33"/>
  <c r="AF29" i="33"/>
  <c r="AF16" i="33"/>
  <c r="AF15" i="33"/>
  <c r="AF14" i="33"/>
  <c r="AF13" i="33"/>
  <c r="AF12" i="33"/>
  <c r="AF11" i="33"/>
  <c r="AF10" i="33"/>
  <c r="AF9" i="33"/>
  <c r="AF8" i="33"/>
  <c r="AF7" i="33"/>
  <c r="AF6" i="33"/>
  <c r="AF5" i="33"/>
  <c r="AF4" i="33"/>
  <c r="AG48" i="33"/>
  <c r="AG47" i="33"/>
  <c r="AG46" i="33"/>
  <c r="AG45" i="33"/>
  <c r="AG44" i="33"/>
  <c r="AG43" i="33"/>
  <c r="AG42" i="33"/>
  <c r="AG41" i="33"/>
  <c r="AG40" i="33"/>
  <c r="AG39" i="33"/>
  <c r="AG38" i="33"/>
  <c r="AG37" i="33"/>
  <c r="AG32" i="33"/>
  <c r="AG31" i="33"/>
  <c r="AG30" i="33"/>
  <c r="AG29" i="33"/>
  <c r="AG28" i="33"/>
  <c r="AG27" i="33"/>
  <c r="AG26" i="33"/>
  <c r="AG25" i="33"/>
  <c r="AG24" i="33"/>
  <c r="AG23" i="33"/>
  <c r="AG22" i="33"/>
  <c r="AG21" i="33"/>
  <c r="AG20" i="33"/>
  <c r="AG19" i="33"/>
  <c r="AG18" i="33"/>
  <c r="AG17" i="33"/>
  <c r="AG16" i="33"/>
  <c r="AG15" i="33"/>
  <c r="AG14" i="33"/>
  <c r="AG13" i="33"/>
  <c r="AG12" i="33"/>
  <c r="AG11" i="33"/>
  <c r="AG10" i="33"/>
  <c r="AG9" i="33"/>
  <c r="AG8" i="33"/>
  <c r="AG7" i="33"/>
  <c r="AG6" i="33"/>
  <c r="AG5" i="33"/>
  <c r="AG4" i="33"/>
  <c r="AK43" i="33"/>
  <c r="AI43" i="33" s="1"/>
  <c r="AJ43" i="33"/>
  <c r="AH43" i="33"/>
  <c r="AE43" i="33"/>
  <c r="AK42" i="33"/>
  <c r="AI42" i="33" s="1"/>
  <c r="AJ42" i="33"/>
  <c r="AH42" i="33"/>
  <c r="AE42" i="33"/>
  <c r="AK41" i="33"/>
  <c r="AI41" i="33" s="1"/>
  <c r="AJ41" i="33"/>
  <c r="AH41" i="33"/>
  <c r="AE41" i="33"/>
  <c r="AK40" i="33"/>
  <c r="AI40" i="33" s="1"/>
  <c r="AJ40" i="33"/>
  <c r="AH40" i="33"/>
  <c r="AE40" i="33"/>
  <c r="AK39" i="33"/>
  <c r="AI39" i="33" s="1"/>
  <c r="AJ39" i="33"/>
  <c r="AH39" i="33"/>
  <c r="AE39" i="33"/>
  <c r="AK38" i="33"/>
  <c r="AJ38" i="33"/>
  <c r="AI38" i="33"/>
  <c r="AH38" i="33"/>
  <c r="AE38" i="33"/>
  <c r="AK37" i="33"/>
  <c r="AI37" i="33" s="1"/>
  <c r="AJ37" i="33"/>
  <c r="AH37" i="33"/>
  <c r="AE37" i="33"/>
  <c r="AK36" i="33"/>
  <c r="AI36" i="33" s="1"/>
  <c r="AJ36" i="33"/>
  <c r="AH36" i="33"/>
  <c r="AE36" i="33"/>
  <c r="AK35" i="33"/>
  <c r="AJ35" i="33"/>
  <c r="AI35" i="33"/>
  <c r="AE35" i="33"/>
  <c r="AK34" i="33"/>
  <c r="AI34" i="33" s="1"/>
  <c r="AJ34" i="33"/>
  <c r="AE34" i="33"/>
  <c r="AK33" i="33"/>
  <c r="AI33" i="33" s="1"/>
  <c r="AJ33" i="33"/>
  <c r="AE33" i="33"/>
  <c r="AK32" i="33"/>
  <c r="AI32" i="33" s="1"/>
  <c r="AJ32" i="33"/>
  <c r="AH32" i="33"/>
  <c r="AE32" i="33"/>
  <c r="AK31" i="33"/>
  <c r="AI31" i="33" s="1"/>
  <c r="AJ31" i="33"/>
  <c r="AH31" i="33"/>
  <c r="AE31" i="33"/>
  <c r="AK30" i="33"/>
  <c r="AI30" i="33" s="1"/>
  <c r="AJ30" i="33"/>
  <c r="AH30" i="33"/>
  <c r="AE30" i="33"/>
  <c r="AK29" i="33"/>
  <c r="AI29" i="33" s="1"/>
  <c r="AJ29" i="33"/>
  <c r="AH29" i="33"/>
  <c r="AE29" i="33"/>
  <c r="AK28" i="33"/>
  <c r="AI28" i="33" s="1"/>
  <c r="AJ28" i="33"/>
  <c r="AH28" i="33"/>
  <c r="AE28" i="33"/>
  <c r="AK27" i="33"/>
  <c r="AJ27" i="33"/>
  <c r="AI27" i="33"/>
  <c r="AH27" i="33"/>
  <c r="AE27" i="33"/>
  <c r="AK26" i="33"/>
  <c r="AI26" i="33" s="1"/>
  <c r="AJ26" i="33"/>
  <c r="AH26" i="33"/>
  <c r="AE26" i="33"/>
  <c r="AK25" i="33"/>
  <c r="AI25" i="33" s="1"/>
  <c r="AJ25" i="33"/>
  <c r="AH25" i="33"/>
  <c r="AE25" i="33"/>
  <c r="AK24" i="33"/>
  <c r="AI24" i="33" s="1"/>
  <c r="AJ24" i="33"/>
  <c r="AH24" i="33"/>
  <c r="AE24" i="33"/>
  <c r="AK23" i="33"/>
  <c r="AI23" i="33" s="1"/>
  <c r="AJ23" i="33"/>
  <c r="AH23" i="33"/>
  <c r="AE23" i="33"/>
  <c r="AK22" i="33"/>
  <c r="AJ22" i="33"/>
  <c r="AI22" i="33"/>
  <c r="AH22" i="33"/>
  <c r="AE22" i="33"/>
  <c r="AK21" i="33"/>
  <c r="AI21" i="33" s="1"/>
  <c r="AJ21" i="33"/>
  <c r="AH21" i="33"/>
  <c r="AE21" i="33"/>
  <c r="AK20" i="33"/>
  <c r="AI20" i="33" s="1"/>
  <c r="AJ20" i="33"/>
  <c r="AH20" i="33"/>
  <c r="AE20" i="33"/>
  <c r="AK19" i="33"/>
  <c r="AJ19" i="33"/>
  <c r="AI19" i="33"/>
  <c r="AH19" i="33"/>
  <c r="AE19" i="33"/>
  <c r="AK18" i="33"/>
  <c r="AJ18" i="33"/>
  <c r="AI18" i="33"/>
  <c r="AH18" i="33"/>
  <c r="AE18" i="33"/>
  <c r="AK17" i="33"/>
  <c r="AI17" i="33" s="1"/>
  <c r="AJ17" i="33"/>
  <c r="AH17" i="33"/>
  <c r="AE17" i="33"/>
  <c r="AK16" i="33"/>
  <c r="AI16" i="33" s="1"/>
  <c r="AJ16" i="33"/>
  <c r="AH16" i="33"/>
  <c r="AE16" i="33"/>
  <c r="AK15" i="33"/>
  <c r="AI15" i="33" s="1"/>
  <c r="AJ15" i="33"/>
  <c r="AH15" i="33"/>
  <c r="AE15" i="33"/>
  <c r="AK14" i="33"/>
  <c r="AI14" i="33" s="1"/>
  <c r="AJ14" i="33"/>
  <c r="AH14" i="33"/>
  <c r="AE14" i="33"/>
  <c r="AK13" i="33"/>
  <c r="AI13" i="33" s="1"/>
  <c r="AJ13" i="33"/>
  <c r="AH13" i="33"/>
  <c r="AE13" i="33"/>
  <c r="AK12" i="33"/>
  <c r="AI12" i="33" s="1"/>
  <c r="AJ12" i="33"/>
  <c r="AH12" i="33"/>
  <c r="AE12" i="33"/>
  <c r="AK11" i="33"/>
  <c r="AJ11" i="33"/>
  <c r="AI11" i="33"/>
  <c r="AH11" i="33"/>
  <c r="AE11" i="33"/>
  <c r="AK10" i="33"/>
  <c r="AI10" i="33" s="1"/>
  <c r="AJ10" i="33"/>
  <c r="AH10" i="33"/>
  <c r="AE10" i="33"/>
  <c r="AK9" i="33"/>
  <c r="AI9" i="33" s="1"/>
  <c r="AJ9" i="33"/>
  <c r="AH9" i="33"/>
  <c r="AE9" i="33"/>
  <c r="AK8" i="33"/>
  <c r="AI8" i="33" s="1"/>
  <c r="AJ8" i="33"/>
  <c r="AH8" i="33"/>
  <c r="AE8" i="33"/>
  <c r="AK7" i="33"/>
  <c r="AI7" i="33" s="1"/>
  <c r="AJ7" i="33"/>
  <c r="AH7" i="33"/>
  <c r="AE7" i="33"/>
  <c r="AK6" i="33"/>
  <c r="AJ6" i="33"/>
  <c r="AI6" i="33"/>
  <c r="AH6" i="33"/>
  <c r="AE6" i="33"/>
  <c r="AK5" i="33"/>
  <c r="AI5" i="33" s="1"/>
  <c r="AJ5" i="33"/>
  <c r="AH5" i="33"/>
  <c r="AE5" i="33"/>
  <c r="AH4" i="33"/>
  <c r="AE4" i="33"/>
  <c r="AK4" i="33"/>
  <c r="AI4" i="33" s="1"/>
  <c r="AJ4" i="33"/>
  <c r="Q28" i="33"/>
  <c r="Q5" i="33"/>
  <c r="Q33" i="33"/>
  <c r="Q32" i="33"/>
  <c r="Q31" i="33"/>
  <c r="Q30" i="33"/>
  <c r="Q27" i="33"/>
  <c r="Q26" i="33"/>
  <c r="Q25" i="33"/>
  <c r="Q24" i="33"/>
  <c r="Q23" i="33"/>
  <c r="Q22" i="33"/>
  <c r="Q21" i="33"/>
  <c r="Q20" i="33"/>
  <c r="Q17" i="33"/>
  <c r="Q15" i="33"/>
  <c r="Q14" i="33"/>
  <c r="Q13" i="33"/>
  <c r="Q12" i="33"/>
  <c r="Q11" i="33"/>
  <c r="Q10" i="33"/>
  <c r="Q9" i="33"/>
  <c r="S29" i="33"/>
  <c r="Q29" i="33" s="1"/>
  <c r="S28" i="33"/>
  <c r="O8" i="33"/>
  <c r="O30" i="33"/>
  <c r="O29" i="33"/>
  <c r="O28" i="33"/>
  <c r="O27" i="33"/>
  <c r="O26" i="33"/>
  <c r="O25" i="33"/>
  <c r="O24" i="33"/>
  <c r="O23" i="33"/>
  <c r="O22" i="33"/>
  <c r="O21" i="33"/>
  <c r="O20" i="33"/>
  <c r="O19" i="33"/>
  <c r="O18" i="33"/>
  <c r="O17" i="33"/>
  <c r="O16" i="33"/>
  <c r="O15" i="33"/>
  <c r="O14" i="33"/>
  <c r="O13" i="33"/>
  <c r="O12" i="33"/>
  <c r="O11" i="33"/>
  <c r="O10" i="33"/>
  <c r="O9" i="33"/>
  <c r="O7" i="33"/>
  <c r="O6" i="33"/>
  <c r="O5" i="33"/>
  <c r="O4" i="33"/>
  <c r="P4" i="33"/>
  <c r="R32" i="33"/>
  <c r="R31" i="33"/>
  <c r="R30" i="33"/>
  <c r="R29" i="33"/>
  <c r="R28" i="33"/>
  <c r="S19" i="33"/>
  <c r="Q19" i="33" s="1"/>
  <c r="S18" i="33"/>
  <c r="Q18" i="33" s="1"/>
  <c r="S17" i="33"/>
  <c r="S16" i="33"/>
  <c r="Q16" i="33" s="1"/>
  <c r="S15" i="33"/>
  <c r="R20" i="33"/>
  <c r="R19" i="33"/>
  <c r="R18" i="33"/>
  <c r="R17" i="33"/>
  <c r="R16" i="33"/>
  <c r="R8" i="33"/>
  <c r="R7" i="33"/>
  <c r="R6" i="33"/>
  <c r="R5" i="33"/>
  <c r="R4" i="33"/>
  <c r="S8" i="33"/>
  <c r="Q8" i="33" s="1"/>
  <c r="S7" i="33"/>
  <c r="Q7" i="33" s="1"/>
  <c r="S6" i="33"/>
  <c r="Q6" i="33" s="1"/>
  <c r="S5" i="33"/>
  <c r="S4" i="33"/>
  <c r="Q4" i="33" s="1"/>
  <c r="N30" i="33"/>
  <c r="N29" i="33"/>
  <c r="N28" i="33"/>
  <c r="N27" i="33"/>
  <c r="N26" i="33"/>
  <c r="N25" i="33"/>
  <c r="N24" i="33"/>
  <c r="N23" i="33"/>
  <c r="N22" i="33"/>
  <c r="N21" i="33"/>
  <c r="N20" i="33"/>
  <c r="N19" i="33"/>
  <c r="N18" i="33"/>
  <c r="N17" i="33"/>
  <c r="N16" i="33"/>
  <c r="N15" i="33"/>
  <c r="N14" i="33"/>
  <c r="N13" i="33"/>
  <c r="N12" i="33"/>
  <c r="N11" i="33"/>
  <c r="N10" i="33"/>
  <c r="N9" i="33"/>
  <c r="N8" i="33"/>
  <c r="N7" i="33"/>
  <c r="N6" i="33"/>
  <c r="N5" i="33"/>
  <c r="N4" i="33"/>
  <c r="N56" i="33"/>
  <c r="N55" i="33"/>
  <c r="N54" i="33"/>
  <c r="N53" i="33"/>
  <c r="N52" i="33"/>
  <c r="N51" i="33"/>
  <c r="N50" i="33"/>
  <c r="N49" i="33"/>
  <c r="N48" i="33"/>
  <c r="N47" i="33"/>
  <c r="N46" i="33"/>
  <c r="N45" i="33"/>
  <c r="N44" i="33"/>
  <c r="N43" i="33"/>
  <c r="N42" i="33"/>
  <c r="N41" i="33"/>
  <c r="N40" i="33"/>
  <c r="N39" i="33"/>
  <c r="N38" i="33"/>
  <c r="N37" i="33"/>
  <c r="N36" i="33"/>
  <c r="N35" i="33"/>
  <c r="N34" i="33"/>
  <c r="N33" i="33"/>
  <c r="N32" i="33"/>
  <c r="N31" i="33"/>
  <c r="M50" i="33"/>
  <c r="M49" i="33"/>
  <c r="M48" i="33"/>
  <c r="M47" i="33"/>
  <c r="M46" i="33"/>
  <c r="M45" i="33"/>
  <c r="M44" i="33"/>
  <c r="M43" i="33"/>
  <c r="M42" i="33"/>
  <c r="M41" i="33"/>
  <c r="M40" i="33"/>
  <c r="M39" i="33"/>
  <c r="M38" i="33"/>
  <c r="M37" i="33"/>
  <c r="M36" i="33"/>
  <c r="M35" i="33"/>
  <c r="M34" i="33"/>
  <c r="M33" i="33"/>
  <c r="M32" i="33"/>
  <c r="M31" i="33"/>
  <c r="M30" i="33"/>
  <c r="M29" i="33"/>
  <c r="M28" i="33"/>
  <c r="M27" i="33"/>
  <c r="M26" i="33"/>
  <c r="M25" i="33"/>
  <c r="M24" i="33"/>
  <c r="M23" i="33"/>
  <c r="M22" i="33"/>
  <c r="M21" i="33"/>
  <c r="M20" i="33"/>
  <c r="M19" i="33"/>
  <c r="M18" i="33"/>
  <c r="M17" i="33"/>
  <c r="M16" i="33"/>
  <c r="M15" i="33"/>
  <c r="M14" i="33"/>
  <c r="M13" i="33"/>
  <c r="M12" i="33"/>
  <c r="M11" i="33"/>
  <c r="M10" i="33"/>
  <c r="M9" i="33"/>
  <c r="M8" i="33"/>
  <c r="M7" i="33"/>
  <c r="M6" i="33"/>
  <c r="M5" i="33"/>
  <c r="M4" i="33"/>
  <c r="AH34" i="33" l="1"/>
  <c r="AH33" i="33"/>
  <c r="I15" i="30"/>
  <c r="I14" i="30"/>
  <c r="I13" i="30"/>
  <c r="I12" i="30"/>
  <c r="I11" i="30"/>
  <c r="I10" i="30"/>
  <c r="I9" i="30"/>
  <c r="I8" i="30"/>
  <c r="I7" i="30"/>
  <c r="I6" i="30"/>
  <c r="I5" i="30"/>
  <c r="I4" i="30"/>
  <c r="L8" i="30" l="1"/>
  <c r="K8" i="30"/>
  <c r="Q7" i="30" s="1"/>
  <c r="L7" i="30"/>
  <c r="K7" i="30"/>
  <c r="Q6" i="30" s="1"/>
  <c r="L6" i="30"/>
  <c r="K6" i="30"/>
  <c r="Q5" i="30" s="1"/>
  <c r="L5" i="30"/>
  <c r="K5" i="30"/>
  <c r="Q4" i="30" s="1"/>
  <c r="L4" i="30"/>
  <c r="K4" i="30"/>
  <c r="Q3" i="30" s="1"/>
</calcChain>
</file>

<file path=xl/sharedStrings.xml><?xml version="1.0" encoding="utf-8"?>
<sst xmlns="http://schemas.openxmlformats.org/spreadsheetml/2006/main" count="2663" uniqueCount="625">
  <si>
    <t>Description</t>
  </si>
  <si>
    <t>Interface</t>
  </si>
  <si>
    <t>- Empty -</t>
  </si>
  <si>
    <t>Te 0/0</t>
  </si>
  <si>
    <t>Te 0/1</t>
  </si>
  <si>
    <t>Te 0/2</t>
  </si>
  <si>
    <t>Te 0/3</t>
  </si>
  <si>
    <t>Te 0/4</t>
  </si>
  <si>
    <t>Te 0/5</t>
  </si>
  <si>
    <t>Te 0/6</t>
  </si>
  <si>
    <t>fortyGig 0/48</t>
  </si>
  <si>
    <t>Te 0/24</t>
  </si>
  <si>
    <t>fortyGig 0/52</t>
  </si>
  <si>
    <t>Te 0/25</t>
  </si>
  <si>
    <t>fortyGig 0/56</t>
  </si>
  <si>
    <t>Te 0/26</t>
  </si>
  <si>
    <t>fortyGig 0/60</t>
  </si>
  <si>
    <t>Te 0/27</t>
  </si>
  <si>
    <t>Te 0/28</t>
  </si>
  <si>
    <t>Te 0/29</t>
  </si>
  <si>
    <t>Te 0/30</t>
  </si>
  <si>
    <t>Te 0/47</t>
  </si>
  <si>
    <t>Te 0/7</t>
  </si>
  <si>
    <t>Te 0/8</t>
  </si>
  <si>
    <t>Te 0/9</t>
  </si>
  <si>
    <t>Te 0/10</t>
  </si>
  <si>
    <t>Te 0/11</t>
  </si>
  <si>
    <t>Te 0/12</t>
  </si>
  <si>
    <t>Te 0/13</t>
  </si>
  <si>
    <t>Te 0/14</t>
  </si>
  <si>
    <t>Te 0/15</t>
  </si>
  <si>
    <t>Te 0/16</t>
  </si>
  <si>
    <t>Te 0/17</t>
  </si>
  <si>
    <t>Te 0/18</t>
  </si>
  <si>
    <t>Te 0/19</t>
  </si>
  <si>
    <t>Te 0/20</t>
  </si>
  <si>
    <t>Te 0/21</t>
  </si>
  <si>
    <t>Te 0/22</t>
  </si>
  <si>
    <t>Te 0/23</t>
  </si>
  <si>
    <t>Te 0/31</t>
  </si>
  <si>
    <t>Te 0/32</t>
  </si>
  <si>
    <t>Te 0/33</t>
  </si>
  <si>
    <t>Te 0/34</t>
  </si>
  <si>
    <t>Te 0/35</t>
  </si>
  <si>
    <t>Te 0/36</t>
  </si>
  <si>
    <t>Te 0/37</t>
  </si>
  <si>
    <t>Te 0/38</t>
  </si>
  <si>
    <t>Te 0/39</t>
  </si>
  <si>
    <t>Te 0/40</t>
  </si>
  <si>
    <t>Te 0/41</t>
  </si>
  <si>
    <t>Te 0/42</t>
  </si>
  <si>
    <t>Te 0/43</t>
  </si>
  <si>
    <t>Te 0/44</t>
  </si>
  <si>
    <t>Te 0/45</t>
  </si>
  <si>
    <t>Te 0/46</t>
  </si>
  <si>
    <t>-</t>
  </si>
  <si>
    <t>Next Hop</t>
  </si>
  <si>
    <t>Password</t>
  </si>
  <si>
    <t>Management 0/0</t>
  </si>
  <si>
    <t>VLANs</t>
  </si>
  <si>
    <t>LAG</t>
  </si>
  <si>
    <t>Untagged</t>
  </si>
  <si>
    <t>Tagged</t>
  </si>
  <si>
    <t>Port</t>
  </si>
  <si>
    <t>Destination</t>
  </si>
  <si>
    <t>#</t>
  </si>
  <si>
    <t>Mode</t>
  </si>
  <si>
    <t>Device Name</t>
  </si>
  <si>
    <t>Username</t>
  </si>
  <si>
    <t>Hostname</t>
  </si>
  <si>
    <t>STP Root</t>
  </si>
  <si>
    <t>STP Bridge Priority</t>
  </si>
  <si>
    <t>Stacking</t>
  </si>
  <si>
    <t>Stacking/VLT</t>
  </si>
  <si>
    <t>VLT Domain #</t>
  </si>
  <si>
    <t>Name</t>
  </si>
  <si>
    <t>Connector</t>
  </si>
  <si>
    <t>Vlan X</t>
  </si>
  <si>
    <t>Vlan Y</t>
  </si>
  <si>
    <t>IP Addresses</t>
  </si>
  <si>
    <t>IP /Netmask</t>
  </si>
  <si>
    <t>Routes</t>
  </si>
  <si>
    <t>0.0.0.0 /0</t>
  </si>
  <si>
    <t>STACK UNIT 0</t>
  </si>
  <si>
    <t>VLT Unit ID</t>
  </si>
  <si>
    <t>ID</t>
  </si>
  <si>
    <t>Comments</t>
  </si>
  <si>
    <t>Firmware</t>
  </si>
  <si>
    <t>Gi 0/0</t>
  </si>
  <si>
    <t>Gi 0/1</t>
  </si>
  <si>
    <t>Gi 0/2</t>
  </si>
  <si>
    <t>Gi 0/3</t>
  </si>
  <si>
    <t>Gi 0/4</t>
  </si>
  <si>
    <t>Gi 0/5</t>
  </si>
  <si>
    <t>Gi 0/6</t>
  </si>
  <si>
    <t>Gi 0/7</t>
  </si>
  <si>
    <t>Gi 0/8</t>
  </si>
  <si>
    <t>Gi 0/9</t>
  </si>
  <si>
    <t>Gi 0/10</t>
  </si>
  <si>
    <t>Gi 0/11</t>
  </si>
  <si>
    <t>Gi 0/12</t>
  </si>
  <si>
    <t>Gi 0/13</t>
  </si>
  <si>
    <t>Gi 0/14</t>
  </si>
  <si>
    <t>Gi 0/15</t>
  </si>
  <si>
    <t>Gi 0/16</t>
  </si>
  <si>
    <t>Gi 0/17</t>
  </si>
  <si>
    <t>Gi 0/18</t>
  </si>
  <si>
    <t>Gi 0/19</t>
  </si>
  <si>
    <t>Gi 0/20</t>
  </si>
  <si>
    <t>Gi 0/21</t>
  </si>
  <si>
    <t>Gi 0/22</t>
  </si>
  <si>
    <t>Gi 0/23</t>
  </si>
  <si>
    <t>Gi 0/24</t>
  </si>
  <si>
    <t>Gi 0/25</t>
  </si>
  <si>
    <t>Gi 0/26</t>
  </si>
  <si>
    <t>Gi 0/27</t>
  </si>
  <si>
    <t>Gi 0/28</t>
  </si>
  <si>
    <t>Gi 0/29</t>
  </si>
  <si>
    <t>Gi 0/30</t>
  </si>
  <si>
    <t>Gi 0/31</t>
  </si>
  <si>
    <t>Gi 0/32</t>
  </si>
  <si>
    <t>Gi 0/33</t>
  </si>
  <si>
    <t>Gi 0/34</t>
  </si>
  <si>
    <t>Gi 0/35</t>
  </si>
  <si>
    <t>Gi 0/36</t>
  </si>
  <si>
    <t>Gi 0/37</t>
  </si>
  <si>
    <t>Gi 0/38</t>
  </si>
  <si>
    <t>Gi 0/39</t>
  </si>
  <si>
    <t>Gi 0/40</t>
  </si>
  <si>
    <t>Gi 0/41</t>
  </si>
  <si>
    <t>Gi 0/42</t>
  </si>
  <si>
    <t>Gi 0/43</t>
  </si>
  <si>
    <t>Gi 0/44</t>
  </si>
  <si>
    <t>Gi 0/45</t>
  </si>
  <si>
    <t>Gi 0/46</t>
  </si>
  <si>
    <t>Gi 0/47</t>
  </si>
  <si>
    <t>Stack 0/48</t>
  </si>
  <si>
    <t>Stack 0/49</t>
  </si>
  <si>
    <t>Te 0/50</t>
  </si>
  <si>
    <t>Te 0/51</t>
  </si>
  <si>
    <t>VLT Primary Priority</t>
  </si>
  <si>
    <t>STP Mode</t>
  </si>
  <si>
    <t>1G Copper</t>
  </si>
  <si>
    <t>Node 1 (R720)</t>
  </si>
  <si>
    <t>Node 2 (R720)</t>
  </si>
  <si>
    <t>Node 3 (R720)</t>
  </si>
  <si>
    <t>Node 4 (R720)</t>
  </si>
  <si>
    <t>Node 5 (R720)</t>
  </si>
  <si>
    <t>Node 6 (R720xd)</t>
  </si>
  <si>
    <t>Node 7 (R720xd)</t>
  </si>
  <si>
    <t>Node 8 (R720xd)</t>
  </si>
  <si>
    <t>Eth1</t>
  </si>
  <si>
    <t>Eth2</t>
  </si>
  <si>
    <t>Eth3</t>
  </si>
  <si>
    <t>Eth4</t>
  </si>
  <si>
    <t>MHT1R1H_ESX03</t>
  </si>
  <si>
    <t>vmnic10</t>
  </si>
  <si>
    <t>iDrac</t>
  </si>
  <si>
    <t>MHT1R1D_SW03</t>
  </si>
  <si>
    <t>192.168.253.212</t>
  </si>
  <si>
    <t>p2p1</t>
  </si>
  <si>
    <t>p2p2</t>
  </si>
  <si>
    <t>MHT1R1D_SW04</t>
  </si>
  <si>
    <t>Uplink to MHT1R1D_SW03</t>
  </si>
  <si>
    <t>P 0/32</t>
  </si>
  <si>
    <t>Uplink to MHT1R1D_SW04</t>
  </si>
  <si>
    <t>P 0/47</t>
  </si>
  <si>
    <t>admin</t>
  </si>
  <si>
    <t>DellCloud!</t>
  </si>
  <si>
    <t>Production</t>
  </si>
  <si>
    <t>PrivateAPI</t>
  </si>
  <si>
    <t>storage</t>
  </si>
  <si>
    <t>nova-network-public</t>
  </si>
  <si>
    <t>nova-network-private</t>
  </si>
  <si>
    <t>Serial Number</t>
  </si>
  <si>
    <t>iDRAC IP</t>
  </si>
  <si>
    <t>FTX0K02</t>
  </si>
  <si>
    <t>Node Name</t>
  </si>
  <si>
    <t>Node1</t>
  </si>
  <si>
    <t>192.168.124.200</t>
  </si>
  <si>
    <t>FTW3K02</t>
  </si>
  <si>
    <t>192.168.124.201</t>
  </si>
  <si>
    <t>Node3</t>
  </si>
  <si>
    <t>Node4</t>
  </si>
  <si>
    <t>Node5</t>
  </si>
  <si>
    <t>Node6</t>
  </si>
  <si>
    <t>Node7</t>
  </si>
  <si>
    <t>Node8</t>
  </si>
  <si>
    <t>192.168.124.202</t>
  </si>
  <si>
    <t>192.168.124.203</t>
  </si>
  <si>
    <t>192.168.124.204</t>
  </si>
  <si>
    <t>192.168.124.205</t>
  </si>
  <si>
    <t>192.168.124.206</t>
  </si>
  <si>
    <t>192.168.124.207</t>
  </si>
  <si>
    <t>FTX2K02</t>
  </si>
  <si>
    <t>FTW2K02</t>
  </si>
  <si>
    <t>FTWYJ02</t>
  </si>
  <si>
    <t>FP60K02</t>
  </si>
  <si>
    <t>GN1ZJ02</t>
  </si>
  <si>
    <t>GN20k02</t>
  </si>
  <si>
    <t>Node Role</t>
  </si>
  <si>
    <t>200,300,500</t>
  </si>
  <si>
    <t>200,300</t>
  </si>
  <si>
    <t>Public  IP</t>
  </si>
  <si>
    <t>10.152.251.22</t>
  </si>
  <si>
    <t>10.152.251.23</t>
  </si>
  <si>
    <t>10.152.251.24</t>
  </si>
  <si>
    <t>10.152.251.25</t>
  </si>
  <si>
    <t>10.152.251.26</t>
  </si>
  <si>
    <t>10.152.251.28</t>
  </si>
  <si>
    <t>p5p1</t>
  </si>
  <si>
    <t>p5p2</t>
  </si>
  <si>
    <t>p7p1</t>
  </si>
  <si>
    <t>p7p2</t>
  </si>
  <si>
    <t>Internal IP</t>
  </si>
  <si>
    <t>10.152.251.29</t>
  </si>
  <si>
    <t>Controller</t>
  </si>
  <si>
    <t>Private API</t>
  </si>
  <si>
    <t>Storage</t>
  </si>
  <si>
    <t>Floating</t>
  </si>
  <si>
    <t>200
bond0.200</t>
  </si>
  <si>
    <t>300
bond0.300</t>
  </si>
  <si>
    <t>500
bond1</t>
  </si>
  <si>
    <t>100
em1</t>
  </si>
  <si>
    <t>400
bond1.400</t>
  </si>
  <si>
    <t>500
bond0.500</t>
  </si>
  <si>
    <t>Fixed</t>
  </si>
  <si>
    <t>497CH02</t>
  </si>
  <si>
    <t>192.168.124.208</t>
  </si>
  <si>
    <t>497DH02</t>
  </si>
  <si>
    <t>192.168.124.209</t>
  </si>
  <si>
    <t>192.168.124.210</t>
  </si>
  <si>
    <t>497FH02</t>
  </si>
  <si>
    <t>498CH02</t>
  </si>
  <si>
    <t>192.168.124.211</t>
  </si>
  <si>
    <t>R620</t>
  </si>
  <si>
    <t>10.152.251.30</t>
  </si>
  <si>
    <t>10.152.251.32</t>
  </si>
  <si>
    <t>R720</t>
  </si>
  <si>
    <t>MHT1R1E_SW01</t>
  </si>
  <si>
    <t>Node 1 (R620)</t>
  </si>
  <si>
    <t>Node 2 (R620)</t>
  </si>
  <si>
    <t>Node 3 (R620)</t>
  </si>
  <si>
    <t>Node 4 (R620)</t>
  </si>
  <si>
    <t>192.168.253.200</t>
  </si>
  <si>
    <t>0/44</t>
  </si>
  <si>
    <t>MHT1R1H_SW03</t>
  </si>
  <si>
    <t>0/19</t>
  </si>
  <si>
    <t>MHT1R1E_SW02</t>
  </si>
  <si>
    <t>192.168.253.201</t>
  </si>
  <si>
    <t>0/45</t>
  </si>
  <si>
    <t xml:space="preserve">10.152.248.11 </t>
  </si>
  <si>
    <t>vcenter</t>
  </si>
  <si>
    <t>10.152.250.251</t>
  </si>
  <si>
    <t>Bastion</t>
  </si>
  <si>
    <t>10.152.251.20-40</t>
  </si>
  <si>
    <t xml:space="preserve">10.152.251.30 </t>
  </si>
  <si>
    <t>p3p1</t>
  </si>
  <si>
    <t>p3p2</t>
  </si>
  <si>
    <t>Interface Type List</t>
  </si>
  <si>
    <t>LAG #</t>
  </si>
  <si>
    <t>LAG Mode</t>
  </si>
  <si>
    <t>STP Priorities</t>
  </si>
  <si>
    <t>VLT Priorities</t>
  </si>
  <si>
    <t>STP</t>
  </si>
  <si>
    <t>Yes</t>
  </si>
  <si>
    <t>Standalone</t>
  </si>
  <si>
    <t>LACP</t>
  </si>
  <si>
    <t>RSTP</t>
  </si>
  <si>
    <t>No</t>
  </si>
  <si>
    <t>VLT</t>
  </si>
  <si>
    <t>1G Fiber LX</t>
  </si>
  <si>
    <t>Static</t>
  </si>
  <si>
    <t>MSTP</t>
  </si>
  <si>
    <t>2 Units Stack</t>
  </si>
  <si>
    <t>1G Fiber SX</t>
  </si>
  <si>
    <t>PVST+</t>
  </si>
  <si>
    <t>3 Units Stack</t>
  </si>
  <si>
    <t>1G Fiber ZX</t>
  </si>
  <si>
    <t>Disabled</t>
  </si>
  <si>
    <t>4 Units Stack</t>
  </si>
  <si>
    <t>1G Internal</t>
  </si>
  <si>
    <t>5 Units Stack</t>
  </si>
  <si>
    <t>10G Copper</t>
  </si>
  <si>
    <t>6 Units Stack</t>
  </si>
  <si>
    <t>10G Fiber ER</t>
  </si>
  <si>
    <t>10G Fiber LR</t>
  </si>
  <si>
    <t>10G Fiber SR</t>
  </si>
  <si>
    <t>10G DAC (SFP+ SFP+)</t>
  </si>
  <si>
    <t>10G DAC (QSFP+ 4xSFP+)</t>
  </si>
  <si>
    <t>10G Internal</t>
  </si>
  <si>
    <t>40G Fiber LR4</t>
  </si>
  <si>
    <t>40G Fiber SR4</t>
  </si>
  <si>
    <t>40G Fiber SR4 + Breakout</t>
  </si>
  <si>
    <t>40G DAC (QSFP+ QSFP+)</t>
  </si>
  <si>
    <t>Stack Cable</t>
  </si>
  <si>
    <t>Bond</t>
  </si>
  <si>
    <t>Number</t>
  </si>
  <si>
    <t>Virtual</t>
  </si>
  <si>
    <t>Foreman Server</t>
  </si>
  <si>
    <t>10.152.251.38</t>
  </si>
  <si>
    <t>10.152.251.39</t>
  </si>
  <si>
    <t>Tempest</t>
  </si>
  <si>
    <t>10.152.251.40</t>
  </si>
  <si>
    <t>Status</t>
  </si>
  <si>
    <t>Solution Admin Host</t>
  </si>
  <si>
    <t>On 209</t>
  </si>
  <si>
    <t>Ceph node</t>
  </si>
  <si>
    <t>controller1</t>
  </si>
  <si>
    <t>controller2</t>
  </si>
  <si>
    <t>controller3</t>
  </si>
  <si>
    <t>nova2</t>
  </si>
  <si>
    <t>nova1</t>
  </si>
  <si>
    <t>bond1</t>
  </si>
  <si>
    <t>SAH</t>
  </si>
  <si>
    <t>Provision</t>
  </si>
  <si>
    <t>100,150,200,300,400,500,2251</t>
  </si>
  <si>
    <t>100,150,200,300,400,500</t>
  </si>
  <si>
    <t>open</t>
  </si>
  <si>
    <t>s1</t>
  </si>
  <si>
    <t>s2</t>
  </si>
  <si>
    <t>s3</t>
  </si>
  <si>
    <t>n1</t>
  </si>
  <si>
    <t>n2</t>
  </si>
  <si>
    <t>n3</t>
  </si>
  <si>
    <t>n4</t>
  </si>
  <si>
    <t>storage1</t>
  </si>
  <si>
    <t>amqp</t>
  </si>
  <si>
    <t>cinder</t>
  </si>
  <si>
    <t>db</t>
  </si>
  <si>
    <t>glance</t>
  </si>
  <si>
    <t>heat</t>
  </si>
  <si>
    <t>heat_cfg</t>
  </si>
  <si>
    <t>horizon</t>
  </si>
  <si>
    <t>keystone</t>
  </si>
  <si>
    <t>lb</t>
  </si>
  <si>
    <t>nova</t>
  </si>
  <si>
    <t>nova4</t>
  </si>
  <si>
    <t>nova3</t>
  </si>
  <si>
    <t>b8:ca:3a:6e:22:a4</t>
  </si>
  <si>
    <t>b8:ca:3a:6d:ed:58</t>
  </si>
  <si>
    <t>b8:ca:3a:6d:e4:28</t>
  </si>
  <si>
    <t>b8:ca:3a:6e:32:a4</t>
  </si>
  <si>
    <t>nova5</t>
  </si>
  <si>
    <t>b8:ca:3a:6e:1a:2c</t>
  </si>
  <si>
    <t>b8:ca:3a:6e:38:cc</t>
  </si>
  <si>
    <t>b8:ca:3a:6e:37:c4</t>
  </si>
  <si>
    <t>b8:ca:3a:6e:40:b0</t>
  </si>
  <si>
    <t>b89c</t>
  </si>
  <si>
    <t>b8ca3a6d18a4</t>
  </si>
  <si>
    <t>b8ca3a6d16cc</t>
  </si>
  <si>
    <t>b8:ca:3a:6d:18:a4</t>
  </si>
  <si>
    <t>b8:ca:3a:6d:16:cc</t>
  </si>
  <si>
    <t>neutronctrl</t>
  </si>
  <si>
    <t>oscontrol1</t>
  </si>
  <si>
    <t>storage2</t>
  </si>
  <si>
    <t>storage3</t>
  </si>
  <si>
    <t xml:space="preserve">cd </t>
  </si>
  <si>
    <t>Uplink to MHT1R1E_SW02</t>
  </si>
  <si>
    <t>P 0/13</t>
  </si>
  <si>
    <t>0/38</t>
  </si>
  <si>
    <t>Node</t>
  </si>
  <si>
    <t>Mac</t>
  </si>
  <si>
    <t>ST</t>
  </si>
  <si>
    <t>Role</t>
  </si>
  <si>
    <t>B8:C1:3A:6D:1C:84</t>
  </si>
  <si>
    <t>b8:ca:3a:6d:11:84</t>
  </si>
  <si>
    <t xml:space="preserve">int </t>
  </si>
  <si>
    <t>200,300,500-520</t>
  </si>
  <si>
    <t>200,300.</t>
  </si>
  <si>
    <t>b8:c1:3a:6d:1c:84</t>
  </si>
  <si>
    <t>Column1</t>
  </si>
  <si>
    <t xml:space="preserve"> a0:36:9f:2c:c9:fe </t>
  </si>
  <si>
    <t>a0:36:9f:2c:c9:fc</t>
  </si>
  <si>
    <t xml:space="preserve"> a0:36:9f:2a:69:2a</t>
  </si>
  <si>
    <t xml:space="preserve">a0:36:9f:2c:bd:f6 </t>
  </si>
  <si>
    <t>a0:36:9f:2a:69:28</t>
  </si>
  <si>
    <t>a0:36:9f:2c:a0:90</t>
  </si>
  <si>
    <t>P 0/44</t>
  </si>
  <si>
    <t>??</t>
  </si>
  <si>
    <t>uplink to MHT1R1E_SW01</t>
  </si>
  <si>
    <t>Uplink to Core</t>
  </si>
  <si>
    <t>VLT!!</t>
  </si>
  <si>
    <t>SAH-public</t>
  </si>
  <si>
    <t>SAH Pfov</t>
  </si>
  <si>
    <t>Column2</t>
  </si>
  <si>
    <t>SAH -Prov</t>
  </si>
  <si>
    <t>Provisioning</t>
  </si>
  <si>
    <t>Public</t>
  </si>
  <si>
    <t>p2p2,p3p2</t>
  </si>
  <si>
    <t>p2p1,p3p1</t>
  </si>
  <si>
    <t>bond 0</t>
  </si>
  <si>
    <t>bond0</t>
  </si>
  <si>
    <t>iDrac/OOB Management</t>
  </si>
  <si>
    <t>Provisioner Network</t>
  </si>
  <si>
    <t>Private API Network</t>
  </si>
  <si>
    <t>Storage Network</t>
  </si>
  <si>
    <t>Storage (Ceph) Network</t>
  </si>
  <si>
    <t>Nova-Network Public</t>
  </si>
  <si>
    <t>202-220</t>
  </si>
  <si>
    <t>Public API Network</t>
  </si>
  <si>
    <t>External Private</t>
  </si>
  <si>
    <t>Internal Private</t>
  </si>
  <si>
    <t>100,120,140,170,180,190,201,---150,200,300,400,500,2251</t>
  </si>
  <si>
    <t>'100,120,140,170,180,190,201,---150,200,300,400,500,2251</t>
  </si>
  <si>
    <t>node2 - R720</t>
  </si>
  <si>
    <t>node3 - R720</t>
  </si>
  <si>
    <t>node1  - R720</t>
  </si>
  <si>
    <t>node 4 - R720</t>
  </si>
  <si>
    <t>node 5 - R720</t>
  </si>
  <si>
    <t>node1 - R720xd</t>
  </si>
  <si>
    <t>node2 - R720xd</t>
  </si>
  <si>
    <t>node3 - R720xd</t>
  </si>
  <si>
    <t>node1 - R620</t>
  </si>
  <si>
    <t>node2 - R620</t>
  </si>
  <si>
    <t>node3 - R620</t>
  </si>
  <si>
    <t>node4 - R620</t>
  </si>
  <si>
    <t xml:space="preserve"> b8:ca:3a:6d:16:cc </t>
  </si>
  <si>
    <t xml:space="preserve"> b8:ca:3a:6d:18:a4</t>
  </si>
  <si>
    <t>f8:bc:12:36:9f:18</t>
  </si>
  <si>
    <t>f8:bc:12:36:a7:c4</t>
  </si>
  <si>
    <t>f8:bc:12:36:a8:4a</t>
  </si>
  <si>
    <t>f8:bc:12:36:a8:c0</t>
  </si>
  <si>
    <t>a0:36:9f:2c:aa:7c</t>
  </si>
  <si>
    <t>a0:36:9f:2c:bd:f4</t>
  </si>
  <si>
    <t>q</t>
  </si>
  <si>
    <t xml:space="preserve"> b8:ca:3a:6d:ed:58   </t>
  </si>
  <si>
    <t xml:space="preserve"> 5c:f9:dd:f9:48:f0</t>
  </si>
  <si>
    <t>5c:f9:dd:f9:48:f6</t>
  </si>
  <si>
    <t xml:space="preserve">5c:f9:dd:f9:48:92 </t>
  </si>
  <si>
    <t xml:space="preserve">5c:f9:dd:f9:48:24 </t>
  </si>
  <si>
    <t>5c:f9:dd:f9:48:ac</t>
  </si>
  <si>
    <t>5c:f9:dd:f9:4c:0e</t>
  </si>
  <si>
    <t>5c:f9:dd:fa:4c:6c</t>
  </si>
  <si>
    <t>5c:f9:dd:fa:4c:80</t>
  </si>
  <si>
    <t xml:space="preserve">a0:36:9f:37:47:6c </t>
  </si>
  <si>
    <t xml:space="preserve"> a0:36:9f:37:4b:88 </t>
  </si>
  <si>
    <t>a0:36:9f:2a:69:2a</t>
  </si>
  <si>
    <t xml:space="preserve"> a0:36:9f:2c:a3:ba</t>
  </si>
  <si>
    <t>a0:36:9f:2c:a0:92</t>
  </si>
  <si>
    <t>Column3</t>
  </si>
  <si>
    <t>501+</t>
  </si>
  <si>
    <t>Nova1</t>
  </si>
  <si>
    <t>Nova2</t>
  </si>
  <si>
    <t>VLAN</t>
  </si>
  <si>
    <t>Nova3</t>
  </si>
  <si>
    <t>Stor1</t>
  </si>
  <si>
    <t>Stor2</t>
  </si>
  <si>
    <t>Stor3</t>
  </si>
  <si>
    <t>fake</t>
  </si>
  <si>
    <t>SAH Prov</t>
  </si>
  <si>
    <t>Nova</t>
  </si>
  <si>
    <t>120,300,500+</t>
  </si>
  <si>
    <t>120,500+</t>
  </si>
  <si>
    <t>Provisioner</t>
  </si>
  <si>
    <t>Internal Network</t>
  </si>
  <si>
    <t>Storage Network  Ceph</t>
  </si>
  <si>
    <t>a0:36:9f:2c:c9:fe</t>
  </si>
  <si>
    <t>Column12</t>
  </si>
  <si>
    <t>Column4</t>
  </si>
  <si>
    <t>Column13</t>
  </si>
  <si>
    <t>interface Port-channel 2</t>
  </si>
  <si>
    <t xml:space="preserve"> no ip address</t>
  </si>
  <si>
    <t xml:space="preserve"> portmode hybrid</t>
  </si>
  <si>
    <t xml:space="preserve"> switchport</t>
  </si>
  <si>
    <t xml:space="preserve"> spanning-tree rstp edge-port</t>
  </si>
  <si>
    <t xml:space="preserve"> vlt-peer-lag port-channel 2</t>
  </si>
  <si>
    <t xml:space="preserve"> no shutdown</t>
  </si>
  <si>
    <t>!</t>
  </si>
  <si>
    <t>interface TenGigabitEthernet 0/36</t>
  </si>
  <si>
    <t xml:space="preserve"> port-channel-protocol LACP</t>
  </si>
  <si>
    <t xml:space="preserve">  port-channel 2 mode passive</t>
  </si>
  <si>
    <t xml:space="preserve">  lacp port-priority 1</t>
  </si>
  <si>
    <t>nova-int</t>
  </si>
  <si>
    <t>Column122</t>
  </si>
  <si>
    <t>stor-int</t>
  </si>
  <si>
    <t>nova-ext</t>
  </si>
  <si>
    <t>stor-ext</t>
  </si>
  <si>
    <t>p4p1</t>
  </si>
  <si>
    <t>p4p2</t>
  </si>
  <si>
    <t>p6p1</t>
  </si>
  <si>
    <t>p6p2</t>
  </si>
  <si>
    <t>control1</t>
  </si>
  <si>
    <t>control2</t>
  </si>
  <si>
    <t>control3</t>
  </si>
  <si>
    <t>Pool ID</t>
  </si>
  <si>
    <t>Physical Openstack</t>
  </si>
  <si>
    <t>8a85f9814b7ed22d014b949b757e47ec</t>
  </si>
  <si>
    <t>Virtual Openstack</t>
  </si>
  <si>
    <t>88df8fd8f08fasd0980980Bfds90db1b</t>
  </si>
  <si>
    <t>8a85f9824bfa390f014c4ce815663779</t>
  </si>
  <si>
    <t>Physical CEPH Staroge</t>
  </si>
  <si>
    <t>bond1 fake Pub</t>
  </si>
  <si>
    <t>10.152.251.33</t>
  </si>
  <si>
    <t>10.152.251.34</t>
  </si>
  <si>
    <t>10.152.251.35</t>
  </si>
  <si>
    <t>ceilometer</t>
  </si>
  <si>
    <t>neutron</t>
  </si>
  <si>
    <t>Control1</t>
  </si>
  <si>
    <t>active</t>
  </si>
  <si>
    <t>cont3</t>
  </si>
  <si>
    <t>cont2</t>
  </si>
  <si>
    <t>cont1</t>
  </si>
  <si>
    <t>"5/13</t>
  </si>
  <si>
    <t>"6/14</t>
  </si>
  <si>
    <t>"7/15</t>
  </si>
  <si>
    <t>Provision NIC</t>
  </si>
  <si>
    <t>em1</t>
  </si>
  <si>
    <t>em2</t>
  </si>
  <si>
    <t>em3</t>
  </si>
  <si>
    <t>em4</t>
  </si>
  <si>
    <t>Storage Network Host File</t>
  </si>
  <si>
    <t>Chassis Location</t>
  </si>
  <si>
    <t>Alias</t>
  </si>
  <si>
    <t>Hardware</t>
  </si>
  <si>
    <t>Service Tag</t>
  </si>
  <si>
    <t>iDrac OOB  MAC Addresses</t>
  </si>
  <si>
    <t>Eth 1  (1Gb)  MAC Address</t>
  </si>
  <si>
    <t>Eth 2  (1Gb)  MAC Address</t>
  </si>
  <si>
    <t>Eth 3  (1Gb)  MAC Address</t>
  </si>
  <si>
    <t>Eth 4  (1Gb)  MAC Address</t>
  </si>
  <si>
    <t>Open Contoller Node 1</t>
  </si>
  <si>
    <t>Open Contoller Node 2</t>
  </si>
  <si>
    <t>Open Contoller Node 3</t>
  </si>
  <si>
    <t>Compute Node 1</t>
  </si>
  <si>
    <t>Compute Node 2</t>
  </si>
  <si>
    <t>Compute Node 3</t>
  </si>
  <si>
    <t>Storage Node 1</t>
  </si>
  <si>
    <t>R720xd</t>
  </si>
  <si>
    <t>Storage Node 2</t>
  </si>
  <si>
    <t>Storage Node 3</t>
  </si>
  <si>
    <t>Storage Node 4</t>
  </si>
  <si>
    <t>IDRAC IP</t>
  </si>
  <si>
    <t>Bond 0  (10Gb)   Production</t>
  </si>
  <si>
    <t>Bond 1  (10Gb)  Public</t>
  </si>
  <si>
    <t xml:space="preserve">a0:36:9f:2a:69:2a </t>
  </si>
  <si>
    <t xml:space="preserve">b8:ca:3a:6d:18:a5 </t>
  </si>
  <si>
    <t xml:space="preserve">b8:ca:3a:6d:18:a6 </t>
  </si>
  <si>
    <t>b8:ca:3a:6d:18:a7</t>
  </si>
  <si>
    <t xml:space="preserve">b8:ca:3a:6d:16:cd </t>
  </si>
  <si>
    <t>b8:ca:3a:6d:16:ce</t>
  </si>
  <si>
    <t xml:space="preserve"> b8:ca:3a:6d:16:cf</t>
  </si>
  <si>
    <t>a0:36:9f:2c:bd:f6</t>
  </si>
  <si>
    <t>a0:36:9f:2c:a3:b8</t>
  </si>
  <si>
    <t>a0:36:9f:2c:a3:ba</t>
  </si>
  <si>
    <t>a0:36:9f:2c:aa:7e</t>
  </si>
  <si>
    <t>b8:ca:3a:6d:11:85</t>
  </si>
  <si>
    <t>b8:ca:3a:6d:11:86</t>
  </si>
  <si>
    <t>b8:ca:3a:6d:11:87</t>
  </si>
  <si>
    <t>a0:36:9f:2c:ca:42</t>
  </si>
  <si>
    <t>a0:36:9f:2c:c7:ae</t>
  </si>
  <si>
    <t>a0:36:9f:2c:ca:40</t>
  </si>
  <si>
    <t>a0:36:9f:2c:c7:ac</t>
  </si>
  <si>
    <t>a0:36:9f:37:4b:88</t>
  </si>
  <si>
    <t>b8:ca:3a:6d:ed:59</t>
  </si>
  <si>
    <t>b8:ca:3a:6d:ed:5a</t>
  </si>
  <si>
    <t>a0:36:9f:37:47:6e</t>
  </si>
  <si>
    <t>a0:36:9f:37:4b:8a</t>
  </si>
  <si>
    <t>a0:36:9f:37:47:6c</t>
  </si>
  <si>
    <t>b8:ca:3a:6e:22:a5</t>
  </si>
  <si>
    <t>b8:ca:3a:6e:22:a6</t>
  </si>
  <si>
    <t>b8:ca:3a:6e:22:a7</t>
  </si>
  <si>
    <t>a0:36:9f:37:47:44</t>
  </si>
  <si>
    <t>a0:36:9f:37:47:c2</t>
  </si>
  <si>
    <t>a0:36:9f:37:47:46</t>
  </si>
  <si>
    <t>a0:36:9f:37:47:c0</t>
  </si>
  <si>
    <t>b8:ca:3a:6d:e4:29</t>
  </si>
  <si>
    <t>b8:ca:3a:6d:e4:2a</t>
  </si>
  <si>
    <t xml:space="preserve">b8:ca:3a:6d:e4:2b </t>
  </si>
  <si>
    <t>a0:36:9f:37:47:60</t>
  </si>
  <si>
    <t>a0:36:9f:37:4c:fa</t>
  </si>
  <si>
    <t>a0:36:9f:37:47:62</t>
  </si>
  <si>
    <t>a0:36:9f:37:4c:f8</t>
  </si>
  <si>
    <t xml:space="preserve">b8:ca:3a:6e:37:c5 </t>
  </si>
  <si>
    <t>b8:ca:3a:6e:37:c6</t>
  </si>
  <si>
    <t>b8:ca:3a:6e:37:c7</t>
  </si>
  <si>
    <t>a0:36:9f:37:49:48</t>
  </si>
  <si>
    <t>a0:36:9f:37:54:20</t>
  </si>
  <si>
    <t>a0:36:9f:37:49:4a</t>
  </si>
  <si>
    <t>a0:36:9f:37:54:22</t>
  </si>
  <si>
    <t>b8:ca:3a:6e:40:b1</t>
  </si>
  <si>
    <t>b8:ca:3a:6e:40:b2</t>
  </si>
  <si>
    <t>b8:ca:3a:6e:40:b3</t>
  </si>
  <si>
    <t>a0:36:9f:37:28:c8</t>
  </si>
  <si>
    <t>a0:36:9f:37:28:ec</t>
  </si>
  <si>
    <t>a0:36:9f:37:28:ca</t>
  </si>
  <si>
    <t>a0:36:9f:37:28:ee</t>
  </si>
  <si>
    <t>b8:ca:3a:6e:38:cd</t>
  </si>
  <si>
    <t>b8:ca:3a:6e:38:ce</t>
  </si>
  <si>
    <t>b8:ca:3a:6e:38:cf</t>
  </si>
  <si>
    <t>a0:36:9f:37:29:50</t>
  </si>
  <si>
    <t>a0:36:9f:37:26:70</t>
  </si>
  <si>
    <t>a0:36:9f:37:29:52</t>
  </si>
  <si>
    <t>a0:36:9f:37:26:72</t>
  </si>
  <si>
    <t>b8:ca:3a:6d:1c:85</t>
  </si>
  <si>
    <t>b8:ca:3a:6d:1c:86</t>
  </si>
  <si>
    <t>b8:ca:3a:6d:1c:87</t>
  </si>
  <si>
    <t>p2p1/p2p2/p5p1/p4p1</t>
  </si>
  <si>
    <t>p3p1/p3p2/p7p2/p6p1</t>
  </si>
  <si>
    <t>p2p2/p2p1/p5p2/p4p2</t>
  </si>
  <si>
    <t>p3p2/p3p1/p7p2/p6p2</t>
  </si>
  <si>
    <t>node 3 R720</t>
  </si>
  <si>
    <t>node4 R720</t>
  </si>
  <si>
    <t>Vlan</t>
  </si>
  <si>
    <t>Last Octet</t>
  </si>
  <si>
    <t>VIP Name</t>
  </si>
  <si>
    <t>Public API</t>
  </si>
  <si>
    <t>Last Octect</t>
  </si>
  <si>
    <t>Type</t>
  </si>
  <si>
    <t>Drives</t>
  </si>
  <si>
    <t>b-w</t>
  </si>
  <si>
    <t>b-i</t>
  </si>
  <si>
    <t>Mido1</t>
  </si>
  <si>
    <t>Mido2</t>
  </si>
  <si>
    <t>a</t>
  </si>
  <si>
    <t>Sah</t>
  </si>
  <si>
    <t>SAh</t>
  </si>
  <si>
    <t>'100,101,102,120,140,170,180,190,201,---150,200,300,400,500,2251</t>
  </si>
  <si>
    <t>'100,101,102,120,140,170,180,190,201,150,200,300,400,500,2251</t>
  </si>
  <si>
    <t>100,101,102,120,140,170,180 ,190,201,---150,200,300,400,500,2251</t>
  </si>
  <si>
    <t>100,101,102,120,150,200,300,400,500,101</t>
  </si>
  <si>
    <t>100,101,102,150,200,300,400,500,2251</t>
  </si>
  <si>
    <t>101,200,300</t>
  </si>
  <si>
    <t>2251</t>
  </si>
  <si>
    <t>:wq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</si>
</sst>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44" formatCode="_(&quot;$&quot;* #,##0.00_);_(&quot;$&quot;* \(#,##0.00\);_(&quot;$&quot;* &quot;-&quot;??_);_(@_)"/>
    <numFmt numFmtId="164" formatCode="_-* #,##0\ _D_M_-;\-* #,##0\ _D_M_-;_-* &quot;-&quot;\ _D_M_-;_-@_-"/>
    <numFmt numFmtId="165" formatCode="_-* #,##0\ _F_-;\-* #,##0\ _F_-;_-* &quot;-&quot;\ _F_-;_-@_-"/>
    <numFmt numFmtId="166" formatCode="_-* #,##0.00\ _F_-;\-* #,##0.00\ _F_-;_-* &quot;-&quot;??\ _F_-;_-@_-"/>
    <numFmt numFmtId="167" formatCode="_-* #,##0\ &quot;DM&quot;_-;\-* #,##0\ &quot;DM&quot;_-;_-* &quot;-&quot;\ &quot;DM&quot;_-;_-@_-"/>
    <numFmt numFmtId="168" formatCode="_-* #,##0.00\ &quot;DM&quot;_-;\-* #,##0.00\ &quot;DM&quot;_-;_-* &quot;-&quot;??\ &quot;DM&quot;_-;_-@_-"/>
    <numFmt numFmtId="169" formatCode="_-* #,##0\ &quot;F&quot;_-;\-* #,##0\ &quot;F&quot;_-;_-* &quot;-&quot;\ &quot;F&quot;_-;_-@_-"/>
    <numFmt numFmtId="170" formatCode="_-* #,##0.00\ &quot;F&quot;_-;\-* #,##0.00\ &quot;F&quot;_-;_-* &quot;-&quot;??\ &quot;F&quot;_-;_-@_-"/>
    <numFmt numFmtId="171" formatCode="&quot;£&quot;#,##0;[Red]\-&quot;£&quot;#,##0"/>
    <numFmt numFmtId="172" formatCode="&quot;£&quot;#,##0.00;[Red]\-&quot;£&quot;#,##0.00"/>
    <numFmt numFmtId="173" formatCode="_-&quot;£&quot;* #,##0_-;\-&quot;£&quot;* #,##0_-;_-&quot;£&quot;* &quot;-&quot;_-;_-@_-"/>
    <numFmt numFmtId="174" formatCode="_-&quot;£&quot;* #,##0.00_-;\-&quot;£&quot;* #,##0.00_-;_-&quot;£&quot;* &quot;-&quot;??_-;_-@_-"/>
  </numFmts>
  <fonts count="7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0"/>
      <name val="Helv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8"/>
      <name val="Arial"/>
      <family val="2"/>
    </font>
    <font>
      <b/>
      <sz val="12"/>
      <name val="Helv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b/>
      <i/>
      <u/>
      <sz val="14"/>
      <name val="Arial"/>
      <family val="2"/>
    </font>
    <font>
      <sz val="10"/>
      <color indexed="8"/>
      <name val="Arial"/>
      <family val="2"/>
    </font>
    <font>
      <b/>
      <sz val="11"/>
      <name val="Helv"/>
    </font>
    <font>
      <sz val="11"/>
      <color indexed="60"/>
      <name val="Calibri"/>
      <family val="2"/>
    </font>
    <font>
      <b/>
      <i/>
      <sz val="16"/>
      <name val="Helv"/>
    </font>
    <font>
      <sz val="10"/>
      <name val="Arial"/>
      <family val="2"/>
    </font>
    <font>
      <b/>
      <sz val="11"/>
      <color indexed="63"/>
      <name val="Calibri"/>
      <family val="2"/>
    </font>
    <font>
      <b/>
      <sz val="9"/>
      <name val="Arial"/>
      <family val="2"/>
    </font>
    <font>
      <b/>
      <sz val="18"/>
      <color indexed="56"/>
      <name val="Cambria"/>
      <family val="2"/>
    </font>
    <font>
      <b/>
      <sz val="16"/>
      <color indexed="62"/>
      <name val="Arial"/>
      <family val="2"/>
    </font>
    <font>
      <b/>
      <sz val="11"/>
      <color indexed="8"/>
      <name val="Calibri"/>
      <family val="2"/>
    </font>
    <font>
      <sz val="10"/>
      <name val="MS Sans Serif"/>
      <family val="2"/>
    </font>
    <font>
      <sz val="11"/>
      <color indexed="10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0"/>
      <color theme="10"/>
      <name val="Arial"/>
      <family val="2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16"/>
      <name val="Calibri"/>
      <family val="2"/>
    </font>
    <font>
      <b/>
      <sz val="11"/>
      <color indexed="53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53"/>
      <name val="Calibri"/>
      <family val="2"/>
    </font>
    <font>
      <sz val="10"/>
      <color indexed="8"/>
      <name val="MS Sans Serif"/>
      <family val="2"/>
    </font>
    <font>
      <sz val="11"/>
      <color theme="1"/>
      <name val="Times New Roman"/>
      <family val="2"/>
    </font>
    <font>
      <b/>
      <sz val="18"/>
      <color indexed="62"/>
      <name val="Cambria"/>
      <family val="2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scheme val="minor"/>
    </font>
    <font>
      <b/>
      <sz val="12"/>
      <color theme="1"/>
      <name val="Calibri"/>
      <family val="2"/>
      <scheme val="minor"/>
    </font>
    <font>
      <b/>
      <sz val="11"/>
      <color theme="0"/>
      <name val="Calibri"/>
      <scheme val="minor"/>
    </font>
    <font>
      <sz val="11"/>
      <color theme="3"/>
      <name val="Calibri"/>
      <family val="2"/>
      <scheme val="minor"/>
    </font>
    <font>
      <sz val="11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9"/>
      <color rgb="FF333333"/>
      <name val="Arial"/>
      <family val="2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333333"/>
      <name val="Segoe UI"/>
      <family val="2"/>
    </font>
    <font>
      <sz val="10"/>
      <color rgb="FF000000"/>
      <name val="Arial"/>
      <family val="2"/>
    </font>
    <font>
      <sz val="10"/>
      <color rgb="FF333333"/>
      <name val="Consolas"/>
      <family val="3"/>
    </font>
    <font>
      <sz val="10"/>
      <color theme="1"/>
      <name val="Calibri"/>
      <scheme val="minor"/>
    </font>
  </fonts>
  <fills count="9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9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79998168889431442"/>
        <bgColor theme="4" tint="0.59999389629810485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  <bgColor indexed="31"/>
      </patternFill>
    </fill>
    <fill>
      <patternFill patternType="solid">
        <fgColor indexed="44"/>
        <bgColor indexed="44"/>
      </patternFill>
    </fill>
    <fill>
      <patternFill patternType="solid">
        <fgColor indexed="54"/>
        <bgColor indexed="54"/>
      </patternFill>
    </fill>
    <fill>
      <patternFill patternType="solid">
        <fgColor indexed="26"/>
        <bgColor indexed="26"/>
      </patternFill>
    </fill>
    <fill>
      <patternFill patternType="solid">
        <fgColor indexed="22"/>
        <bgColor indexed="22"/>
      </patternFill>
    </fill>
    <fill>
      <patternFill patternType="solid">
        <fgColor indexed="55"/>
        <bgColor indexed="55"/>
      </patternFill>
    </fill>
    <fill>
      <patternFill patternType="solid">
        <fgColor indexed="25"/>
        <bgColor indexed="25"/>
      </patternFill>
    </fill>
    <fill>
      <patternFill patternType="solid">
        <fgColor indexed="42"/>
        <bgColor indexed="42"/>
      </patternFill>
    </fill>
    <fill>
      <patternFill patternType="solid">
        <fgColor indexed="27"/>
        <bgColor indexed="27"/>
      </patternFill>
    </fill>
    <fill>
      <patternFill patternType="solid">
        <fgColor indexed="49"/>
        <bgColor indexed="49"/>
      </patternFill>
    </fill>
    <fill>
      <patternFill patternType="solid">
        <fgColor indexed="47"/>
        <bgColor indexed="47"/>
      </patternFill>
    </fill>
    <fill>
      <patternFill patternType="solid">
        <fgColor indexed="52"/>
        <bgColor indexed="52"/>
      </patternFill>
    </fill>
    <fill>
      <patternFill patternType="solid">
        <fgColor indexed="45"/>
        <bgColor indexed="45"/>
      </patternFill>
    </fill>
    <fill>
      <patternFill patternType="solid">
        <fgColor indexed="9"/>
        <bgColor indexed="9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22"/>
      </patternFill>
    </fill>
    <fill>
      <patternFill patternType="solid">
        <fgColor indexed="43"/>
        <bgColor indexed="43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79998168889431442"/>
        <bgColor theme="4" tint="0.59999389629810485"/>
      </patternFill>
    </fill>
    <fill>
      <patternFill patternType="solid">
        <fgColor theme="6" tint="0.79998168889431442"/>
        <bgColor theme="4" tint="0.79998168889431442"/>
      </patternFill>
    </fill>
    <fill>
      <patternFill patternType="solid">
        <fgColor rgb="FFB8CCE4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21"/>
        <bgColor theme="4" tint="0.59999389629810485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39997558519241921"/>
        <bgColor theme="4" tint="0.79998168889431442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gradientFill degree="90">
        <stop position="0">
          <color theme="0"/>
        </stop>
        <stop position="1">
          <color theme="4"/>
        </stop>
      </gradientFill>
    </fill>
  </fills>
  <borders count="5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4"/>
      </top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theme="0"/>
      </right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54"/>
      </bottom>
      <diagonal/>
    </border>
    <border>
      <left/>
      <right/>
      <top/>
      <bottom style="medium">
        <color indexed="4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4"/>
      </top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54"/>
      </top>
      <bottom style="double">
        <color indexed="5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/>
      <bottom style="medium">
        <color rgb="FFFFFFFF"/>
      </bottom>
      <diagonal/>
    </border>
    <border>
      <left/>
      <right/>
      <top/>
      <bottom style="medium">
        <color rgb="FFFFFFF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629">
    <xf numFmtId="0" fontId="0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6" fillId="20" borderId="1" applyNumberFormat="0" applyAlignment="0" applyProtection="0"/>
    <xf numFmtId="0" fontId="6" fillId="20" borderId="1" applyNumberFormat="0" applyAlignment="0" applyProtection="0"/>
    <xf numFmtId="0" fontId="6" fillId="20" borderId="1" applyNumberFormat="0" applyAlignment="0" applyProtection="0"/>
    <xf numFmtId="0" fontId="7" fillId="0" borderId="0"/>
    <xf numFmtId="0" fontId="8" fillId="21" borderId="2" applyNumberFormat="0" applyAlignment="0" applyProtection="0"/>
    <xf numFmtId="0" fontId="8" fillId="21" borderId="2" applyNumberFormat="0" applyAlignment="0" applyProtection="0"/>
    <xf numFmtId="0" fontId="8" fillId="21" borderId="2" applyNumberFormat="0" applyAlignment="0" applyProtection="0"/>
    <xf numFmtId="44" fontId="1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0" fontId="12" fillId="0" borderId="0">
      <alignment horizontal="left"/>
    </xf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4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0" fontId="17" fillId="7" borderId="1" applyNumberFormat="0" applyAlignment="0" applyProtection="0"/>
    <xf numFmtId="0" fontId="17" fillId="7" borderId="1" applyNumberFormat="0" applyAlignment="0" applyProtection="0"/>
    <xf numFmtId="0" fontId="17" fillId="7" borderId="1" applyNumberFormat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9" fillId="0" borderId="0">
      <alignment horizontal="left"/>
    </xf>
    <xf numFmtId="164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5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21" fillId="0" borderId="8"/>
    <xf numFmtId="167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1" fillId="0" borderId="0"/>
    <xf numFmtId="0" fontId="2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2" fillId="0" borderId="0"/>
    <xf numFmtId="0" fontId="24" fillId="0" borderId="0"/>
    <xf numFmtId="0" fontId="1" fillId="24" borderId="9" applyNumberFormat="0" applyFont="0" applyAlignment="0" applyProtection="0"/>
    <xf numFmtId="0" fontId="1" fillId="24" borderId="9" applyNumberFormat="0" applyFont="0" applyAlignment="0" applyProtection="0"/>
    <xf numFmtId="0" fontId="1" fillId="24" borderId="9" applyNumberFormat="0" applyFont="0" applyAlignment="0" applyProtection="0"/>
    <xf numFmtId="3" fontId="2" fillId="0" borderId="10" applyBorder="0"/>
    <xf numFmtId="3" fontId="2" fillId="0" borderId="10" applyBorder="0"/>
    <xf numFmtId="3" fontId="2" fillId="0" borderId="10" applyBorder="0"/>
    <xf numFmtId="3" fontId="2" fillId="0" borderId="10" applyBorder="0"/>
    <xf numFmtId="3" fontId="2" fillId="0" borderId="10" applyBorder="0"/>
    <xf numFmtId="0" fontId="25" fillId="20" borderId="11" applyNumberFormat="0" applyAlignment="0" applyProtection="0"/>
    <xf numFmtId="0" fontId="25" fillId="20" borderId="11" applyNumberFormat="0" applyAlignment="0" applyProtection="0"/>
    <xf numFmtId="0" fontId="25" fillId="20" borderId="11" applyNumberFormat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49" fontId="2" fillId="0" borderId="0">
      <alignment horizontal="right"/>
    </xf>
    <xf numFmtId="49" fontId="2" fillId="0" borderId="0">
      <alignment horizontal="right"/>
    </xf>
    <xf numFmtId="49" fontId="2" fillId="0" borderId="0">
      <alignment horizontal="right"/>
    </xf>
    <xf numFmtId="49" fontId="2" fillId="0" borderId="0">
      <alignment horizontal="right"/>
    </xf>
    <xf numFmtId="49" fontId="2" fillId="0" borderId="0">
      <alignment horizontal="right"/>
    </xf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2" fillId="0" borderId="0"/>
    <xf numFmtId="0" fontId="21" fillId="0" borderId="0"/>
    <xf numFmtId="3" fontId="26" fillId="0" borderId="0" applyNumberFormat="0"/>
    <xf numFmtId="3" fontId="26" fillId="0" borderId="0" applyNumberFormat="0"/>
    <xf numFmtId="3" fontId="26" fillId="0" borderId="0" applyNumberFormat="0"/>
    <xf numFmtId="3" fontId="26" fillId="0" borderId="0" applyNumberFormat="0"/>
    <xf numFmtId="3" fontId="26" fillId="0" borderId="0" applyNumberFormat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3" fontId="28" fillId="0" borderId="0"/>
    <xf numFmtId="3" fontId="28" fillId="0" borderId="0"/>
    <xf numFmtId="3" fontId="28" fillId="0" borderId="0"/>
    <xf numFmtId="3" fontId="28" fillId="0" borderId="0"/>
    <xf numFmtId="3" fontId="28" fillId="0" borderId="0"/>
    <xf numFmtId="0" fontId="26" fillId="0" borderId="12">
      <alignment horizontal="center" wrapText="1"/>
    </xf>
    <xf numFmtId="0" fontId="26" fillId="0" borderId="12">
      <alignment horizontal="center" wrapText="1"/>
    </xf>
    <xf numFmtId="0" fontId="26" fillId="0" borderId="12">
      <alignment horizontal="center" wrapText="1"/>
    </xf>
    <xf numFmtId="0" fontId="26" fillId="0" borderId="12">
      <alignment horizontal="center" wrapText="1"/>
    </xf>
    <xf numFmtId="0" fontId="26" fillId="0" borderId="12">
      <alignment horizontal="center" wrapText="1"/>
    </xf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3" fontId="26" fillId="0" borderId="14" applyNumberFormat="0"/>
    <xf numFmtId="3" fontId="26" fillId="0" borderId="14" applyNumberFormat="0"/>
    <xf numFmtId="3" fontId="26" fillId="0" borderId="14" applyNumberFormat="0"/>
    <xf numFmtId="3" fontId="26" fillId="0" borderId="14" applyNumberFormat="0"/>
    <xf numFmtId="3" fontId="26" fillId="0" borderId="14" applyNumberFormat="0"/>
    <xf numFmtId="38" fontId="30" fillId="0" borderId="0" applyFont="0" applyFill="0" applyBorder="0" applyAlignment="0" applyProtection="0"/>
    <xf numFmtId="40" fontId="30" fillId="0" borderId="0" applyFont="0" applyFill="0" applyBorder="0" applyAlignment="0" applyProtection="0"/>
    <xf numFmtId="171" fontId="30" fillId="0" borderId="0" applyFont="0" applyFill="0" applyBorder="0" applyAlignment="0" applyProtection="0"/>
    <xf numFmtId="172" fontId="30" fillId="0" borderId="0" applyFont="0" applyFill="0" applyBorder="0" applyAlignment="0" applyProtection="0"/>
    <xf numFmtId="173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7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4" borderId="0" applyNumberFormat="0" applyBorder="0" applyAlignment="0" applyProtection="0"/>
    <xf numFmtId="0" fontId="32" fillId="54" borderId="0" applyNumberFormat="0" applyBorder="0" applyAlignment="0" applyProtection="0"/>
    <xf numFmtId="0" fontId="32" fillId="54" borderId="0" applyNumberFormat="0" applyBorder="0" applyAlignment="0" applyProtection="0"/>
    <xf numFmtId="0" fontId="32" fillId="54" borderId="0" applyNumberFormat="0" applyBorder="0" applyAlignment="0" applyProtection="0"/>
    <xf numFmtId="0" fontId="32" fillId="54" borderId="0" applyNumberFormat="0" applyBorder="0" applyAlignment="0" applyProtection="0"/>
    <xf numFmtId="0" fontId="32" fillId="54" borderId="0" applyNumberFormat="0" applyBorder="0" applyAlignment="0" applyProtection="0"/>
    <xf numFmtId="0" fontId="32" fillId="54" borderId="0" applyNumberFormat="0" applyBorder="0" applyAlignment="0" applyProtection="0"/>
    <xf numFmtId="0" fontId="32" fillId="54" borderId="0" applyNumberFormat="0" applyBorder="0" applyAlignment="0" applyProtection="0"/>
    <xf numFmtId="0" fontId="32" fillId="57" borderId="0" applyNumberFormat="0" applyBorder="0" applyAlignment="0" applyProtection="0"/>
    <xf numFmtId="0" fontId="32" fillId="57" borderId="0" applyNumberFormat="0" applyBorder="0" applyAlignment="0" applyProtection="0"/>
    <xf numFmtId="0" fontId="32" fillId="57" borderId="0" applyNumberFormat="0" applyBorder="0" applyAlignment="0" applyProtection="0"/>
    <xf numFmtId="0" fontId="32" fillId="57" borderId="0" applyNumberFormat="0" applyBorder="0" applyAlignment="0" applyProtection="0"/>
    <xf numFmtId="0" fontId="32" fillId="57" borderId="0" applyNumberFormat="0" applyBorder="0" applyAlignment="0" applyProtection="0"/>
    <xf numFmtId="0" fontId="32" fillId="57" borderId="0" applyNumberFormat="0" applyBorder="0" applyAlignment="0" applyProtection="0"/>
    <xf numFmtId="0" fontId="32" fillId="57" borderId="0" applyNumberFormat="0" applyBorder="0" applyAlignment="0" applyProtection="0"/>
    <xf numFmtId="0" fontId="32" fillId="57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8" borderId="0" applyNumberFormat="0" applyBorder="0" applyAlignment="0" applyProtection="0"/>
    <xf numFmtId="0" fontId="32" fillId="58" borderId="0" applyNumberFormat="0" applyBorder="0" applyAlignment="0" applyProtection="0"/>
    <xf numFmtId="0" fontId="32" fillId="58" borderId="0" applyNumberFormat="0" applyBorder="0" applyAlignment="0" applyProtection="0"/>
    <xf numFmtId="0" fontId="32" fillId="58" borderId="0" applyNumberFormat="0" applyBorder="0" applyAlignment="0" applyProtection="0"/>
    <xf numFmtId="0" fontId="32" fillId="58" borderId="0" applyNumberFormat="0" applyBorder="0" applyAlignment="0" applyProtection="0"/>
    <xf numFmtId="0" fontId="32" fillId="58" borderId="0" applyNumberFormat="0" applyBorder="0" applyAlignment="0" applyProtection="0"/>
    <xf numFmtId="0" fontId="32" fillId="58" borderId="0" applyNumberFormat="0" applyBorder="0" applyAlignment="0" applyProtection="0"/>
    <xf numFmtId="0" fontId="32" fillId="58" borderId="0" applyNumberFormat="0" applyBorder="0" applyAlignment="0" applyProtection="0"/>
    <xf numFmtId="0" fontId="50" fillId="43" borderId="0" applyNumberFormat="0" applyBorder="0" applyAlignment="0" applyProtection="0"/>
    <xf numFmtId="0" fontId="50" fillId="43" borderId="0" applyNumberFormat="0" applyBorder="0" applyAlignment="0" applyProtection="0"/>
    <xf numFmtId="0" fontId="50" fillId="43" borderId="0" applyNumberFormat="0" applyBorder="0" applyAlignment="0" applyProtection="0"/>
    <xf numFmtId="0" fontId="50" fillId="43" borderId="0" applyNumberFormat="0" applyBorder="0" applyAlignment="0" applyProtection="0"/>
    <xf numFmtId="0" fontId="50" fillId="47" borderId="0" applyNumberFormat="0" applyBorder="0" applyAlignment="0" applyProtection="0"/>
    <xf numFmtId="0" fontId="50" fillId="47" borderId="0" applyNumberFormat="0" applyBorder="0" applyAlignment="0" applyProtection="0"/>
    <xf numFmtId="0" fontId="50" fillId="47" borderId="0" applyNumberFormat="0" applyBorder="0" applyAlignment="0" applyProtection="0"/>
    <xf numFmtId="0" fontId="50" fillId="47" borderId="0" applyNumberFormat="0" applyBorder="0" applyAlignment="0" applyProtection="0"/>
    <xf numFmtId="0" fontId="50" fillId="51" borderId="0" applyNumberFormat="0" applyBorder="0" applyAlignment="0" applyProtection="0"/>
    <xf numFmtId="0" fontId="50" fillId="51" borderId="0" applyNumberFormat="0" applyBorder="0" applyAlignment="0" applyProtection="0"/>
    <xf numFmtId="0" fontId="50" fillId="51" borderId="0" applyNumberFormat="0" applyBorder="0" applyAlignment="0" applyProtection="0"/>
    <xf numFmtId="0" fontId="50" fillId="51" borderId="0" applyNumberFormat="0" applyBorder="0" applyAlignment="0" applyProtection="0"/>
    <xf numFmtId="0" fontId="50" fillId="53" borderId="0" applyNumberFormat="0" applyBorder="0" applyAlignment="0" applyProtection="0"/>
    <xf numFmtId="0" fontId="50" fillId="53" borderId="0" applyNumberFormat="0" applyBorder="0" applyAlignment="0" applyProtection="0"/>
    <xf numFmtId="0" fontId="50" fillId="53" borderId="0" applyNumberFormat="0" applyBorder="0" applyAlignment="0" applyProtection="0"/>
    <xf numFmtId="0" fontId="50" fillId="53" borderId="0" applyNumberFormat="0" applyBorder="0" applyAlignment="0" applyProtection="0"/>
    <xf numFmtId="0" fontId="50" fillId="55" borderId="0" applyNumberFormat="0" applyBorder="0" applyAlignment="0" applyProtection="0"/>
    <xf numFmtId="0" fontId="50" fillId="55" borderId="0" applyNumberFormat="0" applyBorder="0" applyAlignment="0" applyProtection="0"/>
    <xf numFmtId="0" fontId="50" fillId="55" borderId="0" applyNumberFormat="0" applyBorder="0" applyAlignment="0" applyProtection="0"/>
    <xf numFmtId="0" fontId="50" fillId="55" borderId="0" applyNumberFormat="0" applyBorder="0" applyAlignment="0" applyProtection="0"/>
    <xf numFmtId="0" fontId="50" fillId="59" borderId="0" applyNumberFormat="0" applyBorder="0" applyAlignment="0" applyProtection="0"/>
    <xf numFmtId="0" fontId="50" fillId="59" borderId="0" applyNumberFormat="0" applyBorder="0" applyAlignment="0" applyProtection="0"/>
    <xf numFmtId="0" fontId="50" fillId="59" borderId="0" applyNumberFormat="0" applyBorder="0" applyAlignment="0" applyProtection="0"/>
    <xf numFmtId="0" fontId="50" fillId="59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4" fillId="61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50" fillId="40" borderId="0" applyNumberFormat="0" applyBorder="0" applyAlignment="0" applyProtection="0"/>
    <xf numFmtId="0" fontId="50" fillId="40" borderId="0" applyNumberFormat="0" applyBorder="0" applyAlignment="0" applyProtection="0"/>
    <xf numFmtId="0" fontId="50" fillId="40" borderId="0" applyNumberFormat="0" applyBorder="0" applyAlignment="0" applyProtection="0"/>
    <xf numFmtId="0" fontId="50" fillId="40" borderId="0" applyNumberFormat="0" applyBorder="0" applyAlignment="0" applyProtection="0"/>
    <xf numFmtId="0" fontId="3" fillId="63" borderId="0" applyNumberFormat="0" applyBorder="0" applyAlignment="0" applyProtection="0"/>
    <xf numFmtId="0" fontId="3" fillId="64" borderId="0" applyNumberFormat="0" applyBorder="0" applyAlignment="0" applyProtection="0"/>
    <xf numFmtId="0" fontId="4" fillId="65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50" fillId="44" borderId="0" applyNumberFormat="0" applyBorder="0" applyAlignment="0" applyProtection="0"/>
    <xf numFmtId="0" fontId="50" fillId="44" borderId="0" applyNumberFormat="0" applyBorder="0" applyAlignment="0" applyProtection="0"/>
    <xf numFmtId="0" fontId="50" fillId="44" borderId="0" applyNumberFormat="0" applyBorder="0" applyAlignment="0" applyProtection="0"/>
    <xf numFmtId="0" fontId="50" fillId="44" borderId="0" applyNumberFormat="0" applyBorder="0" applyAlignment="0" applyProtection="0"/>
    <xf numFmtId="0" fontId="3" fillId="63" borderId="0" applyNumberFormat="0" applyBorder="0" applyAlignment="0" applyProtection="0"/>
    <xf numFmtId="0" fontId="3" fillId="67" borderId="0" applyNumberFormat="0" applyBorder="0" applyAlignment="0" applyProtection="0"/>
    <xf numFmtId="0" fontId="4" fillId="64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50" fillId="48" borderId="0" applyNumberFormat="0" applyBorder="0" applyAlignment="0" applyProtection="0"/>
    <xf numFmtId="0" fontId="50" fillId="48" borderId="0" applyNumberFormat="0" applyBorder="0" applyAlignment="0" applyProtection="0"/>
    <xf numFmtId="0" fontId="50" fillId="48" borderId="0" applyNumberFormat="0" applyBorder="0" applyAlignment="0" applyProtection="0"/>
    <xf numFmtId="0" fontId="50" fillId="48" borderId="0" applyNumberFormat="0" applyBorder="0" applyAlignment="0" applyProtection="0"/>
    <xf numFmtId="0" fontId="3" fillId="60" borderId="0" applyNumberFormat="0" applyBorder="0" applyAlignment="0" applyProtection="0"/>
    <xf numFmtId="0" fontId="3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3" fillId="68" borderId="0" applyNumberFormat="0" applyBorder="0" applyAlignment="0" applyProtection="0"/>
    <xf numFmtId="0" fontId="3" fillId="60" borderId="0" applyNumberFormat="0" applyBorder="0" applyAlignment="0" applyProtection="0"/>
    <xf numFmtId="0" fontId="4" fillId="61" borderId="0" applyNumberFormat="0" applyBorder="0" applyAlignment="0" applyProtection="0"/>
    <xf numFmtId="0" fontId="4" fillId="69" borderId="0" applyNumberFormat="0" applyBorder="0" applyAlignment="0" applyProtection="0"/>
    <xf numFmtId="0" fontId="4" fillId="69" borderId="0" applyNumberFormat="0" applyBorder="0" applyAlignment="0" applyProtection="0"/>
    <xf numFmtId="0" fontId="3" fillId="63" borderId="0" applyNumberFormat="0" applyBorder="0" applyAlignment="0" applyProtection="0"/>
    <xf numFmtId="0" fontId="3" fillId="70" borderId="0" applyNumberFormat="0" applyBorder="0" applyAlignment="0" applyProtection="0"/>
    <xf numFmtId="0" fontId="4" fillId="70" borderId="0" applyNumberFormat="0" applyBorder="0" applyAlignment="0" applyProtection="0"/>
    <xf numFmtId="0" fontId="4" fillId="71" borderId="0" applyNumberFormat="0" applyBorder="0" applyAlignment="0" applyProtection="0"/>
    <xf numFmtId="0" fontId="4" fillId="71" borderId="0" applyNumberFormat="0" applyBorder="0" applyAlignment="0" applyProtection="0"/>
    <xf numFmtId="0" fontId="50" fillId="56" borderId="0" applyNumberFormat="0" applyBorder="0" applyAlignment="0" applyProtection="0"/>
    <xf numFmtId="0" fontId="50" fillId="56" borderId="0" applyNumberFormat="0" applyBorder="0" applyAlignment="0" applyProtection="0"/>
    <xf numFmtId="0" fontId="50" fillId="56" borderId="0" applyNumberFormat="0" applyBorder="0" applyAlignment="0" applyProtection="0"/>
    <xf numFmtId="0" fontId="50" fillId="56" borderId="0" applyNumberFormat="0" applyBorder="0" applyAlignment="0" applyProtection="0"/>
    <xf numFmtId="0" fontId="51" fillId="72" borderId="0" applyNumberFormat="0" applyBorder="0" applyAlignment="0" applyProtection="0"/>
    <xf numFmtId="0" fontId="51" fillId="72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52" fillId="73" borderId="36" applyNumberFormat="0" applyAlignment="0" applyProtection="0"/>
    <xf numFmtId="0" fontId="52" fillId="73" borderId="36" applyNumberFormat="0" applyAlignment="0" applyProtection="0"/>
    <xf numFmtId="0" fontId="6" fillId="20" borderId="36" applyNumberFormat="0" applyAlignment="0" applyProtection="0"/>
    <xf numFmtId="0" fontId="6" fillId="20" borderId="36" applyNumberFormat="0" applyAlignment="0" applyProtection="0"/>
    <xf numFmtId="0" fontId="6" fillId="20" borderId="36" applyNumberFormat="0" applyAlignment="0" applyProtection="0"/>
    <xf numFmtId="0" fontId="52" fillId="73" borderId="36" applyNumberFormat="0" applyAlignment="0" applyProtection="0"/>
    <xf numFmtId="0" fontId="52" fillId="73" borderId="36" applyNumberFormat="0" applyAlignment="0" applyProtection="0"/>
    <xf numFmtId="0" fontId="46" fillId="37" borderId="30" applyNumberFormat="0" applyAlignment="0" applyProtection="0"/>
    <xf numFmtId="0" fontId="46" fillId="37" borderId="30" applyNumberFormat="0" applyAlignment="0" applyProtection="0"/>
    <xf numFmtId="0" fontId="46" fillId="37" borderId="30" applyNumberFormat="0" applyAlignment="0" applyProtection="0"/>
    <xf numFmtId="0" fontId="46" fillId="37" borderId="30" applyNumberFormat="0" applyAlignment="0" applyProtection="0"/>
    <xf numFmtId="0" fontId="8" fillId="65" borderId="2" applyNumberFormat="0" applyAlignment="0" applyProtection="0"/>
    <xf numFmtId="0" fontId="8" fillId="65" borderId="2" applyNumberFormat="0" applyAlignment="0" applyProtection="0"/>
    <xf numFmtId="0" fontId="35" fillId="38" borderId="33" applyNumberFormat="0" applyAlignment="0" applyProtection="0"/>
    <xf numFmtId="0" fontId="35" fillId="38" borderId="33" applyNumberFormat="0" applyAlignment="0" applyProtection="0"/>
    <xf numFmtId="0" fontId="35" fillId="38" borderId="33" applyNumberFormat="0" applyAlignment="0" applyProtection="0"/>
    <xf numFmtId="0" fontId="35" fillId="38" borderId="33" applyNumberFormat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9" fillId="74" borderId="0" applyNumberFormat="0" applyBorder="0" applyAlignment="0" applyProtection="0"/>
    <xf numFmtId="0" fontId="29" fillId="75" borderId="0" applyNumberFormat="0" applyBorder="0" applyAlignment="0" applyProtection="0"/>
    <xf numFmtId="0" fontId="29" fillId="76" borderId="0" applyNumberFormat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10" fillId="67" borderId="0" applyNumberFormat="0" applyBorder="0" applyAlignment="0" applyProtection="0"/>
    <xf numFmtId="0" fontId="10" fillId="67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0" fontId="53" fillId="0" borderId="37" applyNumberFormat="0" applyFill="0" applyAlignment="0" applyProtection="0"/>
    <xf numFmtId="0" fontId="53" fillId="0" borderId="37" applyNumberFormat="0" applyFill="0" applyAlignment="0" applyProtection="0"/>
    <xf numFmtId="0" fontId="38" fillId="0" borderId="27" applyNumberFormat="0" applyFill="0" applyAlignment="0" applyProtection="0"/>
    <xf numFmtId="0" fontId="38" fillId="0" borderId="27" applyNumberFormat="0" applyFill="0" applyAlignment="0" applyProtection="0"/>
    <xf numFmtId="0" fontId="38" fillId="0" borderId="27" applyNumberFormat="0" applyFill="0" applyAlignment="0" applyProtection="0"/>
    <xf numFmtId="0" fontId="38" fillId="0" borderId="27" applyNumberFormat="0" applyFill="0" applyAlignment="0" applyProtection="0"/>
    <xf numFmtId="0" fontId="54" fillId="0" borderId="4" applyNumberFormat="0" applyFill="0" applyAlignment="0" applyProtection="0"/>
    <xf numFmtId="0" fontId="54" fillId="0" borderId="4" applyNumberFormat="0" applyFill="0" applyAlignment="0" applyProtection="0"/>
    <xf numFmtId="0" fontId="39" fillId="0" borderId="28" applyNumberFormat="0" applyFill="0" applyAlignment="0" applyProtection="0"/>
    <xf numFmtId="0" fontId="39" fillId="0" borderId="28" applyNumberFormat="0" applyFill="0" applyAlignment="0" applyProtection="0"/>
    <xf numFmtId="0" fontId="39" fillId="0" borderId="28" applyNumberFormat="0" applyFill="0" applyAlignment="0" applyProtection="0"/>
    <xf numFmtId="0" fontId="39" fillId="0" borderId="28" applyNumberFormat="0" applyFill="0" applyAlignment="0" applyProtection="0"/>
    <xf numFmtId="0" fontId="55" fillId="0" borderId="38" applyNumberFormat="0" applyFill="0" applyAlignment="0" applyProtection="0"/>
    <xf numFmtId="0" fontId="55" fillId="0" borderId="38" applyNumberFormat="0" applyFill="0" applyAlignment="0" applyProtection="0"/>
    <xf numFmtId="0" fontId="40" fillId="0" borderId="29" applyNumberFormat="0" applyFill="0" applyAlignment="0" applyProtection="0"/>
    <xf numFmtId="0" fontId="40" fillId="0" borderId="29" applyNumberFormat="0" applyFill="0" applyAlignment="0" applyProtection="0"/>
    <xf numFmtId="0" fontId="40" fillId="0" borderId="29" applyNumberFormat="0" applyFill="0" applyAlignment="0" applyProtection="0"/>
    <xf numFmtId="0" fontId="40" fillId="0" borderId="29" applyNumberFormat="0" applyFill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0" fontId="17" fillId="70" borderId="36" applyNumberFormat="0" applyAlignment="0" applyProtection="0"/>
    <xf numFmtId="0" fontId="17" fillId="70" borderId="36" applyNumberFormat="0" applyAlignment="0" applyProtection="0"/>
    <xf numFmtId="0" fontId="17" fillId="7" borderId="36" applyNumberFormat="0" applyAlignment="0" applyProtection="0"/>
    <xf numFmtId="0" fontId="17" fillId="7" borderId="36" applyNumberFormat="0" applyAlignment="0" applyProtection="0"/>
    <xf numFmtId="0" fontId="17" fillId="7" borderId="36" applyNumberFormat="0" applyAlignment="0" applyProtection="0"/>
    <xf numFmtId="0" fontId="17" fillId="70" borderId="36" applyNumberFormat="0" applyAlignment="0" applyProtection="0"/>
    <xf numFmtId="0" fontId="17" fillId="70" borderId="36" applyNumberFormat="0" applyAlignment="0" applyProtection="0"/>
    <xf numFmtId="0" fontId="44" fillId="36" borderId="30" applyNumberFormat="0" applyAlignment="0" applyProtection="0"/>
    <xf numFmtId="0" fontId="44" fillId="36" borderId="30" applyNumberFormat="0" applyAlignment="0" applyProtection="0"/>
    <xf numFmtId="0" fontId="44" fillId="36" borderId="30" applyNumberFormat="0" applyAlignment="0" applyProtection="0"/>
    <xf numFmtId="0" fontId="44" fillId="36" borderId="30" applyNumberFormat="0" applyAlignment="0" applyProtection="0"/>
    <xf numFmtId="0" fontId="56" fillId="0" borderId="7" applyNumberFormat="0" applyFill="0" applyAlignment="0" applyProtection="0"/>
    <xf numFmtId="0" fontId="56" fillId="0" borderId="7" applyNumberFormat="0" applyFill="0" applyAlignment="0" applyProtection="0"/>
    <xf numFmtId="0" fontId="47" fillId="0" borderId="32" applyNumberFormat="0" applyFill="0" applyAlignment="0" applyProtection="0"/>
    <xf numFmtId="0" fontId="47" fillId="0" borderId="32" applyNumberFormat="0" applyFill="0" applyAlignment="0" applyProtection="0"/>
    <xf numFmtId="0" fontId="47" fillId="0" borderId="32" applyNumberFormat="0" applyFill="0" applyAlignment="0" applyProtection="0"/>
    <xf numFmtId="0" fontId="47" fillId="0" borderId="32" applyNumberFormat="0" applyFill="0" applyAlignment="0" applyProtection="0"/>
    <xf numFmtId="0" fontId="22" fillId="77" borderId="0" applyNumberFormat="0" applyBorder="0" applyAlignment="0" applyProtection="0"/>
    <xf numFmtId="0" fontId="22" fillId="77" borderId="0" applyNumberFormat="0" applyBorder="0" applyAlignment="0" applyProtection="0"/>
    <xf numFmtId="0" fontId="43" fillId="35" borderId="0" applyNumberFormat="0" applyBorder="0" applyAlignment="0" applyProtection="0"/>
    <xf numFmtId="0" fontId="43" fillId="35" borderId="0" applyNumberFormat="0" applyBorder="0" applyAlignment="0" applyProtection="0"/>
    <xf numFmtId="0" fontId="43" fillId="35" borderId="0" applyNumberFormat="0" applyBorder="0" applyAlignment="0" applyProtection="0"/>
    <xf numFmtId="0" fontId="43" fillId="3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7" fillId="0" borderId="0"/>
    <xf numFmtId="0" fontId="1" fillId="0" borderId="0"/>
    <xf numFmtId="0" fontId="57" fillId="0" borderId="0"/>
    <xf numFmtId="0" fontId="5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1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1" fillId="0" borderId="0"/>
    <xf numFmtId="0" fontId="1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2" fillId="0" borderId="0"/>
    <xf numFmtId="0" fontId="32" fillId="0" borderId="0"/>
    <xf numFmtId="0" fontId="3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2" fillId="0" borderId="0"/>
    <xf numFmtId="0" fontId="1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2" fillId="0" borderId="0"/>
    <xf numFmtId="0" fontId="32" fillId="0" borderId="0"/>
    <xf numFmtId="0" fontId="1" fillId="0" borderId="0"/>
    <xf numFmtId="0" fontId="1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1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1" fillId="0" borderId="0"/>
    <xf numFmtId="0" fontId="1" fillId="0" borderId="0"/>
    <xf numFmtId="0" fontId="1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1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63" borderId="39" applyNumberFormat="0" applyFont="0" applyAlignment="0" applyProtection="0"/>
    <xf numFmtId="0" fontId="1" fillId="63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63" borderId="39" applyNumberFormat="0" applyFont="0" applyAlignment="0" applyProtection="0"/>
    <xf numFmtId="0" fontId="1" fillId="63" borderId="39" applyNumberFormat="0" applyFont="0" applyAlignment="0" applyProtection="0"/>
    <xf numFmtId="0" fontId="32" fillId="39" borderId="34" applyNumberFormat="0" applyFont="0" applyAlignment="0" applyProtection="0"/>
    <xf numFmtId="0" fontId="32" fillId="39" borderId="34" applyNumberFormat="0" applyFont="0" applyAlignment="0" applyProtection="0"/>
    <xf numFmtId="0" fontId="32" fillId="39" borderId="34" applyNumberFormat="0" applyFont="0" applyAlignment="0" applyProtection="0"/>
    <xf numFmtId="0" fontId="32" fillId="39" borderId="34" applyNumberFormat="0" applyFont="0" applyAlignment="0" applyProtection="0"/>
    <xf numFmtId="0" fontId="32" fillId="39" borderId="34" applyNumberFormat="0" applyFont="0" applyAlignment="0" applyProtection="0"/>
    <xf numFmtId="0" fontId="32" fillId="39" borderId="34" applyNumberFormat="0" applyFont="0" applyAlignment="0" applyProtection="0"/>
    <xf numFmtId="0" fontId="32" fillId="39" borderId="34" applyNumberFormat="0" applyFont="0" applyAlignment="0" applyProtection="0"/>
    <xf numFmtId="0" fontId="32" fillId="39" borderId="34" applyNumberFormat="0" applyFont="0" applyAlignment="0" applyProtection="0"/>
    <xf numFmtId="3" fontId="2" fillId="0" borderId="40" applyBorder="0"/>
    <xf numFmtId="3" fontId="2" fillId="0" borderId="40" applyBorder="0"/>
    <xf numFmtId="3" fontId="2" fillId="0" borderId="40" applyBorder="0"/>
    <xf numFmtId="3" fontId="2" fillId="0" borderId="40" applyBorder="0"/>
    <xf numFmtId="3" fontId="2" fillId="0" borderId="40" applyBorder="0"/>
    <xf numFmtId="3" fontId="2" fillId="0" borderId="40" applyBorder="0"/>
    <xf numFmtId="3" fontId="2" fillId="0" borderId="40" applyBorder="0"/>
    <xf numFmtId="3" fontId="2" fillId="0" borderId="40" applyBorder="0"/>
    <xf numFmtId="3" fontId="2" fillId="0" borderId="40" applyBorder="0"/>
    <xf numFmtId="3" fontId="2" fillId="0" borderId="40" applyBorder="0"/>
    <xf numFmtId="3" fontId="2" fillId="0" borderId="40" applyBorder="0"/>
    <xf numFmtId="3" fontId="2" fillId="0" borderId="40" applyBorder="0"/>
    <xf numFmtId="3" fontId="2" fillId="0" borderId="40" applyBorder="0"/>
    <xf numFmtId="3" fontId="2" fillId="0" borderId="40" applyBorder="0"/>
    <xf numFmtId="3" fontId="2" fillId="0" borderId="40" applyBorder="0"/>
    <xf numFmtId="3" fontId="2" fillId="0" borderId="40" applyBorder="0"/>
    <xf numFmtId="3" fontId="2" fillId="0" borderId="40" applyBorder="0"/>
    <xf numFmtId="3" fontId="2" fillId="0" borderId="40" applyBorder="0"/>
    <xf numFmtId="3" fontId="2" fillId="0" borderId="40" applyBorder="0"/>
    <xf numFmtId="3" fontId="2" fillId="0" borderId="40" applyBorder="0"/>
    <xf numFmtId="3" fontId="2" fillId="0" borderId="40" applyBorder="0"/>
    <xf numFmtId="0" fontId="25" fillId="73" borderId="41" applyNumberFormat="0" applyAlignment="0" applyProtection="0"/>
    <xf numFmtId="0" fontId="25" fillId="73" borderId="41" applyNumberFormat="0" applyAlignment="0" applyProtection="0"/>
    <xf numFmtId="0" fontId="25" fillId="20" borderId="41" applyNumberFormat="0" applyAlignment="0" applyProtection="0"/>
    <xf numFmtId="0" fontId="25" fillId="20" borderId="41" applyNumberFormat="0" applyAlignment="0" applyProtection="0"/>
    <xf numFmtId="0" fontId="25" fillId="20" borderId="41" applyNumberFormat="0" applyAlignment="0" applyProtection="0"/>
    <xf numFmtId="0" fontId="25" fillId="73" borderId="41" applyNumberFormat="0" applyAlignment="0" applyProtection="0"/>
    <xf numFmtId="0" fontId="25" fillId="73" borderId="41" applyNumberFormat="0" applyAlignment="0" applyProtection="0"/>
    <xf numFmtId="0" fontId="45" fillId="37" borderId="31" applyNumberFormat="0" applyAlignment="0" applyProtection="0"/>
    <xf numFmtId="0" fontId="45" fillId="37" borderId="31" applyNumberFormat="0" applyAlignment="0" applyProtection="0"/>
    <xf numFmtId="0" fontId="45" fillId="37" borderId="31" applyNumberFormat="0" applyAlignment="0" applyProtection="0"/>
    <xf numFmtId="0" fontId="45" fillId="37" borderId="31" applyNumberFormat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9" fontId="2" fillId="0" borderId="0">
      <alignment horizontal="right"/>
    </xf>
    <xf numFmtId="49" fontId="2" fillId="0" borderId="0">
      <alignment horizontal="right"/>
    </xf>
    <xf numFmtId="49" fontId="2" fillId="0" borderId="0">
      <alignment horizontal="right"/>
    </xf>
    <xf numFmtId="49" fontId="2" fillId="0" borderId="0">
      <alignment horizontal="right"/>
    </xf>
    <xf numFmtId="49" fontId="2" fillId="0" borderId="0">
      <alignment horizontal="right"/>
    </xf>
    <xf numFmtId="49" fontId="2" fillId="0" borderId="0">
      <alignment horizontal="right"/>
    </xf>
    <xf numFmtId="49" fontId="2" fillId="0" borderId="0">
      <alignment horizontal="right"/>
    </xf>
    <xf numFmtId="49" fontId="2" fillId="0" borderId="0">
      <alignment horizontal="right"/>
    </xf>
    <xf numFmtId="0" fontId="59" fillId="0" borderId="0" applyNumberFormat="0" applyFill="0" applyBorder="0" applyAlignment="0" applyProtection="0"/>
    <xf numFmtId="3" fontId="11" fillId="0" borderId="0"/>
    <xf numFmtId="3" fontId="11" fillId="0" borderId="0"/>
    <xf numFmtId="3" fontId="26" fillId="0" borderId="0" applyNumberFormat="0"/>
    <xf numFmtId="3" fontId="26" fillId="0" borderId="0" applyNumberFormat="0"/>
    <xf numFmtId="3" fontId="26" fillId="0" borderId="0" applyNumberFormat="0"/>
    <xf numFmtId="3" fontId="26" fillId="0" borderId="0" applyNumberFormat="0"/>
    <xf numFmtId="3" fontId="26" fillId="0" borderId="0" applyNumberFormat="0"/>
    <xf numFmtId="3" fontId="26" fillId="0" borderId="0" applyNumberFormat="0"/>
    <xf numFmtId="3" fontId="26" fillId="0" borderId="0" applyNumberFormat="0"/>
    <xf numFmtId="3" fontId="26" fillId="0" borderId="0" applyNumberFormat="0"/>
    <xf numFmtId="3" fontId="28" fillId="0" borderId="0"/>
    <xf numFmtId="3" fontId="28" fillId="0" borderId="0"/>
    <xf numFmtId="3" fontId="28" fillId="0" borderId="0"/>
    <xf numFmtId="3" fontId="28" fillId="0" borderId="0"/>
    <xf numFmtId="3" fontId="28" fillId="0" borderId="0"/>
    <xf numFmtId="3" fontId="28" fillId="0" borderId="0"/>
    <xf numFmtId="3" fontId="28" fillId="0" borderId="0"/>
    <xf numFmtId="3" fontId="28" fillId="0" borderId="0"/>
    <xf numFmtId="0" fontId="26" fillId="0" borderId="12">
      <alignment horizontal="center" wrapText="1"/>
    </xf>
    <xf numFmtId="0" fontId="26" fillId="0" borderId="12">
      <alignment horizontal="center" wrapText="1"/>
    </xf>
    <xf numFmtId="0" fontId="26" fillId="0" borderId="12">
      <alignment horizontal="center" wrapText="1"/>
    </xf>
    <xf numFmtId="0" fontId="26" fillId="0" borderId="12">
      <alignment horizontal="center" wrapText="1"/>
    </xf>
    <xf numFmtId="0" fontId="26" fillId="0" borderId="12">
      <alignment horizontal="center" wrapText="1"/>
    </xf>
    <xf numFmtId="0" fontId="26" fillId="0" borderId="12">
      <alignment horizontal="center" wrapText="1"/>
    </xf>
    <xf numFmtId="0" fontId="26" fillId="0" borderId="12">
      <alignment horizontal="center" wrapText="1"/>
    </xf>
    <xf numFmtId="0" fontId="26" fillId="0" borderId="12">
      <alignment horizontal="center" wrapText="1"/>
    </xf>
    <xf numFmtId="0" fontId="26" fillId="0" borderId="12">
      <alignment horizontal="center" wrapText="1"/>
    </xf>
    <xf numFmtId="0" fontId="26" fillId="0" borderId="12">
      <alignment horizontal="center" wrapText="1"/>
    </xf>
    <xf numFmtId="0" fontId="26" fillId="0" borderId="12">
      <alignment horizontal="center" wrapText="1"/>
    </xf>
    <xf numFmtId="0" fontId="26" fillId="0" borderId="12">
      <alignment horizontal="center" wrapText="1"/>
    </xf>
    <xf numFmtId="0" fontId="26" fillId="0" borderId="12">
      <alignment horizontal="center" wrapText="1"/>
    </xf>
    <xf numFmtId="0" fontId="26" fillId="0" borderId="12">
      <alignment horizontal="center" wrapText="1"/>
    </xf>
    <xf numFmtId="0" fontId="26" fillId="0" borderId="12">
      <alignment horizontal="center" wrapText="1"/>
    </xf>
    <xf numFmtId="0" fontId="26" fillId="0" borderId="12">
      <alignment horizontal="center" wrapText="1"/>
    </xf>
    <xf numFmtId="0" fontId="26" fillId="0" borderId="12">
      <alignment horizontal="center" wrapText="1"/>
    </xf>
    <xf numFmtId="0" fontId="26" fillId="0" borderId="12">
      <alignment horizontal="center" wrapText="1"/>
    </xf>
    <xf numFmtId="0" fontId="26" fillId="0" borderId="12">
      <alignment horizontal="center" wrapText="1"/>
    </xf>
    <xf numFmtId="0" fontId="26" fillId="0" borderId="12">
      <alignment horizontal="center" wrapText="1"/>
    </xf>
    <xf numFmtId="0" fontId="26" fillId="0" borderId="12">
      <alignment horizontal="center" wrapText="1"/>
    </xf>
    <xf numFmtId="0" fontId="29" fillId="0" borderId="42" applyNumberFormat="0" applyFill="0" applyAlignment="0" applyProtection="0"/>
    <xf numFmtId="0" fontId="29" fillId="0" borderId="42" applyNumberFormat="0" applyFill="0" applyAlignment="0" applyProtection="0"/>
    <xf numFmtId="0" fontId="29" fillId="0" borderId="43" applyNumberFormat="0" applyFill="0" applyAlignment="0" applyProtection="0"/>
    <xf numFmtId="0" fontId="29" fillId="0" borderId="43" applyNumberFormat="0" applyFill="0" applyAlignment="0" applyProtection="0"/>
    <xf numFmtId="0" fontId="29" fillId="0" borderId="43" applyNumberFormat="0" applyFill="0" applyAlignment="0" applyProtection="0"/>
    <xf numFmtId="0" fontId="29" fillId="0" borderId="42" applyNumberFormat="0" applyFill="0" applyAlignment="0" applyProtection="0"/>
    <xf numFmtId="0" fontId="29" fillId="0" borderId="42" applyNumberFormat="0" applyFill="0" applyAlignment="0" applyProtection="0"/>
    <xf numFmtId="0" fontId="33" fillId="0" borderId="35" applyNumberFormat="0" applyFill="0" applyAlignment="0" applyProtection="0"/>
    <xf numFmtId="0" fontId="33" fillId="0" borderId="35" applyNumberFormat="0" applyFill="0" applyAlignment="0" applyProtection="0"/>
    <xf numFmtId="0" fontId="33" fillId="0" borderId="35" applyNumberFormat="0" applyFill="0" applyAlignment="0" applyProtection="0"/>
    <xf numFmtId="0" fontId="33" fillId="0" borderId="35" applyNumberFormat="0" applyFill="0" applyAlignment="0" applyProtection="0"/>
    <xf numFmtId="3" fontId="26" fillId="0" borderId="14" applyNumberFormat="0"/>
    <xf numFmtId="3" fontId="26" fillId="0" borderId="14" applyNumberFormat="0"/>
    <xf numFmtId="3" fontId="26" fillId="0" borderId="14" applyNumberFormat="0"/>
    <xf numFmtId="3" fontId="26" fillId="0" borderId="14" applyNumberFormat="0"/>
    <xf numFmtId="3" fontId="26" fillId="0" borderId="14" applyNumberFormat="0"/>
    <xf numFmtId="3" fontId="26" fillId="0" borderId="14" applyNumberFormat="0"/>
    <xf numFmtId="3" fontId="26" fillId="0" borderId="14" applyNumberFormat="0"/>
    <xf numFmtId="3" fontId="26" fillId="0" borderId="14" applyNumberFormat="0"/>
    <xf numFmtId="0" fontId="31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60" fillId="0" borderId="0"/>
    <xf numFmtId="0" fontId="57" fillId="0" borderId="0"/>
    <xf numFmtId="0" fontId="61" fillId="0" borderId="0"/>
  </cellStyleXfs>
  <cellXfs count="194">
    <xf numFmtId="0" fontId="0" fillId="0" borderId="0" xfId="0"/>
    <xf numFmtId="0" fontId="35" fillId="26" borderId="0" xfId="0" applyFont="1" applyFill="1" applyBorder="1" applyAlignment="1">
      <alignment horizontal="center"/>
    </xf>
    <xf numFmtId="0" fontId="35" fillId="26" borderId="17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36" fillId="0" borderId="15" xfId="0" applyFont="1" applyFill="1" applyBorder="1" applyAlignment="1">
      <alignment horizontal="center"/>
    </xf>
    <xf numFmtId="0" fontId="36" fillId="0" borderId="16" xfId="0" applyFont="1" applyFill="1" applyBorder="1" applyAlignment="1">
      <alignment horizontal="center"/>
    </xf>
    <xf numFmtId="0" fontId="0" fillId="0" borderId="16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6" fillId="0" borderId="17" xfId="0" applyFont="1" applyFill="1" applyBorder="1" applyAlignment="1">
      <alignment horizontal="center"/>
    </xf>
    <xf numFmtId="0" fontId="35" fillId="26" borderId="24" xfId="0" applyFont="1" applyFill="1" applyBorder="1" applyAlignment="1">
      <alignment horizontal="center"/>
    </xf>
    <xf numFmtId="0" fontId="35" fillId="26" borderId="17" xfId="0" applyFont="1" applyFill="1" applyBorder="1" applyAlignment="1">
      <alignment horizontal="center"/>
    </xf>
    <xf numFmtId="0" fontId="0" fillId="0" borderId="15" xfId="0" applyFont="1" applyFill="1" applyBorder="1" applyAlignment="1">
      <alignment horizontal="center"/>
    </xf>
    <xf numFmtId="0" fontId="0" fillId="0" borderId="17" xfId="0" quotePrefix="1" applyFont="1" applyFill="1" applyBorder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62" fillId="0" borderId="17" xfId="0" applyFont="1" applyFill="1" applyBorder="1" applyAlignment="1">
      <alignment horizontal="center"/>
    </xf>
    <xf numFmtId="0" fontId="35" fillId="26" borderId="17" xfId="0" applyFont="1" applyFill="1" applyBorder="1" applyAlignment="1">
      <alignment horizontal="center"/>
    </xf>
    <xf numFmtId="0" fontId="63" fillId="0" borderId="0" xfId="0" applyFont="1" applyAlignment="1">
      <alignment horizontal="center"/>
    </xf>
    <xf numFmtId="0" fontId="63" fillId="0" borderId="0" xfId="0" applyFont="1"/>
    <xf numFmtId="0" fontId="32" fillId="0" borderId="17" xfId="0" applyFont="1" applyFill="1" applyBorder="1" applyAlignment="1">
      <alignment horizontal="center"/>
    </xf>
    <xf numFmtId="0" fontId="32" fillId="0" borderId="16" xfId="0" applyFont="1" applyFill="1" applyBorder="1" applyAlignment="1">
      <alignment horizontal="center"/>
    </xf>
    <xf numFmtId="0" fontId="32" fillId="0" borderId="15" xfId="0" applyFont="1" applyFill="1" applyBorder="1" applyAlignment="1">
      <alignment horizontal="center"/>
    </xf>
    <xf numFmtId="0" fontId="64" fillId="26" borderId="24" xfId="0" applyFont="1" applyFill="1" applyBorder="1" applyAlignment="1">
      <alignment horizontal="center"/>
    </xf>
    <xf numFmtId="0" fontId="33" fillId="0" borderId="0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quotePrefix="1" applyFont="1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66" fillId="0" borderId="0" xfId="0" applyFont="1" applyFill="1"/>
    <xf numFmtId="0" fontId="35" fillId="26" borderId="17" xfId="0" applyFont="1" applyFill="1" applyBorder="1" applyAlignment="1">
      <alignment horizontal="center"/>
    </xf>
    <xf numFmtId="0" fontId="35" fillId="26" borderId="20" xfId="0" applyFont="1" applyFill="1" applyBorder="1" applyAlignment="1">
      <alignment horizontal="center"/>
    </xf>
    <xf numFmtId="0" fontId="0" fillId="78" borderId="6" xfId="0" applyFill="1" applyBorder="1"/>
    <xf numFmtId="0" fontId="0" fillId="79" borderId="6" xfId="0" applyFont="1" applyFill="1" applyBorder="1" applyAlignment="1">
      <alignment horizontal="center"/>
    </xf>
    <xf numFmtId="0" fontId="67" fillId="80" borderId="6" xfId="0" applyFont="1" applyFill="1" applyBorder="1"/>
    <xf numFmtId="0" fontId="0" fillId="80" borderId="6" xfId="0" applyFont="1" applyFill="1" applyBorder="1" applyAlignment="1">
      <alignment horizontal="center"/>
    </xf>
    <xf numFmtId="0" fontId="68" fillId="78" borderId="6" xfId="0" applyFont="1" applyFill="1" applyBorder="1"/>
    <xf numFmtId="0" fontId="65" fillId="78" borderId="6" xfId="0" applyFont="1" applyFill="1" applyBorder="1"/>
    <xf numFmtId="0" fontId="67" fillId="78" borderId="6" xfId="0" applyFont="1" applyFill="1" applyBorder="1"/>
    <xf numFmtId="0" fontId="68" fillId="80" borderId="6" xfId="0" applyFont="1" applyFill="1" applyBorder="1"/>
    <xf numFmtId="0" fontId="62" fillId="0" borderId="16" xfId="0" applyFont="1" applyFill="1" applyBorder="1" applyAlignment="1">
      <alignment horizontal="center"/>
    </xf>
    <xf numFmtId="0" fontId="62" fillId="0" borderId="0" xfId="0" applyFont="1" applyFill="1" applyAlignment="1">
      <alignment horizontal="center"/>
    </xf>
    <xf numFmtId="0" fontId="69" fillId="81" borderId="44" xfId="0" applyFont="1" applyFill="1" applyBorder="1" applyAlignment="1">
      <alignment horizontal="center" vertical="center"/>
    </xf>
    <xf numFmtId="0" fontId="69" fillId="81" borderId="45" xfId="0" applyFont="1" applyFill="1" applyBorder="1" applyAlignment="1">
      <alignment horizontal="center" vertical="center"/>
    </xf>
    <xf numFmtId="0" fontId="69" fillId="82" borderId="46" xfId="0" applyFont="1" applyFill="1" applyBorder="1" applyAlignment="1">
      <alignment horizontal="center" vertical="center"/>
    </xf>
    <xf numFmtId="0" fontId="69" fillId="82" borderId="47" xfId="0" applyFont="1" applyFill="1" applyBorder="1" applyAlignment="1">
      <alignment horizontal="center" vertical="center"/>
    </xf>
    <xf numFmtId="0" fontId="69" fillId="81" borderId="46" xfId="0" applyFont="1" applyFill="1" applyBorder="1" applyAlignment="1">
      <alignment horizontal="center" vertical="center"/>
    </xf>
    <xf numFmtId="0" fontId="69" fillId="81" borderId="47" xfId="0" applyFont="1" applyFill="1" applyBorder="1" applyAlignment="1">
      <alignment horizontal="center" vertical="center"/>
    </xf>
    <xf numFmtId="0" fontId="35" fillId="26" borderId="17" xfId="0" applyFont="1" applyFill="1" applyBorder="1" applyAlignment="1">
      <alignment horizontal="center"/>
    </xf>
    <xf numFmtId="0" fontId="35" fillId="26" borderId="21" xfId="0" applyFont="1" applyFill="1" applyBorder="1" applyAlignment="1">
      <alignment horizontal="center"/>
    </xf>
    <xf numFmtId="0" fontId="69" fillId="81" borderId="0" xfId="0" applyFont="1" applyFill="1" applyBorder="1" applyAlignment="1">
      <alignment horizontal="center" vertical="center"/>
    </xf>
    <xf numFmtId="0" fontId="69" fillId="82" borderId="0" xfId="0" applyFont="1" applyFill="1" applyBorder="1" applyAlignment="1">
      <alignment horizontal="center" vertical="center"/>
    </xf>
    <xf numFmtId="0" fontId="70" fillId="0" borderId="0" xfId="0" applyFont="1"/>
    <xf numFmtId="0" fontId="70" fillId="0" borderId="0" xfId="0" applyFont="1" applyAlignment="1">
      <alignment horizontal="left"/>
    </xf>
    <xf numFmtId="0" fontId="71" fillId="26" borderId="21" xfId="0" applyFont="1" applyFill="1" applyBorder="1" applyAlignment="1">
      <alignment horizontal="center"/>
    </xf>
    <xf numFmtId="0" fontId="71" fillId="26" borderId="0" xfId="0" applyFont="1" applyFill="1" applyBorder="1" applyAlignment="1">
      <alignment horizontal="center"/>
    </xf>
    <xf numFmtId="0" fontId="71" fillId="26" borderId="17" xfId="0" applyFont="1" applyFill="1" applyBorder="1" applyAlignment="1">
      <alignment horizontal="center"/>
    </xf>
    <xf numFmtId="0" fontId="71" fillId="26" borderId="24" xfId="0" applyFont="1" applyFill="1" applyBorder="1" applyAlignment="1">
      <alignment horizontal="center"/>
    </xf>
    <xf numFmtId="0" fontId="71" fillId="26" borderId="24" xfId="0" applyFont="1" applyFill="1" applyBorder="1" applyAlignment="1">
      <alignment horizontal="left"/>
    </xf>
    <xf numFmtId="0" fontId="70" fillId="0" borderId="0" xfId="0" applyFont="1" applyFill="1" applyAlignment="1">
      <alignment horizontal="center"/>
    </xf>
    <xf numFmtId="0" fontId="70" fillId="0" borderId="17" xfId="0" applyFont="1" applyFill="1" applyBorder="1" applyAlignment="1">
      <alignment horizontal="center"/>
    </xf>
    <xf numFmtId="0" fontId="70" fillId="0" borderId="16" xfId="0" applyFont="1" applyFill="1" applyBorder="1" applyAlignment="1">
      <alignment horizontal="center"/>
    </xf>
    <xf numFmtId="0" fontId="70" fillId="0" borderId="17" xfId="0" applyFont="1" applyFill="1" applyBorder="1" applyAlignment="1">
      <alignment horizontal="left"/>
    </xf>
    <xf numFmtId="0" fontId="70" fillId="0" borderId="17" xfId="0" quotePrefix="1" applyFont="1" applyFill="1" applyBorder="1" applyAlignment="1">
      <alignment horizontal="left" wrapText="1"/>
    </xf>
    <xf numFmtId="0" fontId="70" fillId="0" borderId="17" xfId="0" quotePrefix="1" applyFont="1" applyFill="1" applyBorder="1" applyAlignment="1">
      <alignment horizontal="left"/>
    </xf>
    <xf numFmtId="0" fontId="70" fillId="0" borderId="17" xfId="0" quotePrefix="1" applyFont="1" applyFill="1" applyBorder="1" applyAlignment="1">
      <alignment horizontal="center"/>
    </xf>
    <xf numFmtId="0" fontId="70" fillId="0" borderId="15" xfId="0" applyFont="1" applyFill="1" applyBorder="1" applyAlignment="1">
      <alignment horizontal="center"/>
    </xf>
    <xf numFmtId="0" fontId="71" fillId="26" borderId="20" xfId="0" applyFont="1" applyFill="1" applyBorder="1" applyAlignment="1">
      <alignment horizontal="center"/>
    </xf>
    <xf numFmtId="0" fontId="71" fillId="26" borderId="24" xfId="0" applyFont="1" applyFill="1" applyBorder="1" applyAlignment="1">
      <alignment horizontal="center" wrapText="1"/>
    </xf>
    <xf numFmtId="0" fontId="70" fillId="0" borderId="0" xfId="0" applyFont="1" applyFill="1" applyBorder="1" applyAlignment="1">
      <alignment horizontal="center"/>
    </xf>
    <xf numFmtId="0" fontId="70" fillId="0" borderId="17" xfId="0" quotePrefix="1" applyFont="1" applyFill="1" applyBorder="1" applyAlignment="1">
      <alignment horizontal="center" wrapText="1"/>
    </xf>
    <xf numFmtId="0" fontId="70" fillId="0" borderId="17" xfId="0" applyFont="1" applyFill="1" applyBorder="1" applyAlignment="1">
      <alignment horizontal="center" wrapText="1"/>
    </xf>
    <xf numFmtId="0" fontId="70" fillId="0" borderId="0" xfId="0" applyFont="1" applyAlignment="1">
      <alignment wrapText="1"/>
    </xf>
    <xf numFmtId="3" fontId="70" fillId="0" borderId="17" xfId="0" quotePrefix="1" applyNumberFormat="1" applyFont="1" applyFill="1" applyBorder="1" applyAlignment="1">
      <alignment horizontal="center" wrapText="1"/>
    </xf>
    <xf numFmtId="0" fontId="71" fillId="26" borderId="19" xfId="0" applyFont="1" applyFill="1" applyBorder="1" applyAlignment="1">
      <alignment horizontal="center"/>
    </xf>
    <xf numFmtId="3" fontId="0" fillId="0" borderId="0" xfId="0" applyNumberFormat="1"/>
    <xf numFmtId="0" fontId="0" fillId="0" borderId="0" xfId="0" applyFill="1" applyBorder="1"/>
    <xf numFmtId="0" fontId="0" fillId="0" borderId="0" xfId="0" applyFont="1" applyFill="1" applyBorder="1" applyAlignment="1">
      <alignment horizontal="center"/>
    </xf>
    <xf numFmtId="0" fontId="71" fillId="31" borderId="0" xfId="0" applyFont="1" applyFill="1" applyBorder="1" applyAlignment="1">
      <alignment horizontal="center"/>
    </xf>
    <xf numFmtId="0" fontId="72" fillId="0" borderId="0" xfId="0" applyFont="1" applyFill="1" applyAlignment="1">
      <alignment horizontal="center"/>
    </xf>
    <xf numFmtId="0" fontId="71" fillId="26" borderId="23" xfId="0" applyFont="1" applyFill="1" applyBorder="1" applyAlignment="1">
      <alignment horizontal="center"/>
    </xf>
    <xf numFmtId="0" fontId="71" fillId="0" borderId="20" xfId="0" applyFont="1" applyFill="1" applyBorder="1" applyAlignment="1"/>
    <xf numFmtId="0" fontId="70" fillId="0" borderId="0" xfId="0" applyFont="1" applyFill="1"/>
    <xf numFmtId="0" fontId="71" fillId="0" borderId="23" xfId="0" applyFont="1" applyFill="1" applyBorder="1" applyAlignment="1">
      <alignment horizontal="center"/>
    </xf>
    <xf numFmtId="49" fontId="70" fillId="0" borderId="17" xfId="0" quotePrefix="1" applyNumberFormat="1" applyFont="1" applyFill="1" applyBorder="1" applyAlignment="1">
      <alignment horizontal="center" wrapText="1"/>
    </xf>
    <xf numFmtId="49" fontId="73" fillId="0" borderId="0" xfId="0" applyNumberFormat="1" applyFont="1"/>
    <xf numFmtId="0" fontId="74" fillId="0" borderId="0" xfId="0" applyFont="1"/>
    <xf numFmtId="0" fontId="75" fillId="0" borderId="0" xfId="0" applyFont="1" applyAlignment="1">
      <alignment horizontal="left" vertical="center" indent="1"/>
    </xf>
    <xf numFmtId="0" fontId="71" fillId="26" borderId="24" xfId="0" applyFont="1" applyFill="1" applyBorder="1" applyAlignment="1">
      <alignment horizontal="right"/>
    </xf>
    <xf numFmtId="0" fontId="70" fillId="0" borderId="17" xfId="0" applyFont="1" applyFill="1" applyBorder="1" applyAlignment="1">
      <alignment horizontal="right"/>
    </xf>
    <xf numFmtId="0" fontId="0" fillId="0" borderId="0" xfId="0" applyAlignment="1">
      <alignment horizontal="right"/>
    </xf>
    <xf numFmtId="0" fontId="70" fillId="0" borderId="17" xfId="0" quotePrefix="1" applyFont="1" applyFill="1" applyBorder="1" applyAlignment="1">
      <alignment horizontal="right"/>
    </xf>
    <xf numFmtId="0" fontId="70" fillId="0" borderId="16" xfId="0" applyFont="1" applyFill="1" applyBorder="1" applyAlignment="1">
      <alignment horizontal="right"/>
    </xf>
    <xf numFmtId="0" fontId="70" fillId="0" borderId="0" xfId="0" applyFont="1" applyAlignment="1">
      <alignment horizontal="right" wrapText="1"/>
    </xf>
    <xf numFmtId="0" fontId="71" fillId="0" borderId="0" xfId="0" applyFont="1" applyFill="1" applyBorder="1" applyAlignment="1">
      <alignment horizontal="center"/>
    </xf>
    <xf numFmtId="16" fontId="70" fillId="0" borderId="0" xfId="0" applyNumberFormat="1" applyFont="1" applyFill="1" applyAlignment="1">
      <alignment horizontal="center"/>
    </xf>
    <xf numFmtId="0" fontId="76" fillId="0" borderId="0" xfId="0" applyFont="1" applyFill="1" applyAlignment="1">
      <alignment horizontal="center"/>
    </xf>
    <xf numFmtId="0" fontId="0" fillId="0" borderId="0" xfId="0" applyAlignment="1"/>
    <xf numFmtId="0" fontId="0" fillId="0" borderId="48" xfId="0" applyFont="1" applyFill="1" applyBorder="1" applyAlignment="1">
      <alignment horizontal="left"/>
    </xf>
    <xf numFmtId="0" fontId="0" fillId="84" borderId="48" xfId="0" applyFont="1" applyFill="1" applyBorder="1" applyAlignment="1">
      <alignment horizontal="left"/>
    </xf>
    <xf numFmtId="0" fontId="0" fillId="90" borderId="48" xfId="0" applyFont="1" applyFill="1" applyBorder="1" applyAlignment="1">
      <alignment horizontal="left"/>
    </xf>
    <xf numFmtId="0" fontId="0" fillId="86" borderId="48" xfId="0" applyFill="1" applyBorder="1" applyAlignment="1">
      <alignment horizontal="center"/>
    </xf>
    <xf numFmtId="0" fontId="0" fillId="87" borderId="48" xfId="0" applyFill="1" applyBorder="1" applyAlignment="1">
      <alignment horizontal="center"/>
    </xf>
    <xf numFmtId="0" fontId="0" fillId="29" borderId="48" xfId="0" applyFill="1" applyBorder="1" applyAlignment="1">
      <alignment horizontal="center"/>
    </xf>
    <xf numFmtId="0" fontId="0" fillId="88" borderId="48" xfId="0" applyFill="1" applyBorder="1" applyAlignment="1">
      <alignment horizontal="center"/>
    </xf>
    <xf numFmtId="0" fontId="0" fillId="78" borderId="48" xfId="0" applyFill="1" applyBorder="1" applyAlignment="1">
      <alignment horizontal="center"/>
    </xf>
    <xf numFmtId="0" fontId="0" fillId="89" borderId="48" xfId="0" applyFill="1" applyBorder="1" applyAlignment="1">
      <alignment horizontal="center"/>
    </xf>
    <xf numFmtId="0" fontId="0" fillId="0" borderId="48" xfId="0" applyFill="1" applyBorder="1" applyAlignment="1">
      <alignment horizontal="center"/>
    </xf>
    <xf numFmtId="0" fontId="33" fillId="83" borderId="48" xfId="0" applyFont="1" applyFill="1" applyBorder="1" applyAlignment="1">
      <alignment horizontal="center" vertical="center"/>
    </xf>
    <xf numFmtId="0" fontId="0" fillId="0" borderId="48" xfId="0" applyFont="1" applyFill="1" applyBorder="1" applyAlignment="1">
      <alignment horizontal="left" vertical="center"/>
    </xf>
    <xf numFmtId="0" fontId="33" fillId="0" borderId="48" xfId="0" applyFont="1" applyFill="1" applyBorder="1" applyAlignment="1">
      <alignment horizontal="left" vertical="center"/>
    </xf>
    <xf numFmtId="49" fontId="0" fillId="85" borderId="48" xfId="0" applyNumberFormat="1" applyFill="1" applyBorder="1" applyAlignment="1">
      <alignment horizontal="center"/>
    </xf>
    <xf numFmtId="49" fontId="0" fillId="86" borderId="48" xfId="0" applyNumberFormat="1" applyFill="1" applyBorder="1" applyAlignment="1">
      <alignment horizontal="center"/>
    </xf>
    <xf numFmtId="49" fontId="0" fillId="87" borderId="48" xfId="0" applyNumberFormat="1" applyFill="1" applyBorder="1" applyAlignment="1">
      <alignment horizontal="center"/>
    </xf>
    <xf numFmtId="0" fontId="0" fillId="29" borderId="48" xfId="0" applyFill="1" applyBorder="1" applyAlignment="1"/>
    <xf numFmtId="0" fontId="0" fillId="88" borderId="48" xfId="0" applyFill="1" applyBorder="1" applyAlignment="1"/>
    <xf numFmtId="0" fontId="0" fillId="78" borderId="48" xfId="0" applyFill="1" applyBorder="1" applyAlignment="1"/>
    <xf numFmtId="0" fontId="0" fillId="89" borderId="48" xfId="0" applyFill="1" applyBorder="1" applyAlignment="1"/>
    <xf numFmtId="0" fontId="0" fillId="0" borderId="48" xfId="0" applyBorder="1" applyAlignment="1"/>
    <xf numFmtId="0" fontId="0" fillId="86" borderId="48" xfId="0" applyFont="1" applyFill="1" applyBorder="1" applyAlignment="1">
      <alignment horizontal="center" vertical="center"/>
    </xf>
    <xf numFmtId="0" fontId="0" fillId="87" borderId="48" xfId="0" applyFont="1" applyFill="1" applyBorder="1" applyAlignment="1">
      <alignment horizontal="center" vertical="center"/>
    </xf>
    <xf numFmtId="0" fontId="0" fillId="0" borderId="48" xfId="0" applyFill="1" applyBorder="1" applyAlignment="1"/>
    <xf numFmtId="0" fontId="0" fillId="91" borderId="48" xfId="0" applyFill="1" applyBorder="1" applyAlignment="1"/>
    <xf numFmtId="0" fontId="0" fillId="87" borderId="0" xfId="0" applyFill="1" applyAlignment="1">
      <alignment horizontal="center"/>
    </xf>
    <xf numFmtId="0" fontId="67" fillId="87" borderId="0" xfId="0" applyFont="1" applyFill="1" applyAlignment="1">
      <alignment horizontal="center"/>
    </xf>
    <xf numFmtId="0" fontId="0" fillId="29" borderId="0" xfId="0" applyFill="1" applyAlignment="1">
      <alignment horizontal="center"/>
    </xf>
    <xf numFmtId="0" fontId="0" fillId="78" borderId="0" xfId="0" applyFill="1" applyAlignment="1">
      <alignment horizontal="center"/>
    </xf>
    <xf numFmtId="0" fontId="67" fillId="78" borderId="0" xfId="0" applyFont="1" applyFill="1" applyAlignment="1">
      <alignment horizontal="center"/>
    </xf>
    <xf numFmtId="0" fontId="0" fillId="89" borderId="0" xfId="0" applyFill="1" applyAlignment="1">
      <alignment horizontal="center"/>
    </xf>
    <xf numFmtId="0" fontId="0" fillId="93" borderId="0" xfId="0" applyFill="1" applyAlignment="1">
      <alignment horizontal="center"/>
    </xf>
    <xf numFmtId="0" fontId="65" fillId="93" borderId="0" xfId="0" applyFont="1" applyFill="1" applyAlignment="1">
      <alignment horizontal="center"/>
    </xf>
    <xf numFmtId="0" fontId="65" fillId="89" borderId="0" xfId="0" applyFont="1" applyFill="1" applyAlignment="1">
      <alignment horizontal="center"/>
    </xf>
    <xf numFmtId="0" fontId="68" fillId="89" borderId="0" xfId="0" applyFont="1" applyFill="1" applyAlignment="1">
      <alignment horizontal="center"/>
    </xf>
    <xf numFmtId="0" fontId="65" fillId="87" borderId="0" xfId="0" applyFont="1" applyFill="1" applyAlignment="1">
      <alignment horizontal="center"/>
    </xf>
    <xf numFmtId="0" fontId="65" fillId="78" borderId="0" xfId="0" applyFont="1" applyFill="1" applyAlignment="1">
      <alignment horizontal="center"/>
    </xf>
    <xf numFmtId="0" fontId="65" fillId="29" borderId="0" xfId="0" applyFont="1" applyFill="1" applyAlignment="1">
      <alignment horizontal="center"/>
    </xf>
    <xf numFmtId="0" fontId="65" fillId="0" borderId="0" xfId="0" applyFont="1" applyFill="1" applyAlignment="1">
      <alignment horizontal="center"/>
    </xf>
    <xf numFmtId="0" fontId="63" fillId="86" borderId="0" xfId="0" applyFont="1" applyFill="1" applyAlignment="1">
      <alignment horizontal="left"/>
    </xf>
    <xf numFmtId="0" fontId="69" fillId="81" borderId="0" xfId="0" applyFont="1" applyFill="1" applyBorder="1" applyAlignment="1">
      <alignment horizontal="center" vertical="center" wrapText="1"/>
    </xf>
    <xf numFmtId="0" fontId="0" fillId="78" borderId="0" xfId="0" applyFill="1" applyAlignment="1">
      <alignment horizontal="center" wrapText="1"/>
    </xf>
    <xf numFmtId="0" fontId="33" fillId="83" borderId="0" xfId="0" applyFont="1" applyFill="1" applyBorder="1" applyAlignment="1">
      <alignment horizontal="center" vertical="center"/>
    </xf>
    <xf numFmtId="0" fontId="0" fillId="0" borderId="52" xfId="0" applyFont="1" applyFill="1" applyBorder="1" applyAlignment="1">
      <alignment horizontal="left"/>
    </xf>
    <xf numFmtId="0" fontId="0" fillId="94" borderId="0" xfId="0" applyFill="1" applyAlignment="1"/>
    <xf numFmtId="0" fontId="0" fillId="94" borderId="0" xfId="0" applyFill="1" applyBorder="1" applyAlignment="1"/>
    <xf numFmtId="0" fontId="33" fillId="94" borderId="48" xfId="0" applyFont="1" applyFill="1" applyBorder="1" applyAlignment="1">
      <alignment horizontal="left" vertical="center"/>
    </xf>
    <xf numFmtId="0" fontId="0" fillId="91" borderId="48" xfId="0" applyFill="1" applyBorder="1" applyAlignment="1">
      <alignment horizontal="center"/>
    </xf>
    <xf numFmtId="0" fontId="0" fillId="95" borderId="48" xfId="0" applyFont="1" applyFill="1" applyBorder="1" applyAlignment="1">
      <alignment horizontal="left"/>
    </xf>
    <xf numFmtId="0" fontId="0" fillId="95" borderId="48" xfId="0" applyFill="1" applyBorder="1" applyAlignment="1"/>
    <xf numFmtId="0" fontId="33" fillId="95" borderId="48" xfId="0" applyFont="1" applyFill="1" applyBorder="1" applyAlignment="1">
      <alignment horizontal="left" vertical="center"/>
    </xf>
    <xf numFmtId="0" fontId="0" fillId="95" borderId="48" xfId="0" applyFont="1" applyFill="1" applyBorder="1" applyAlignment="1">
      <alignment horizontal="left" vertical="center"/>
    </xf>
    <xf numFmtId="49" fontId="0" fillId="95" borderId="48" xfId="0" applyNumberFormat="1" applyFill="1" applyBorder="1" applyAlignment="1">
      <alignment horizontal="center"/>
    </xf>
    <xf numFmtId="0" fontId="0" fillId="95" borderId="48" xfId="0" applyFont="1" applyFill="1" applyBorder="1" applyAlignment="1">
      <alignment horizontal="center" vertical="center"/>
    </xf>
    <xf numFmtId="0" fontId="0" fillId="95" borderId="48" xfId="0" applyFill="1" applyBorder="1" applyAlignment="1">
      <alignment horizontal="center"/>
    </xf>
    <xf numFmtId="0" fontId="0" fillId="95" borderId="48" xfId="0" applyFont="1" applyFill="1" applyBorder="1" applyAlignment="1"/>
    <xf numFmtId="0" fontId="33" fillId="83" borderId="49" xfId="0" applyFont="1" applyFill="1" applyBorder="1" applyAlignment="1">
      <alignment horizontal="center" vertical="center"/>
    </xf>
    <xf numFmtId="0" fontId="33" fillId="83" borderId="50" xfId="0" applyFont="1" applyFill="1" applyBorder="1" applyAlignment="1">
      <alignment horizontal="center" vertical="center"/>
    </xf>
    <xf numFmtId="0" fontId="33" fillId="83" borderId="14" xfId="0" applyFont="1" applyFill="1" applyBorder="1" applyAlignment="1">
      <alignment horizontal="center" vertical="center"/>
    </xf>
    <xf numFmtId="0" fontId="33" fillId="83" borderId="51" xfId="0" applyFont="1" applyFill="1" applyBorder="1" applyAlignment="1">
      <alignment horizontal="center" vertical="center"/>
    </xf>
    <xf numFmtId="0" fontId="0" fillId="92" borderId="0" xfId="0" applyFill="1" applyAlignment="1">
      <alignment horizontal="center"/>
    </xf>
    <xf numFmtId="0" fontId="71" fillId="26" borderId="23" xfId="0" applyFont="1" applyFill="1" applyBorder="1" applyAlignment="1">
      <alignment horizontal="center"/>
    </xf>
    <xf numFmtId="0" fontId="71" fillId="26" borderId="21" xfId="0" applyFont="1" applyFill="1" applyBorder="1" applyAlignment="1">
      <alignment horizontal="center"/>
    </xf>
    <xf numFmtId="0" fontId="71" fillId="31" borderId="20" xfId="0" applyFont="1" applyFill="1" applyBorder="1" applyAlignment="1">
      <alignment horizontal="center"/>
    </xf>
    <xf numFmtId="0" fontId="71" fillId="31" borderId="0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/>
    <xf numFmtId="0" fontId="71" fillId="26" borderId="17" xfId="0" applyFont="1" applyFill="1" applyBorder="1" applyAlignment="1">
      <alignment horizontal="center"/>
    </xf>
    <xf numFmtId="0" fontId="71" fillId="26" borderId="20" xfId="0" applyFont="1" applyFill="1" applyBorder="1" applyAlignment="1">
      <alignment horizontal="center"/>
    </xf>
    <xf numFmtId="0" fontId="71" fillId="26" borderId="26" xfId="0" applyFont="1" applyFill="1" applyBorder="1" applyAlignment="1">
      <alignment horizontal="center"/>
    </xf>
    <xf numFmtId="0" fontId="71" fillId="26" borderId="19" xfId="0" applyFont="1" applyFill="1" applyBorder="1" applyAlignment="1">
      <alignment horizontal="center"/>
    </xf>
    <xf numFmtId="0" fontId="35" fillId="31" borderId="20" xfId="0" applyFont="1" applyFill="1" applyBorder="1" applyAlignment="1">
      <alignment horizontal="center"/>
    </xf>
    <xf numFmtId="0" fontId="33" fillId="30" borderId="18" xfId="0" applyFont="1" applyFill="1" applyBorder="1" applyAlignment="1"/>
    <xf numFmtId="0" fontId="0" fillId="25" borderId="18" xfId="0" applyFill="1" applyBorder="1" applyAlignment="1">
      <alignment horizontal="center"/>
    </xf>
    <xf numFmtId="0" fontId="35" fillId="26" borderId="25" xfId="0" applyFont="1" applyFill="1" applyBorder="1" applyAlignment="1">
      <alignment horizontal="center"/>
    </xf>
    <xf numFmtId="0" fontId="35" fillId="26" borderId="17" xfId="0" applyFont="1" applyFill="1" applyBorder="1" applyAlignment="1">
      <alignment horizontal="center"/>
    </xf>
    <xf numFmtId="0" fontId="35" fillId="26" borderId="23" xfId="0" applyFont="1" applyFill="1" applyBorder="1" applyAlignment="1">
      <alignment horizontal="center"/>
    </xf>
    <xf numFmtId="0" fontId="35" fillId="26" borderId="21" xfId="0" applyFont="1" applyFill="1" applyBorder="1" applyAlignment="1">
      <alignment horizontal="center"/>
    </xf>
    <xf numFmtId="0" fontId="35" fillId="26" borderId="22" xfId="0" applyFont="1" applyFill="1" applyBorder="1" applyAlignment="1">
      <alignment horizontal="center"/>
    </xf>
    <xf numFmtId="0" fontId="33" fillId="28" borderId="18" xfId="0" applyFont="1" applyFill="1" applyBorder="1" applyAlignment="1">
      <alignment horizontal="left"/>
    </xf>
    <xf numFmtId="0" fontId="33" fillId="27" borderId="18" xfId="0" applyFont="1" applyFill="1" applyBorder="1" applyAlignment="1">
      <alignment horizontal="left"/>
    </xf>
    <xf numFmtId="0" fontId="33" fillId="32" borderId="18" xfId="0" applyFont="1" applyFill="1" applyBorder="1" applyAlignment="1">
      <alignment horizontal="left"/>
    </xf>
    <xf numFmtId="0" fontId="33" fillId="27" borderId="18" xfId="0" applyFont="1" applyFill="1" applyBorder="1" applyAlignment="1"/>
    <xf numFmtId="0" fontId="0" fillId="29" borderId="19" xfId="0" applyFill="1" applyBorder="1"/>
    <xf numFmtId="0" fontId="0" fillId="29" borderId="20" xfId="0" applyFill="1" applyBorder="1"/>
    <xf numFmtId="0" fontId="0" fillId="29" borderId="26" xfId="0" applyFill="1" applyBorder="1"/>
    <xf numFmtId="0" fontId="0" fillId="30" borderId="19" xfId="0" applyFill="1" applyBorder="1"/>
    <xf numFmtId="0" fontId="0" fillId="30" borderId="20" xfId="0" applyFill="1" applyBorder="1"/>
    <xf numFmtId="0" fontId="0" fillId="30" borderId="26" xfId="0" applyFill="1" applyBorder="1"/>
    <xf numFmtId="0" fontId="33" fillId="30" borderId="19" xfId="0" applyFont="1" applyFill="1" applyBorder="1"/>
    <xf numFmtId="0" fontId="33" fillId="30" borderId="20" xfId="0" applyFont="1" applyFill="1" applyBorder="1"/>
    <xf numFmtId="0" fontId="33" fillId="30" borderId="26" xfId="0" applyFont="1" applyFill="1" applyBorder="1"/>
    <xf numFmtId="0" fontId="35" fillId="26" borderId="19" xfId="0" applyFont="1" applyFill="1" applyBorder="1" applyAlignment="1">
      <alignment horizontal="center"/>
    </xf>
    <xf numFmtId="0" fontId="35" fillId="26" borderId="26" xfId="0" applyFont="1" applyFill="1" applyBorder="1" applyAlignment="1">
      <alignment horizontal="center"/>
    </xf>
    <xf numFmtId="0" fontId="35" fillId="31" borderId="0" xfId="0" applyFont="1" applyFill="1" applyBorder="1" applyAlignment="1">
      <alignment horizontal="center"/>
    </xf>
    <xf numFmtId="0" fontId="35" fillId="26" borderId="20" xfId="0" applyFont="1" applyFill="1" applyBorder="1" applyAlignment="1">
      <alignment horizontal="center"/>
    </xf>
    <xf numFmtId="0" fontId="33" fillId="32" borderId="18" xfId="0" applyFont="1" applyFill="1" applyBorder="1" applyAlignment="1"/>
  </cellXfs>
  <cellStyles count="1629">
    <cellStyle name=" 1" xfId="1"/>
    <cellStyle name=" 1 2" xfId="2"/>
    <cellStyle name=" 1 2 2" xfId="217"/>
    <cellStyle name=" 1 2 3" xfId="218"/>
    <cellStyle name=" 1 3" xfId="3"/>
    <cellStyle name=" 1 3 2" xfId="219"/>
    <cellStyle name=" 1 3 3" xfId="220"/>
    <cellStyle name=" 1 4" xfId="4"/>
    <cellStyle name=" 1 4 2" xfId="221"/>
    <cellStyle name=" 1 4 3" xfId="222"/>
    <cellStyle name=" 1 5" xfId="5"/>
    <cellStyle name=" 1 5 2" xfId="223"/>
    <cellStyle name=" 1 5 3" xfId="224"/>
    <cellStyle name="_x000d__x000a_JournalTemplate=C:\COMFO\CTALK\JOURSTD.TPL_x000d__x000a_LbStateAddress=3 3 0 251 1 89 2 311_x000d__x000a_LbStateJou" xfId="1627"/>
    <cellStyle name="_Action Items" xfId="6"/>
    <cellStyle name="_Action Items 2" xfId="7"/>
    <cellStyle name="_Action Items 2 10" xfId="225"/>
    <cellStyle name="_Action Items 2 11" xfId="226"/>
    <cellStyle name="_Action Items 2 12" xfId="227"/>
    <cellStyle name="_Action Items 2 13" xfId="228"/>
    <cellStyle name="_Action Items 2 14" xfId="229"/>
    <cellStyle name="_Action Items 2 15" xfId="230"/>
    <cellStyle name="_Action Items 2 16" xfId="231"/>
    <cellStyle name="_Action Items 2 17" xfId="232"/>
    <cellStyle name="_Action Items 2 2" xfId="233"/>
    <cellStyle name="_Action Items 2 3" xfId="234"/>
    <cellStyle name="_Action Items 2 4" xfId="235"/>
    <cellStyle name="_Action Items 2 5" xfId="236"/>
    <cellStyle name="_Action Items 2 6" xfId="237"/>
    <cellStyle name="_Action Items 2 7" xfId="238"/>
    <cellStyle name="_Action Items 2 8" xfId="239"/>
    <cellStyle name="_Action Items 2 9" xfId="240"/>
    <cellStyle name="_Combined_SS" xfId="8"/>
    <cellStyle name="_Combined_SS 2" xfId="9"/>
    <cellStyle name="_Combined_SS 2 10" xfId="241"/>
    <cellStyle name="_Combined_SS 2 11" xfId="242"/>
    <cellStyle name="_Combined_SS 2 12" xfId="243"/>
    <cellStyle name="_Combined_SS 2 13" xfId="244"/>
    <cellStyle name="_Combined_SS 2 14" xfId="245"/>
    <cellStyle name="_Combined_SS 2 15" xfId="246"/>
    <cellStyle name="_Combined_SS 2 16" xfId="247"/>
    <cellStyle name="_Combined_SS 2 17" xfId="248"/>
    <cellStyle name="_Combined_SS 2 2" xfId="249"/>
    <cellStyle name="_Combined_SS 2 3" xfId="250"/>
    <cellStyle name="_Combined_SS 2 4" xfId="251"/>
    <cellStyle name="_Combined_SS 2 5" xfId="252"/>
    <cellStyle name="_Combined_SS 2 6" xfId="253"/>
    <cellStyle name="_Combined_SS 2 7" xfId="254"/>
    <cellStyle name="_Combined_SS 2 8" xfId="255"/>
    <cellStyle name="_Combined_SS 2 9" xfId="256"/>
    <cellStyle name="_Config Info" xfId="10"/>
    <cellStyle name="_Config Info 2" xfId="11"/>
    <cellStyle name="_Config Info 2 10" xfId="257"/>
    <cellStyle name="_Config Info 2 11" xfId="258"/>
    <cellStyle name="_Config Info 2 12" xfId="259"/>
    <cellStyle name="_Config Info 2 13" xfId="260"/>
    <cellStyle name="_Config Info 2 14" xfId="261"/>
    <cellStyle name="_Config Info 2 15" xfId="262"/>
    <cellStyle name="_Config Info 2 16" xfId="263"/>
    <cellStyle name="_Config Info 2 17" xfId="264"/>
    <cellStyle name="_Config Info 2 2" xfId="265"/>
    <cellStyle name="_Config Info 2 3" xfId="266"/>
    <cellStyle name="_Config Info 2 4" xfId="267"/>
    <cellStyle name="_Config Info 2 5" xfId="268"/>
    <cellStyle name="_Config Info 2 6" xfId="269"/>
    <cellStyle name="_Config Info 2 7" xfId="270"/>
    <cellStyle name="_Config Info 2 8" xfId="271"/>
    <cellStyle name="_Config Info 2 9" xfId="272"/>
    <cellStyle name="_Project Scope" xfId="12"/>
    <cellStyle name="_Project Scope 2" xfId="13"/>
    <cellStyle name="_Project Scope 2 10" xfId="273"/>
    <cellStyle name="_Project Scope 2 11" xfId="274"/>
    <cellStyle name="_Project Scope 2 12" xfId="275"/>
    <cellStyle name="_Project Scope 2 13" xfId="276"/>
    <cellStyle name="_Project Scope 2 14" xfId="277"/>
    <cellStyle name="_Project Scope 2 15" xfId="278"/>
    <cellStyle name="_Project Scope 2 16" xfId="279"/>
    <cellStyle name="_Project Scope 2 17" xfId="280"/>
    <cellStyle name="_Project Scope 2 2" xfId="281"/>
    <cellStyle name="_Project Scope 2 3" xfId="282"/>
    <cellStyle name="_Project Scope 2 4" xfId="283"/>
    <cellStyle name="_Project Scope 2 5" xfId="284"/>
    <cellStyle name="_Project Scope 2 6" xfId="285"/>
    <cellStyle name="_Project Scope 2 7" xfId="286"/>
    <cellStyle name="_Project Scope 2 8" xfId="287"/>
    <cellStyle name="_Project Scope 2 9" xfId="288"/>
    <cellStyle name="20% - Accent1 2" xfId="14"/>
    <cellStyle name="20% - Accent1 3" xfId="15"/>
    <cellStyle name="20% - Accent1 4" xfId="16"/>
    <cellStyle name="20% - Accent1 5" xfId="289"/>
    <cellStyle name="20% - Accent1 5 2" xfId="290"/>
    <cellStyle name="20% - Accent1 6" xfId="291"/>
    <cellStyle name="20% - Accent1 6 2" xfId="292"/>
    <cellStyle name="20% - Accent1 7" xfId="293"/>
    <cellStyle name="20% - Accent1 7 2" xfId="294"/>
    <cellStyle name="20% - Accent1 8" xfId="295"/>
    <cellStyle name="20% - Accent1 8 2" xfId="296"/>
    <cellStyle name="20% - Accent2 2" xfId="17"/>
    <cellStyle name="20% - Accent2 3" xfId="18"/>
    <cellStyle name="20% - Accent2 4" xfId="19"/>
    <cellStyle name="20% - Accent2 5" xfId="297"/>
    <cellStyle name="20% - Accent2 5 2" xfId="298"/>
    <cellStyle name="20% - Accent2 6" xfId="299"/>
    <cellStyle name="20% - Accent2 6 2" xfId="300"/>
    <cellStyle name="20% - Accent2 7" xfId="301"/>
    <cellStyle name="20% - Accent2 7 2" xfId="302"/>
    <cellStyle name="20% - Accent2 8" xfId="303"/>
    <cellStyle name="20% - Accent2 8 2" xfId="304"/>
    <cellStyle name="20% - Accent3 2" xfId="20"/>
    <cellStyle name="20% - Accent3 3" xfId="21"/>
    <cellStyle name="20% - Accent3 4" xfId="22"/>
    <cellStyle name="20% - Accent3 5" xfId="305"/>
    <cellStyle name="20% - Accent3 5 2" xfId="306"/>
    <cellStyle name="20% - Accent3 6" xfId="307"/>
    <cellStyle name="20% - Accent3 6 2" xfId="308"/>
    <cellStyle name="20% - Accent3 7" xfId="309"/>
    <cellStyle name="20% - Accent3 7 2" xfId="310"/>
    <cellStyle name="20% - Accent3 8" xfId="311"/>
    <cellStyle name="20% - Accent3 8 2" xfId="312"/>
    <cellStyle name="20% - Accent4 2" xfId="23"/>
    <cellStyle name="20% - Accent4 3" xfId="24"/>
    <cellStyle name="20% - Accent4 4" xfId="25"/>
    <cellStyle name="20% - Accent4 5" xfId="313"/>
    <cellStyle name="20% - Accent4 5 2" xfId="314"/>
    <cellStyle name="20% - Accent4 6" xfId="315"/>
    <cellStyle name="20% - Accent4 6 2" xfId="316"/>
    <cellStyle name="20% - Accent4 7" xfId="317"/>
    <cellStyle name="20% - Accent4 7 2" xfId="318"/>
    <cellStyle name="20% - Accent4 8" xfId="319"/>
    <cellStyle name="20% - Accent4 8 2" xfId="320"/>
    <cellStyle name="20% - Accent5 2" xfId="26"/>
    <cellStyle name="20% - Accent5 3" xfId="27"/>
    <cellStyle name="20% - Accent5 4" xfId="28"/>
    <cellStyle name="20% - Accent5 5" xfId="321"/>
    <cellStyle name="20% - Accent5 5 2" xfId="322"/>
    <cellStyle name="20% - Accent5 6" xfId="323"/>
    <cellStyle name="20% - Accent5 6 2" xfId="324"/>
    <cellStyle name="20% - Accent5 7" xfId="325"/>
    <cellStyle name="20% - Accent5 7 2" xfId="326"/>
    <cellStyle name="20% - Accent5 8" xfId="327"/>
    <cellStyle name="20% - Accent5 8 2" xfId="328"/>
    <cellStyle name="20% - Accent6 2" xfId="29"/>
    <cellStyle name="20% - Accent6 3" xfId="30"/>
    <cellStyle name="20% - Accent6 4" xfId="31"/>
    <cellStyle name="20% - Accent6 5" xfId="329"/>
    <cellStyle name="20% - Accent6 5 2" xfId="330"/>
    <cellStyle name="20% - Accent6 6" xfId="331"/>
    <cellStyle name="20% - Accent6 6 2" xfId="332"/>
    <cellStyle name="20% - Accent6 7" xfId="333"/>
    <cellStyle name="20% - Accent6 7 2" xfId="334"/>
    <cellStyle name="20% - Accent6 8" xfId="335"/>
    <cellStyle name="20% - Accent6 8 2" xfId="336"/>
    <cellStyle name="40% - Accent1 2" xfId="32"/>
    <cellStyle name="40% - Accent1 3" xfId="33"/>
    <cellStyle name="40% - Accent1 4" xfId="34"/>
    <cellStyle name="40% - Accent1 5" xfId="337"/>
    <cellStyle name="40% - Accent1 5 2" xfId="338"/>
    <cellStyle name="40% - Accent1 6" xfId="339"/>
    <cellStyle name="40% - Accent1 6 2" xfId="340"/>
    <cellStyle name="40% - Accent1 7" xfId="341"/>
    <cellStyle name="40% - Accent1 7 2" xfId="342"/>
    <cellStyle name="40% - Accent1 8" xfId="343"/>
    <cellStyle name="40% - Accent1 8 2" xfId="344"/>
    <cellStyle name="40% - Accent2 2" xfId="35"/>
    <cellStyle name="40% - Accent2 3" xfId="36"/>
    <cellStyle name="40% - Accent2 4" xfId="37"/>
    <cellStyle name="40% - Accent2 5" xfId="345"/>
    <cellStyle name="40% - Accent2 5 2" xfId="346"/>
    <cellStyle name="40% - Accent2 6" xfId="347"/>
    <cellStyle name="40% - Accent2 6 2" xfId="348"/>
    <cellStyle name="40% - Accent2 7" xfId="349"/>
    <cellStyle name="40% - Accent2 7 2" xfId="350"/>
    <cellStyle name="40% - Accent2 8" xfId="351"/>
    <cellStyle name="40% - Accent2 8 2" xfId="352"/>
    <cellStyle name="40% - Accent3 2" xfId="38"/>
    <cellStyle name="40% - Accent3 3" xfId="39"/>
    <cellStyle name="40% - Accent3 4" xfId="40"/>
    <cellStyle name="40% - Accent3 5" xfId="353"/>
    <cellStyle name="40% - Accent3 5 2" xfId="354"/>
    <cellStyle name="40% - Accent3 6" xfId="355"/>
    <cellStyle name="40% - Accent3 6 2" xfId="356"/>
    <cellStyle name="40% - Accent3 7" xfId="357"/>
    <cellStyle name="40% - Accent3 7 2" xfId="358"/>
    <cellStyle name="40% - Accent3 8" xfId="359"/>
    <cellStyle name="40% - Accent3 8 2" xfId="360"/>
    <cellStyle name="40% - Accent6 2" xfId="41"/>
    <cellStyle name="40% - Accent6 3" xfId="42"/>
    <cellStyle name="40% - Accent6 4" xfId="43"/>
    <cellStyle name="40% - Accent6 5" xfId="361"/>
    <cellStyle name="40% - Accent6 5 2" xfId="362"/>
    <cellStyle name="40% - Accent6 6" xfId="363"/>
    <cellStyle name="40% - Accent6 6 2" xfId="364"/>
    <cellStyle name="40% - Accent6 7" xfId="365"/>
    <cellStyle name="40% - Accent6 7 2" xfId="366"/>
    <cellStyle name="40% - Accent6 8" xfId="367"/>
    <cellStyle name="40% - Accent6 8 2" xfId="368"/>
    <cellStyle name="60% - Accent1 2" xfId="44"/>
    <cellStyle name="60% - Accent1 3" xfId="45"/>
    <cellStyle name="60% - Accent1 4" xfId="46"/>
    <cellStyle name="60% - Accent1 5" xfId="369"/>
    <cellStyle name="60% - Accent1 6" xfId="370"/>
    <cellStyle name="60% - Accent1 7" xfId="371"/>
    <cellStyle name="60% - Accent1 8" xfId="372"/>
    <cellStyle name="60% - Accent2 2" xfId="47"/>
    <cellStyle name="60% - Accent2 3" xfId="48"/>
    <cellStyle name="60% - Accent2 4" xfId="49"/>
    <cellStyle name="60% - Accent2 5" xfId="373"/>
    <cellStyle name="60% - Accent2 6" xfId="374"/>
    <cellStyle name="60% - Accent2 7" xfId="375"/>
    <cellStyle name="60% - Accent2 8" xfId="376"/>
    <cellStyle name="60% - Accent3 2" xfId="50"/>
    <cellStyle name="60% - Accent3 3" xfId="51"/>
    <cellStyle name="60% - Accent3 4" xfId="52"/>
    <cellStyle name="60% - Accent3 5" xfId="377"/>
    <cellStyle name="60% - Accent3 6" xfId="378"/>
    <cellStyle name="60% - Accent3 7" xfId="379"/>
    <cellStyle name="60% - Accent3 8" xfId="380"/>
    <cellStyle name="60% - Accent4 2" xfId="53"/>
    <cellStyle name="60% - Accent4 3" xfId="54"/>
    <cellStyle name="60% - Accent4 4" xfId="55"/>
    <cellStyle name="60% - Accent4 5" xfId="381"/>
    <cellStyle name="60% - Accent4 6" xfId="382"/>
    <cellStyle name="60% - Accent4 7" xfId="383"/>
    <cellStyle name="60% - Accent4 8" xfId="384"/>
    <cellStyle name="60% - Accent5 2" xfId="56"/>
    <cellStyle name="60% - Accent5 3" xfId="57"/>
    <cellStyle name="60% - Accent5 4" xfId="58"/>
    <cellStyle name="60% - Accent5 5" xfId="385"/>
    <cellStyle name="60% - Accent5 6" xfId="386"/>
    <cellStyle name="60% - Accent5 7" xfId="387"/>
    <cellStyle name="60% - Accent5 8" xfId="388"/>
    <cellStyle name="60% - Accent6 2" xfId="59"/>
    <cellStyle name="60% - Accent6 3" xfId="60"/>
    <cellStyle name="60% - Accent6 4" xfId="61"/>
    <cellStyle name="60% - Accent6 5" xfId="389"/>
    <cellStyle name="60% - Accent6 6" xfId="390"/>
    <cellStyle name="60% - Accent6 7" xfId="391"/>
    <cellStyle name="60% - Accent6 8" xfId="392"/>
    <cellStyle name="Accent1 - 20%" xfId="393"/>
    <cellStyle name="Accent1 - 40%" xfId="394"/>
    <cellStyle name="Accent1 - 60%" xfId="395"/>
    <cellStyle name="Accent1 2" xfId="62"/>
    <cellStyle name="Accent1 2 2" xfId="396"/>
    <cellStyle name="Accent1 3" xfId="63"/>
    <cellStyle name="Accent1 4" xfId="64"/>
    <cellStyle name="Accent1 5" xfId="397"/>
    <cellStyle name="Accent1 6" xfId="398"/>
    <cellStyle name="Accent1 7" xfId="399"/>
    <cellStyle name="Accent1 8" xfId="400"/>
    <cellStyle name="Accent1 9" xfId="401"/>
    <cellStyle name="Accent2 - 20%" xfId="402"/>
    <cellStyle name="Accent2 - 40%" xfId="403"/>
    <cellStyle name="Accent2 - 60%" xfId="404"/>
    <cellStyle name="Accent2 2" xfId="65"/>
    <cellStyle name="Accent2 2 2" xfId="405"/>
    <cellStyle name="Accent2 3" xfId="66"/>
    <cellStyle name="Accent2 4" xfId="67"/>
    <cellStyle name="Accent2 5" xfId="406"/>
    <cellStyle name="Accent2 6" xfId="407"/>
    <cellStyle name="Accent2 7" xfId="408"/>
    <cellStyle name="Accent2 8" xfId="409"/>
    <cellStyle name="Accent2 9" xfId="410"/>
    <cellStyle name="Accent3 - 20%" xfId="411"/>
    <cellStyle name="Accent3 - 40%" xfId="412"/>
    <cellStyle name="Accent3 - 60%" xfId="413"/>
    <cellStyle name="Accent3 2" xfId="68"/>
    <cellStyle name="Accent3 2 2" xfId="414"/>
    <cellStyle name="Accent3 3" xfId="69"/>
    <cellStyle name="Accent3 4" xfId="70"/>
    <cellStyle name="Accent3 5" xfId="415"/>
    <cellStyle name="Accent3 6" xfId="416"/>
    <cellStyle name="Accent3 7" xfId="417"/>
    <cellStyle name="Accent3 8" xfId="418"/>
    <cellStyle name="Accent3 9" xfId="419"/>
    <cellStyle name="Accent4 - 20%" xfId="420"/>
    <cellStyle name="Accent4 - 40%" xfId="421"/>
    <cellStyle name="Accent4 - 60%" xfId="422"/>
    <cellStyle name="Accent4 2" xfId="423"/>
    <cellStyle name="Accent4 3" xfId="424"/>
    <cellStyle name="Accent5 - 20%" xfId="425"/>
    <cellStyle name="Accent5 - 40%" xfId="426"/>
    <cellStyle name="Accent5 - 60%" xfId="427"/>
    <cellStyle name="Accent5 2" xfId="428"/>
    <cellStyle name="Accent5 3" xfId="429"/>
    <cellStyle name="Accent6 - 20%" xfId="430"/>
    <cellStyle name="Accent6 - 40%" xfId="431"/>
    <cellStyle name="Accent6 - 60%" xfId="432"/>
    <cellStyle name="Accent6 2" xfId="71"/>
    <cellStyle name="Accent6 2 2" xfId="433"/>
    <cellStyle name="Accent6 3" xfId="72"/>
    <cellStyle name="Accent6 4" xfId="73"/>
    <cellStyle name="Accent6 5" xfId="434"/>
    <cellStyle name="Accent6 6" xfId="435"/>
    <cellStyle name="Accent6 7" xfId="436"/>
    <cellStyle name="Accent6 8" xfId="437"/>
    <cellStyle name="Accent6 9" xfId="438"/>
    <cellStyle name="Bad 2" xfId="74"/>
    <cellStyle name="Bad 2 2" xfId="439"/>
    <cellStyle name="Bad 3" xfId="75"/>
    <cellStyle name="Bad 4" xfId="76"/>
    <cellStyle name="Bad 5" xfId="440"/>
    <cellStyle name="Bad 6" xfId="441"/>
    <cellStyle name="Bad 7" xfId="442"/>
    <cellStyle name="Bad 8" xfId="443"/>
    <cellStyle name="Bad 9" xfId="444"/>
    <cellStyle name="Calculation 2" xfId="77"/>
    <cellStyle name="Calculation 2 2" xfId="445"/>
    <cellStyle name="Calculation 2 2 2" xfId="446"/>
    <cellStyle name="Calculation 2 3" xfId="447"/>
    <cellStyle name="Calculation 3" xfId="78"/>
    <cellStyle name="Calculation 3 2" xfId="448"/>
    <cellStyle name="Calculation 4" xfId="79"/>
    <cellStyle name="Calculation 4 2" xfId="449"/>
    <cellStyle name="Calculation 5" xfId="450"/>
    <cellStyle name="Calculation 5 2" xfId="451"/>
    <cellStyle name="Calculation 6" xfId="452"/>
    <cellStyle name="Calculation 7" xfId="453"/>
    <cellStyle name="Calculation 8" xfId="454"/>
    <cellStyle name="Calculation 9" xfId="455"/>
    <cellStyle name="category" xfId="80"/>
    <cellStyle name="Check Cell 2" xfId="81"/>
    <cellStyle name="Check Cell 2 2" xfId="456"/>
    <cellStyle name="Check Cell 3" xfId="82"/>
    <cellStyle name="Check Cell 4" xfId="83"/>
    <cellStyle name="Check Cell 5" xfId="457"/>
    <cellStyle name="Check Cell 6" xfId="458"/>
    <cellStyle name="Check Cell 7" xfId="459"/>
    <cellStyle name="Check Cell 8" xfId="460"/>
    <cellStyle name="Check Cell 9" xfId="461"/>
    <cellStyle name="Currency 2" xfId="84"/>
    <cellStyle name="Currency 2 10" xfId="462"/>
    <cellStyle name="Currency 2 11" xfId="463"/>
    <cellStyle name="Currency 2 12" xfId="464"/>
    <cellStyle name="Currency 2 13" xfId="465"/>
    <cellStyle name="Currency 2 14" xfId="466"/>
    <cellStyle name="Currency 2 15" xfId="467"/>
    <cellStyle name="Currency 2 16" xfId="468"/>
    <cellStyle name="Currency 2 17" xfId="469"/>
    <cellStyle name="Currency 2 2" xfId="470"/>
    <cellStyle name="Currency 2 3" xfId="471"/>
    <cellStyle name="Currency 2 4" xfId="472"/>
    <cellStyle name="Currency 2 5" xfId="473"/>
    <cellStyle name="Currency 2 6" xfId="474"/>
    <cellStyle name="Currency 2 7" xfId="475"/>
    <cellStyle name="Currency 2 8" xfId="476"/>
    <cellStyle name="Currency 2 9" xfId="477"/>
    <cellStyle name="Emphasis 1" xfId="478"/>
    <cellStyle name="Emphasis 2" xfId="479"/>
    <cellStyle name="Emphasis 3" xfId="480"/>
    <cellStyle name="Explanatory Text 2" xfId="85"/>
    <cellStyle name="Explanatory Text 3" xfId="86"/>
    <cellStyle name="Explanatory Text 4" xfId="87"/>
    <cellStyle name="Explanatory Text 5" xfId="481"/>
    <cellStyle name="Explanatory Text 6" xfId="482"/>
    <cellStyle name="Explanatory Text 7" xfId="483"/>
    <cellStyle name="Explanatory Text 8" xfId="484"/>
    <cellStyle name="Good 2" xfId="88"/>
    <cellStyle name="Good 2 2" xfId="485"/>
    <cellStyle name="Good 3" xfId="89"/>
    <cellStyle name="Good 4" xfId="90"/>
    <cellStyle name="Good 5" xfId="486"/>
    <cellStyle name="Good 6" xfId="487"/>
    <cellStyle name="Good 7" xfId="488"/>
    <cellStyle name="Good 8" xfId="489"/>
    <cellStyle name="Good 9" xfId="490"/>
    <cellStyle name="Grey" xfId="91"/>
    <cellStyle name="Grey 10" xfId="491"/>
    <cellStyle name="Grey 11" xfId="492"/>
    <cellStyle name="Grey 12" xfId="493"/>
    <cellStyle name="Grey 13" xfId="494"/>
    <cellStyle name="Grey 14" xfId="495"/>
    <cellStyle name="Grey 15" xfId="496"/>
    <cellStyle name="Grey 16" xfId="497"/>
    <cellStyle name="Grey 17" xfId="498"/>
    <cellStyle name="Grey 18" xfId="499"/>
    <cellStyle name="Grey 19" xfId="500"/>
    <cellStyle name="Grey 2" xfId="92"/>
    <cellStyle name="Grey 20" xfId="501"/>
    <cellStyle name="Grey 21" xfId="502"/>
    <cellStyle name="Grey 22" xfId="503"/>
    <cellStyle name="Grey 23" xfId="504"/>
    <cellStyle name="Grey 24" xfId="505"/>
    <cellStyle name="Grey 25" xfId="506"/>
    <cellStyle name="Grey 26" xfId="507"/>
    <cellStyle name="Grey 27" xfId="508"/>
    <cellStyle name="Grey 28" xfId="509"/>
    <cellStyle name="Grey 29" xfId="510"/>
    <cellStyle name="Grey 3" xfId="93"/>
    <cellStyle name="Grey 30" xfId="511"/>
    <cellStyle name="Grey 4" xfId="94"/>
    <cellStyle name="Grey 5" xfId="95"/>
    <cellStyle name="Grey 6" xfId="96"/>
    <cellStyle name="Grey 6 10" xfId="512"/>
    <cellStyle name="Grey 6 11" xfId="513"/>
    <cellStyle name="Grey 6 12" xfId="514"/>
    <cellStyle name="Grey 6 13" xfId="515"/>
    <cellStyle name="Grey 6 14" xfId="516"/>
    <cellStyle name="Grey 6 15" xfId="517"/>
    <cellStyle name="Grey 6 16" xfId="518"/>
    <cellStyle name="Grey 6 17" xfId="519"/>
    <cellStyle name="Grey 6 2" xfId="520"/>
    <cellStyle name="Grey 6 3" xfId="521"/>
    <cellStyle name="Grey 6 4" xfId="522"/>
    <cellStyle name="Grey 6 5" xfId="523"/>
    <cellStyle name="Grey 6 6" xfId="524"/>
    <cellStyle name="Grey 6 7" xfId="525"/>
    <cellStyle name="Grey 6 8" xfId="526"/>
    <cellStyle name="Grey 6 9" xfId="527"/>
    <cellStyle name="Grey 7" xfId="528"/>
    <cellStyle name="Grey 8" xfId="529"/>
    <cellStyle name="Grey 9" xfId="530"/>
    <cellStyle name="Grey_New VM - Sizing (Ex1b)" xfId="97"/>
    <cellStyle name="HEADER" xfId="98"/>
    <cellStyle name="Heading 1 2" xfId="99"/>
    <cellStyle name="Heading 1 2 2" xfId="531"/>
    <cellStyle name="Heading 1 3" xfId="100"/>
    <cellStyle name="Heading 1 4" xfId="101"/>
    <cellStyle name="Heading 1 5" xfId="532"/>
    <cellStyle name="Heading 1 6" xfId="533"/>
    <cellStyle name="Heading 1 7" xfId="534"/>
    <cellStyle name="Heading 1 8" xfId="535"/>
    <cellStyle name="Heading 1 9" xfId="536"/>
    <cellStyle name="Heading 2 2" xfId="102"/>
    <cellStyle name="Heading 2 2 2" xfId="537"/>
    <cellStyle name="Heading 2 3" xfId="103"/>
    <cellStyle name="Heading 2 4" xfId="104"/>
    <cellStyle name="Heading 2 5" xfId="538"/>
    <cellStyle name="Heading 2 6" xfId="539"/>
    <cellStyle name="Heading 2 7" xfId="540"/>
    <cellStyle name="Heading 2 8" xfId="541"/>
    <cellStyle name="Heading 2 9" xfId="542"/>
    <cellStyle name="Heading 3 2" xfId="105"/>
    <cellStyle name="Heading 3 2 2" xfId="543"/>
    <cellStyle name="Heading 3 3" xfId="106"/>
    <cellStyle name="Heading 3 4" xfId="107"/>
    <cellStyle name="Heading 3 5" xfId="544"/>
    <cellStyle name="Heading 3 6" xfId="545"/>
    <cellStyle name="Heading 3 7" xfId="546"/>
    <cellStyle name="Heading 3 8" xfId="547"/>
    <cellStyle name="Heading 3 9" xfId="548"/>
    <cellStyle name="Heading 4 2" xfId="108"/>
    <cellStyle name="Heading 4 2 2" xfId="549"/>
    <cellStyle name="Heading 4 3" xfId="109"/>
    <cellStyle name="Heading 4 4" xfId="110"/>
    <cellStyle name="Heading 4 5" xfId="550"/>
    <cellStyle name="Heading 4 6" xfId="551"/>
    <cellStyle name="Heading 4 7" xfId="552"/>
    <cellStyle name="Heading 4 8" xfId="553"/>
    <cellStyle name="Heading 4 9" xfId="554"/>
    <cellStyle name="Hyperlink 2" xfId="111"/>
    <cellStyle name="Hyperlink 3" xfId="112"/>
    <cellStyle name="Hyperlink 3 2" xfId="555"/>
    <cellStyle name="Hyperlink 4 2" xfId="556"/>
    <cellStyle name="Input [yellow]" xfId="113"/>
    <cellStyle name="Input [yellow] 10" xfId="557"/>
    <cellStyle name="Input [yellow] 11" xfId="558"/>
    <cellStyle name="Input [yellow] 12" xfId="559"/>
    <cellStyle name="Input [yellow] 13" xfId="560"/>
    <cellStyle name="Input [yellow] 14" xfId="561"/>
    <cellStyle name="Input [yellow] 15" xfId="562"/>
    <cellStyle name="Input [yellow] 16" xfId="563"/>
    <cellStyle name="Input [yellow] 17" xfId="564"/>
    <cellStyle name="Input [yellow] 18" xfId="565"/>
    <cellStyle name="Input [yellow] 19" xfId="566"/>
    <cellStyle name="Input [yellow] 2" xfId="114"/>
    <cellStyle name="Input [yellow] 20" xfId="567"/>
    <cellStyle name="Input [yellow] 21" xfId="568"/>
    <cellStyle name="Input [yellow] 22" xfId="569"/>
    <cellStyle name="Input [yellow] 23" xfId="570"/>
    <cellStyle name="Input [yellow] 24" xfId="571"/>
    <cellStyle name="Input [yellow] 25" xfId="572"/>
    <cellStyle name="Input [yellow] 26" xfId="573"/>
    <cellStyle name="Input [yellow] 27" xfId="574"/>
    <cellStyle name="Input [yellow] 28" xfId="575"/>
    <cellStyle name="Input [yellow] 29" xfId="576"/>
    <cellStyle name="Input [yellow] 3" xfId="115"/>
    <cellStyle name="Input [yellow] 30" xfId="577"/>
    <cellStyle name="Input [yellow] 4" xfId="116"/>
    <cellStyle name="Input [yellow] 5" xfId="117"/>
    <cellStyle name="Input [yellow] 6" xfId="118"/>
    <cellStyle name="Input [yellow] 6 10" xfId="578"/>
    <cellStyle name="Input [yellow] 6 11" xfId="579"/>
    <cellStyle name="Input [yellow] 6 12" xfId="580"/>
    <cellStyle name="Input [yellow] 6 13" xfId="581"/>
    <cellStyle name="Input [yellow] 6 14" xfId="582"/>
    <cellStyle name="Input [yellow] 6 15" xfId="583"/>
    <cellStyle name="Input [yellow] 6 16" xfId="584"/>
    <cellStyle name="Input [yellow] 6 17" xfId="585"/>
    <cellStyle name="Input [yellow] 6 2" xfId="586"/>
    <cellStyle name="Input [yellow] 6 3" xfId="587"/>
    <cellStyle name="Input [yellow] 6 4" xfId="588"/>
    <cellStyle name="Input [yellow] 6 5" xfId="589"/>
    <cellStyle name="Input [yellow] 6 6" xfId="590"/>
    <cellStyle name="Input [yellow] 6 7" xfId="591"/>
    <cellStyle name="Input [yellow] 6 8" xfId="592"/>
    <cellStyle name="Input [yellow] 6 9" xfId="593"/>
    <cellStyle name="Input [yellow] 7" xfId="594"/>
    <cellStyle name="Input [yellow] 8" xfId="595"/>
    <cellStyle name="Input [yellow] 9" xfId="596"/>
    <cellStyle name="Input [yellow]_New VM - Sizing (Ex1b)" xfId="119"/>
    <cellStyle name="Input 2" xfId="120"/>
    <cellStyle name="Input 2 2" xfId="597"/>
    <cellStyle name="Input 2 2 2" xfId="598"/>
    <cellStyle name="Input 2 3" xfId="599"/>
    <cellStyle name="Input 3" xfId="121"/>
    <cellStyle name="Input 3 2" xfId="600"/>
    <cellStyle name="Input 4" xfId="122"/>
    <cellStyle name="Input 4 2" xfId="601"/>
    <cellStyle name="Input 5" xfId="602"/>
    <cellStyle name="Input 5 2" xfId="603"/>
    <cellStyle name="Input 6" xfId="604"/>
    <cellStyle name="Input 7" xfId="605"/>
    <cellStyle name="Input 8" xfId="606"/>
    <cellStyle name="Input 9" xfId="607"/>
    <cellStyle name="Linked Cell 2" xfId="123"/>
    <cellStyle name="Linked Cell 2 2" xfId="608"/>
    <cellStyle name="Linked Cell 3" xfId="124"/>
    <cellStyle name="Linked Cell 4" xfId="125"/>
    <cellStyle name="Linked Cell 5" xfId="609"/>
    <cellStyle name="Linked Cell 6" xfId="610"/>
    <cellStyle name="Linked Cell 7" xfId="611"/>
    <cellStyle name="Linked Cell 8" xfId="612"/>
    <cellStyle name="Linked Cell 9" xfId="613"/>
    <cellStyle name="Main_Heading" xfId="126"/>
    <cellStyle name="Millares [0]_pldt" xfId="127"/>
    <cellStyle name="Millares_pldt" xfId="128"/>
    <cellStyle name="Milliers [0]_EDYAN" xfId="129"/>
    <cellStyle name="Milliers_EDYAN" xfId="130"/>
    <cellStyle name="Model" xfId="131"/>
    <cellStyle name="Moneda [0]_pldt" xfId="132"/>
    <cellStyle name="Moneda_pldt" xfId="133"/>
    <cellStyle name="Monétaire [0]_EDYAN" xfId="134"/>
    <cellStyle name="Monétaire_EDYAN" xfId="135"/>
    <cellStyle name="Neutral 2" xfId="136"/>
    <cellStyle name="Neutral 2 2" xfId="614"/>
    <cellStyle name="Neutral 3" xfId="137"/>
    <cellStyle name="Neutral 4" xfId="138"/>
    <cellStyle name="Neutral 5" xfId="615"/>
    <cellStyle name="Neutral 6" xfId="616"/>
    <cellStyle name="Neutral 7" xfId="617"/>
    <cellStyle name="Neutral 8" xfId="618"/>
    <cellStyle name="Neutral 9" xfId="619"/>
    <cellStyle name="Norm੎੎" xfId="139"/>
    <cellStyle name="Norm੎੎ 10" xfId="620"/>
    <cellStyle name="Norm੎੎ 11" xfId="621"/>
    <cellStyle name="Norm੎੎ 12" xfId="622"/>
    <cellStyle name="Norm੎੎ 13" xfId="623"/>
    <cellStyle name="Norm੎੎ 14" xfId="624"/>
    <cellStyle name="Norm੎੎ 15" xfId="625"/>
    <cellStyle name="Norm੎੎ 16" xfId="626"/>
    <cellStyle name="Norm੎੎ 17" xfId="627"/>
    <cellStyle name="Norm੎੎ 2" xfId="628"/>
    <cellStyle name="Norm੎੎ 2 2" xfId="629"/>
    <cellStyle name="Norm੎੎ 3" xfId="630"/>
    <cellStyle name="Norm੎੎ 3 2" xfId="631"/>
    <cellStyle name="Norm੎੎ 3 3" xfId="632"/>
    <cellStyle name="Norm੎੎ 4" xfId="633"/>
    <cellStyle name="Norm੎੎ 5" xfId="634"/>
    <cellStyle name="Norm੎੎ 6" xfId="635"/>
    <cellStyle name="Norm੎੎ 7" xfId="636"/>
    <cellStyle name="Norm੎੎ 8" xfId="637"/>
    <cellStyle name="Norm੎੎ 9" xfId="638"/>
    <cellStyle name="Normal" xfId="0" builtinId="0"/>
    <cellStyle name="Normal - Style1" xfId="140"/>
    <cellStyle name="Normal 10" xfId="216"/>
    <cellStyle name="Normal 10 10" xfId="639"/>
    <cellStyle name="Normal 10 10 2" xfId="640"/>
    <cellStyle name="Normal 10 11" xfId="641"/>
    <cellStyle name="Normal 10 11 2" xfId="642"/>
    <cellStyle name="Normal 10 12" xfId="643"/>
    <cellStyle name="Normal 10 12 2" xfId="644"/>
    <cellStyle name="Normal 10 13" xfId="645"/>
    <cellStyle name="Normal 10 2" xfId="646"/>
    <cellStyle name="Normal 10 2 2" xfId="647"/>
    <cellStyle name="Normal 10 2 2 2" xfId="648"/>
    <cellStyle name="Normal 10 2 3" xfId="649"/>
    <cellStyle name="Normal 10 2 3 2" xfId="650"/>
    <cellStyle name="Normal 10 2 4" xfId="651"/>
    <cellStyle name="Normal 10 2 4 2" xfId="652"/>
    <cellStyle name="Normal 10 2 5" xfId="653"/>
    <cellStyle name="Normal 10 2 5 2" xfId="654"/>
    <cellStyle name="Normal 10 2 6" xfId="655"/>
    <cellStyle name="Normal 10 2 6 2" xfId="656"/>
    <cellStyle name="Normal 10 2 7" xfId="657"/>
    <cellStyle name="Normal 10 2 7 2" xfId="658"/>
    <cellStyle name="Normal 10 2 8" xfId="659"/>
    <cellStyle name="Normal 10 3" xfId="660"/>
    <cellStyle name="Normal 10 3 2" xfId="661"/>
    <cellStyle name="Normal 10 3 2 2" xfId="662"/>
    <cellStyle name="Normal 10 3 3" xfId="663"/>
    <cellStyle name="Normal 10 3 3 2" xfId="664"/>
    <cellStyle name="Normal 10 3 4" xfId="665"/>
    <cellStyle name="Normal 10 3 4 2" xfId="666"/>
    <cellStyle name="Normal 10 3 5" xfId="667"/>
    <cellStyle name="Normal 10 3 5 2" xfId="668"/>
    <cellStyle name="Normal 10 3 6" xfId="669"/>
    <cellStyle name="Normal 10 3 6 2" xfId="670"/>
    <cellStyle name="Normal 10 3 7" xfId="671"/>
    <cellStyle name="Normal 10 3 7 2" xfId="672"/>
    <cellStyle name="Normal 10 3 8" xfId="673"/>
    <cellStyle name="Normal 10 4" xfId="674"/>
    <cellStyle name="Normal 10 4 2" xfId="675"/>
    <cellStyle name="Normal 10 4 2 2" xfId="676"/>
    <cellStyle name="Normal 10 4 3" xfId="677"/>
    <cellStyle name="Normal 10 4 3 2" xfId="678"/>
    <cellStyle name="Normal 10 4 4" xfId="679"/>
    <cellStyle name="Normal 10 4 4 2" xfId="680"/>
    <cellStyle name="Normal 10 4 5" xfId="681"/>
    <cellStyle name="Normal 10 4 5 2" xfId="682"/>
    <cellStyle name="Normal 10 4 6" xfId="683"/>
    <cellStyle name="Normal 10 4 6 2" xfId="684"/>
    <cellStyle name="Normal 10 4 7" xfId="685"/>
    <cellStyle name="Normal 10 4 7 2" xfId="686"/>
    <cellStyle name="Normal 10 4 8" xfId="687"/>
    <cellStyle name="Normal 10 5" xfId="688"/>
    <cellStyle name="Normal 10 5 2" xfId="689"/>
    <cellStyle name="Normal 10 5 2 2" xfId="690"/>
    <cellStyle name="Normal 10 5 3" xfId="691"/>
    <cellStyle name="Normal 10 5 3 2" xfId="692"/>
    <cellStyle name="Normal 10 5 4" xfId="693"/>
    <cellStyle name="Normal 10 5 4 2" xfId="694"/>
    <cellStyle name="Normal 10 5 5" xfId="695"/>
    <cellStyle name="Normal 10 5 5 2" xfId="696"/>
    <cellStyle name="Normal 10 5 6" xfId="697"/>
    <cellStyle name="Normal 10 5 6 2" xfId="698"/>
    <cellStyle name="Normal 10 5 7" xfId="699"/>
    <cellStyle name="Normal 10 5 7 2" xfId="700"/>
    <cellStyle name="Normal 10 5 8" xfId="701"/>
    <cellStyle name="Normal 10 6" xfId="702"/>
    <cellStyle name="Normal 10 7" xfId="703"/>
    <cellStyle name="Normal 10 7 2" xfId="704"/>
    <cellStyle name="Normal 10 8" xfId="705"/>
    <cellStyle name="Normal 10 8 2" xfId="706"/>
    <cellStyle name="Normal 10 9" xfId="707"/>
    <cellStyle name="Normal 10 9 2" xfId="708"/>
    <cellStyle name="Normal 11" xfId="709"/>
    <cellStyle name="Normal 11 2" xfId="710"/>
    <cellStyle name="Normal 11 3" xfId="711"/>
    <cellStyle name="Normal 11 4" xfId="712"/>
    <cellStyle name="Normal 11 5" xfId="713"/>
    <cellStyle name="Normal 11 6" xfId="714"/>
    <cellStyle name="Normal 11 7" xfId="715"/>
    <cellStyle name="Normal 12" xfId="716"/>
    <cellStyle name="Normal 12 2" xfId="717"/>
    <cellStyle name="Normal 13" xfId="718"/>
    <cellStyle name="Normal 13 2" xfId="719"/>
    <cellStyle name="Normal 14" xfId="720"/>
    <cellStyle name="Normal 15" xfId="721"/>
    <cellStyle name="Normal 15 10" xfId="722"/>
    <cellStyle name="Normal 15 2" xfId="723"/>
    <cellStyle name="Normal 15 2 2" xfId="724"/>
    <cellStyle name="Normal 15 2 2 2" xfId="725"/>
    <cellStyle name="Normal 15 2 3" xfId="726"/>
    <cellStyle name="Normal 15 2 3 2" xfId="727"/>
    <cellStyle name="Normal 15 2 4" xfId="728"/>
    <cellStyle name="Normal 15 2 4 2" xfId="729"/>
    <cellStyle name="Normal 15 2 5" xfId="730"/>
    <cellStyle name="Normal 15 2 5 2" xfId="731"/>
    <cellStyle name="Normal 15 2 6" xfId="732"/>
    <cellStyle name="Normal 15 2 6 2" xfId="733"/>
    <cellStyle name="Normal 15 2 7" xfId="734"/>
    <cellStyle name="Normal 15 2 7 2" xfId="735"/>
    <cellStyle name="Normal 15 2 8" xfId="736"/>
    <cellStyle name="Normal 15 3" xfId="737"/>
    <cellStyle name="Normal 15 3 2" xfId="738"/>
    <cellStyle name="Normal 15 3 2 2" xfId="739"/>
    <cellStyle name="Normal 15 3 3" xfId="740"/>
    <cellStyle name="Normal 15 3 3 2" xfId="741"/>
    <cellStyle name="Normal 15 3 4" xfId="742"/>
    <cellStyle name="Normal 15 3 4 2" xfId="743"/>
    <cellStyle name="Normal 15 3 5" xfId="744"/>
    <cellStyle name="Normal 15 3 5 2" xfId="745"/>
    <cellStyle name="Normal 15 3 6" xfId="746"/>
    <cellStyle name="Normal 15 3 6 2" xfId="747"/>
    <cellStyle name="Normal 15 3 7" xfId="748"/>
    <cellStyle name="Normal 15 3 7 2" xfId="749"/>
    <cellStyle name="Normal 15 3 8" xfId="750"/>
    <cellStyle name="Normal 15 4" xfId="751"/>
    <cellStyle name="Normal 15 4 2" xfId="752"/>
    <cellStyle name="Normal 15 5" xfId="753"/>
    <cellStyle name="Normal 15 5 2" xfId="754"/>
    <cellStyle name="Normal 15 6" xfId="755"/>
    <cellStyle name="Normal 15 6 2" xfId="756"/>
    <cellStyle name="Normal 15 7" xfId="757"/>
    <cellStyle name="Normal 15 7 2" xfId="758"/>
    <cellStyle name="Normal 15 8" xfId="759"/>
    <cellStyle name="Normal 15 8 2" xfId="760"/>
    <cellStyle name="Normal 15 9" xfId="761"/>
    <cellStyle name="Normal 15 9 2" xfId="762"/>
    <cellStyle name="Normal 16" xfId="763"/>
    <cellStyle name="Normal 16 10" xfId="764"/>
    <cellStyle name="Normal 16 2" xfId="765"/>
    <cellStyle name="Normal 16 2 2" xfId="766"/>
    <cellStyle name="Normal 16 2 2 2" xfId="767"/>
    <cellStyle name="Normal 16 2 3" xfId="768"/>
    <cellStyle name="Normal 16 2 3 2" xfId="769"/>
    <cellStyle name="Normal 16 2 4" xfId="770"/>
    <cellStyle name="Normal 16 2 4 2" xfId="771"/>
    <cellStyle name="Normal 16 2 5" xfId="772"/>
    <cellStyle name="Normal 16 2 5 2" xfId="773"/>
    <cellStyle name="Normal 16 2 6" xfId="774"/>
    <cellStyle name="Normal 16 2 6 2" xfId="775"/>
    <cellStyle name="Normal 16 2 7" xfId="776"/>
    <cellStyle name="Normal 16 2 7 2" xfId="777"/>
    <cellStyle name="Normal 16 2 8" xfId="778"/>
    <cellStyle name="Normal 16 3" xfId="779"/>
    <cellStyle name="Normal 16 3 2" xfId="780"/>
    <cellStyle name="Normal 16 3 2 2" xfId="781"/>
    <cellStyle name="Normal 16 3 3" xfId="782"/>
    <cellStyle name="Normal 16 3 3 2" xfId="783"/>
    <cellStyle name="Normal 16 3 4" xfId="784"/>
    <cellStyle name="Normal 16 3 4 2" xfId="785"/>
    <cellStyle name="Normal 16 3 5" xfId="786"/>
    <cellStyle name="Normal 16 3 5 2" xfId="787"/>
    <cellStyle name="Normal 16 3 6" xfId="788"/>
    <cellStyle name="Normal 16 3 6 2" xfId="789"/>
    <cellStyle name="Normal 16 3 7" xfId="790"/>
    <cellStyle name="Normal 16 3 7 2" xfId="791"/>
    <cellStyle name="Normal 16 3 8" xfId="792"/>
    <cellStyle name="Normal 16 4" xfId="793"/>
    <cellStyle name="Normal 16 4 2" xfId="794"/>
    <cellStyle name="Normal 16 5" xfId="795"/>
    <cellStyle name="Normal 16 5 2" xfId="796"/>
    <cellStyle name="Normal 16 6" xfId="797"/>
    <cellStyle name="Normal 16 6 2" xfId="798"/>
    <cellStyle name="Normal 16 7" xfId="799"/>
    <cellStyle name="Normal 16 7 2" xfId="800"/>
    <cellStyle name="Normal 16 8" xfId="801"/>
    <cellStyle name="Normal 16 8 2" xfId="802"/>
    <cellStyle name="Normal 16 9" xfId="803"/>
    <cellStyle name="Normal 16 9 2" xfId="804"/>
    <cellStyle name="Normal 17" xfId="805"/>
    <cellStyle name="Normal 17 10" xfId="806"/>
    <cellStyle name="Normal 17 2" xfId="807"/>
    <cellStyle name="Normal 17 3" xfId="808"/>
    <cellStyle name="Normal 17 4" xfId="809"/>
    <cellStyle name="Normal 17 4 2" xfId="810"/>
    <cellStyle name="Normal 17 5" xfId="811"/>
    <cellStyle name="Normal 17 5 2" xfId="812"/>
    <cellStyle name="Normal 17 6" xfId="813"/>
    <cellStyle name="Normal 17 6 2" xfId="814"/>
    <cellStyle name="Normal 17 7" xfId="815"/>
    <cellStyle name="Normal 17 7 2" xfId="816"/>
    <cellStyle name="Normal 17 8" xfId="817"/>
    <cellStyle name="Normal 17 8 2" xfId="818"/>
    <cellStyle name="Normal 17 9" xfId="819"/>
    <cellStyle name="Normal 17 9 2" xfId="820"/>
    <cellStyle name="Normal 18" xfId="821"/>
    <cellStyle name="Normal 19" xfId="822"/>
    <cellStyle name="Normal 2" xfId="141"/>
    <cellStyle name="Normal 2 10" xfId="823"/>
    <cellStyle name="Normal 2 11" xfId="824"/>
    <cellStyle name="Normal 2 12" xfId="825"/>
    <cellStyle name="Normal 2 13" xfId="826"/>
    <cellStyle name="Normal 2 14" xfId="827"/>
    <cellStyle name="Normal 2 15" xfId="828"/>
    <cellStyle name="Normal 2 16" xfId="829"/>
    <cellStyle name="Normal 2 17" xfId="830"/>
    <cellStyle name="Normal 2 18" xfId="831"/>
    <cellStyle name="Normal 2 19" xfId="832"/>
    <cellStyle name="Normal 2 2" xfId="142"/>
    <cellStyle name="Normal 2 2 10" xfId="833"/>
    <cellStyle name="Normal 2 2 11" xfId="834"/>
    <cellStyle name="Normal 2 2 12" xfId="835"/>
    <cellStyle name="Normal 2 2 13" xfId="836"/>
    <cellStyle name="Normal 2 2 14" xfId="837"/>
    <cellStyle name="Normal 2 2 15" xfId="838"/>
    <cellStyle name="Normal 2 2 16" xfId="839"/>
    <cellStyle name="Normal 2 2 17" xfId="840"/>
    <cellStyle name="Normal 2 2 2" xfId="841"/>
    <cellStyle name="Normal 2 2 3" xfId="842"/>
    <cellStyle name="Normal 2 2 4" xfId="843"/>
    <cellStyle name="Normal 2 2 5" xfId="844"/>
    <cellStyle name="Normal 2 2 6" xfId="845"/>
    <cellStyle name="Normal 2 2 7" xfId="846"/>
    <cellStyle name="Normal 2 2 8" xfId="847"/>
    <cellStyle name="Normal 2 2 9" xfId="848"/>
    <cellStyle name="Normal 2 20" xfId="849"/>
    <cellStyle name="Normal 2 20 2" xfId="850"/>
    <cellStyle name="Normal 2 20 2 2" xfId="851"/>
    <cellStyle name="Normal 2 20 2 3" xfId="852"/>
    <cellStyle name="Normal 2 20 2 4" xfId="853"/>
    <cellStyle name="Normal 2 20 2 5" xfId="854"/>
    <cellStyle name="Normal 2 20 2 6" xfId="855"/>
    <cellStyle name="Normal 2 20 3" xfId="856"/>
    <cellStyle name="Normal 2 20 4" xfId="857"/>
    <cellStyle name="Normal 2 20 5" xfId="858"/>
    <cellStyle name="Normal 2 20 6" xfId="859"/>
    <cellStyle name="Normal 2 20 7" xfId="860"/>
    <cellStyle name="Normal 2 21" xfId="861"/>
    <cellStyle name="Normal 2 21 2" xfId="862"/>
    <cellStyle name="Normal 2 21 2 2" xfId="863"/>
    <cellStyle name="Normal 2 21 2 3" xfId="864"/>
    <cellStyle name="Normal 2 21 2 4" xfId="865"/>
    <cellStyle name="Normal 2 21 2 5" xfId="866"/>
    <cellStyle name="Normal 2 21 2 6" xfId="867"/>
    <cellStyle name="Normal 2 21 3" xfId="868"/>
    <cellStyle name="Normal 2 21 4" xfId="869"/>
    <cellStyle name="Normal 2 21 5" xfId="870"/>
    <cellStyle name="Normal 2 21 6" xfId="871"/>
    <cellStyle name="Normal 2 21 7" xfId="872"/>
    <cellStyle name="Normal 2 22" xfId="873"/>
    <cellStyle name="Normal 2 22 2" xfId="874"/>
    <cellStyle name="Normal 2 22 2 2" xfId="875"/>
    <cellStyle name="Normal 2 22 2 3" xfId="876"/>
    <cellStyle name="Normal 2 22 2 4" xfId="877"/>
    <cellStyle name="Normal 2 22 2 5" xfId="878"/>
    <cellStyle name="Normal 2 22 2 6" xfId="879"/>
    <cellStyle name="Normal 2 22 3" xfId="880"/>
    <cellStyle name="Normal 2 22 4" xfId="881"/>
    <cellStyle name="Normal 2 22 5" xfId="882"/>
    <cellStyle name="Normal 2 22 6" xfId="883"/>
    <cellStyle name="Normal 2 22 7" xfId="884"/>
    <cellStyle name="Normal 2 23" xfId="885"/>
    <cellStyle name="Normal 2 23 2" xfId="886"/>
    <cellStyle name="Normal 2 23 2 2" xfId="887"/>
    <cellStyle name="Normal 2 23 2 3" xfId="888"/>
    <cellStyle name="Normal 2 23 2 4" xfId="889"/>
    <cellStyle name="Normal 2 23 2 5" xfId="890"/>
    <cellStyle name="Normal 2 23 2 6" xfId="891"/>
    <cellStyle name="Normal 2 23 3" xfId="892"/>
    <cellStyle name="Normal 2 23 4" xfId="893"/>
    <cellStyle name="Normal 2 23 5" xfId="894"/>
    <cellStyle name="Normal 2 23 6" xfId="895"/>
    <cellStyle name="Normal 2 23 7" xfId="896"/>
    <cellStyle name="Normal 2 24" xfId="897"/>
    <cellStyle name="Normal 2 24 2" xfId="898"/>
    <cellStyle name="Normal 2 24 2 2" xfId="899"/>
    <cellStyle name="Normal 2 24 2 3" xfId="900"/>
    <cellStyle name="Normal 2 24 2 4" xfId="901"/>
    <cellStyle name="Normal 2 24 2 5" xfId="902"/>
    <cellStyle name="Normal 2 24 2 6" xfId="903"/>
    <cellStyle name="Normal 2 24 3" xfId="904"/>
    <cellStyle name="Normal 2 24 4" xfId="905"/>
    <cellStyle name="Normal 2 24 5" xfId="906"/>
    <cellStyle name="Normal 2 24 6" xfId="907"/>
    <cellStyle name="Normal 2 24 7" xfId="908"/>
    <cellStyle name="Normal 2 25" xfId="909"/>
    <cellStyle name="Normal 2 25 2" xfId="910"/>
    <cellStyle name="Normal 2 25 2 2" xfId="911"/>
    <cellStyle name="Normal 2 25 2 3" xfId="912"/>
    <cellStyle name="Normal 2 25 2 4" xfId="913"/>
    <cellStyle name="Normal 2 25 2 5" xfId="914"/>
    <cellStyle name="Normal 2 25 2 6" xfId="915"/>
    <cellStyle name="Normal 2 25 3" xfId="916"/>
    <cellStyle name="Normal 2 25 4" xfId="917"/>
    <cellStyle name="Normal 2 25 5" xfId="918"/>
    <cellStyle name="Normal 2 25 6" xfId="919"/>
    <cellStyle name="Normal 2 25 7" xfId="920"/>
    <cellStyle name="Normal 2 26" xfId="921"/>
    <cellStyle name="Normal 2 26 2" xfId="922"/>
    <cellStyle name="Normal 2 26 2 2" xfId="923"/>
    <cellStyle name="Normal 2 26 2 3" xfId="924"/>
    <cellStyle name="Normal 2 26 2 4" xfId="925"/>
    <cellStyle name="Normal 2 26 2 5" xfId="926"/>
    <cellStyle name="Normal 2 26 2 6" xfId="927"/>
    <cellStyle name="Normal 2 26 3" xfId="928"/>
    <cellStyle name="Normal 2 26 4" xfId="929"/>
    <cellStyle name="Normal 2 26 5" xfId="930"/>
    <cellStyle name="Normal 2 26 6" xfId="931"/>
    <cellStyle name="Normal 2 26 7" xfId="932"/>
    <cellStyle name="Normal 2 27" xfId="933"/>
    <cellStyle name="Normal 2 27 2" xfId="934"/>
    <cellStyle name="Normal 2 27 2 2" xfId="935"/>
    <cellStyle name="Normal 2 27 2 3" xfId="936"/>
    <cellStyle name="Normal 2 27 2 4" xfId="937"/>
    <cellStyle name="Normal 2 27 2 5" xfId="938"/>
    <cellStyle name="Normal 2 27 2 6" xfId="939"/>
    <cellStyle name="Normal 2 27 3" xfId="940"/>
    <cellStyle name="Normal 2 27 4" xfId="941"/>
    <cellStyle name="Normal 2 27 5" xfId="942"/>
    <cellStyle name="Normal 2 27 6" xfId="943"/>
    <cellStyle name="Normal 2 27 7" xfId="944"/>
    <cellStyle name="Normal 2 28" xfId="945"/>
    <cellStyle name="Normal 2 28 2" xfId="946"/>
    <cellStyle name="Normal 2 28 2 2" xfId="947"/>
    <cellStyle name="Normal 2 28 2 3" xfId="948"/>
    <cellStyle name="Normal 2 28 2 4" xfId="949"/>
    <cellStyle name="Normal 2 28 2 5" xfId="950"/>
    <cellStyle name="Normal 2 28 2 6" xfId="951"/>
    <cellStyle name="Normal 2 28 3" xfId="952"/>
    <cellStyle name="Normal 2 28 4" xfId="953"/>
    <cellStyle name="Normal 2 28 5" xfId="954"/>
    <cellStyle name="Normal 2 28 6" xfId="955"/>
    <cellStyle name="Normal 2 28 7" xfId="956"/>
    <cellStyle name="Normal 2 29" xfId="957"/>
    <cellStyle name="Normal 2 29 2" xfId="958"/>
    <cellStyle name="Normal 2 29 2 2" xfId="959"/>
    <cellStyle name="Normal 2 29 2 3" xfId="960"/>
    <cellStyle name="Normal 2 29 2 4" xfId="961"/>
    <cellStyle name="Normal 2 29 2 5" xfId="962"/>
    <cellStyle name="Normal 2 29 2 6" xfId="963"/>
    <cellStyle name="Normal 2 29 3" xfId="964"/>
    <cellStyle name="Normal 2 29 4" xfId="965"/>
    <cellStyle name="Normal 2 29 5" xfId="966"/>
    <cellStyle name="Normal 2 29 6" xfId="967"/>
    <cellStyle name="Normal 2 29 7" xfId="968"/>
    <cellStyle name="Normal 2 3" xfId="143"/>
    <cellStyle name="Normal 2 3 10" xfId="969"/>
    <cellStyle name="Normal 2 3 11" xfId="970"/>
    <cellStyle name="Normal 2 3 12" xfId="971"/>
    <cellStyle name="Normal 2 3 13" xfId="972"/>
    <cellStyle name="Normal 2 3 14" xfId="973"/>
    <cellStyle name="Normal 2 3 15" xfId="974"/>
    <cellStyle name="Normal 2 3 16" xfId="975"/>
    <cellStyle name="Normal 2 3 17" xfId="976"/>
    <cellStyle name="Normal 2 3 2" xfId="977"/>
    <cellStyle name="Normal 2 3 3" xfId="978"/>
    <cellStyle name="Normal 2 3 4" xfId="979"/>
    <cellStyle name="Normal 2 3 5" xfId="980"/>
    <cellStyle name="Normal 2 3 6" xfId="981"/>
    <cellStyle name="Normal 2 3 7" xfId="982"/>
    <cellStyle name="Normal 2 3 8" xfId="983"/>
    <cellStyle name="Normal 2 3 9" xfId="984"/>
    <cellStyle name="Normal 2 4" xfId="985"/>
    <cellStyle name="Normal 2 5" xfId="986"/>
    <cellStyle name="Normal 2 6" xfId="987"/>
    <cellStyle name="Normal 2 7" xfId="988"/>
    <cellStyle name="Normal 2 8" xfId="989"/>
    <cellStyle name="Normal 2 9" xfId="990"/>
    <cellStyle name="Normal 20" xfId="991"/>
    <cellStyle name="Normal 21" xfId="992"/>
    <cellStyle name="Normal 22" xfId="993"/>
    <cellStyle name="Normal 22 2" xfId="994"/>
    <cellStyle name="Normal 22 2 2" xfId="995"/>
    <cellStyle name="Normal 22 2 2 2" xfId="996"/>
    <cellStyle name="Normal 22 2 3" xfId="997"/>
    <cellStyle name="Normal 22 2 3 2" xfId="998"/>
    <cellStyle name="Normal 22 2 4" xfId="999"/>
    <cellStyle name="Normal 22 2 4 2" xfId="1000"/>
    <cellStyle name="Normal 22 2 5" xfId="1001"/>
    <cellStyle name="Normal 22 2 5 2" xfId="1002"/>
    <cellStyle name="Normal 22 2 6" xfId="1003"/>
    <cellStyle name="Normal 22 2 6 2" xfId="1004"/>
    <cellStyle name="Normal 22 2 7" xfId="1005"/>
    <cellStyle name="Normal 22 2 7 2" xfId="1006"/>
    <cellStyle name="Normal 22 2 8" xfId="1007"/>
    <cellStyle name="Normal 22 3" xfId="1008"/>
    <cellStyle name="Normal 22 3 2" xfId="1009"/>
    <cellStyle name="Normal 22 4" xfId="1010"/>
    <cellStyle name="Normal 22 4 2" xfId="1011"/>
    <cellStyle name="Normal 22 5" xfId="1012"/>
    <cellStyle name="Normal 22 5 2" xfId="1013"/>
    <cellStyle name="Normal 22 6" xfId="1014"/>
    <cellStyle name="Normal 22 6 2" xfId="1015"/>
    <cellStyle name="Normal 22 7" xfId="1016"/>
    <cellStyle name="Normal 22 7 2" xfId="1017"/>
    <cellStyle name="Normal 22 8" xfId="1018"/>
    <cellStyle name="Normal 22 8 2" xfId="1019"/>
    <cellStyle name="Normal 22 9" xfId="1020"/>
    <cellStyle name="Normal 23" xfId="1021"/>
    <cellStyle name="Normal 23 2" xfId="1022"/>
    <cellStyle name="Normal 24" xfId="1023"/>
    <cellStyle name="Normal 24 2" xfId="1024"/>
    <cellStyle name="Normal 25" xfId="1025"/>
    <cellStyle name="Normal 26" xfId="1026"/>
    <cellStyle name="Normal 27" xfId="1027"/>
    <cellStyle name="Normal 28" xfId="1028"/>
    <cellStyle name="Normal 29" xfId="1029"/>
    <cellStyle name="Normal 3" xfId="144"/>
    <cellStyle name="Normal 30" xfId="1030"/>
    <cellStyle name="Normal 31" xfId="1031"/>
    <cellStyle name="Normal 31 2" xfId="1032"/>
    <cellStyle name="Normal 32" xfId="1033"/>
    <cellStyle name="Normal 32 2" xfId="1034"/>
    <cellStyle name="Normal 32 2 2" xfId="1035"/>
    <cellStyle name="Normal 32 3" xfId="1036"/>
    <cellStyle name="Normal 32 3 2" xfId="1037"/>
    <cellStyle name="Normal 32 4" xfId="1038"/>
    <cellStyle name="Normal 32 4 2" xfId="1039"/>
    <cellStyle name="Normal 32 5" xfId="1040"/>
    <cellStyle name="Normal 32 5 2" xfId="1041"/>
    <cellStyle name="Normal 32 6" xfId="1042"/>
    <cellStyle name="Normal 32 6 2" xfId="1043"/>
    <cellStyle name="Normal 32 7" xfId="1044"/>
    <cellStyle name="Normal 33" xfId="1045"/>
    <cellStyle name="Normal 33 2" xfId="1046"/>
    <cellStyle name="Normal 33 3" xfId="1047"/>
    <cellStyle name="Normal 33 4" xfId="1048"/>
    <cellStyle name="Normal 33 5" xfId="1049"/>
    <cellStyle name="Normal 34" xfId="1050"/>
    <cellStyle name="Normal 34 2" xfId="1051"/>
    <cellStyle name="Normal 34 3" xfId="1052"/>
    <cellStyle name="Normal 34 4" xfId="1053"/>
    <cellStyle name="Normal 34 5" xfId="1054"/>
    <cellStyle name="Normal 35" xfId="1055"/>
    <cellStyle name="Normal 35 2" xfId="1056"/>
    <cellStyle name="Normal 35 3" xfId="1057"/>
    <cellStyle name="Normal 36" xfId="1058"/>
    <cellStyle name="Normal 37" xfId="1059"/>
    <cellStyle name="Normal 38" xfId="1060"/>
    <cellStyle name="Normal 39" xfId="1061"/>
    <cellStyle name="Normal 4" xfId="145"/>
    <cellStyle name="Normal 4 10" xfId="1062"/>
    <cellStyle name="Normal 4 11" xfId="1063"/>
    <cellStyle name="Normal 4 12" xfId="1064"/>
    <cellStyle name="Normal 4 13" xfId="1065"/>
    <cellStyle name="Normal 4 14" xfId="1066"/>
    <cellStyle name="Normal 4 15" xfId="1067"/>
    <cellStyle name="Normal 4 16" xfId="1068"/>
    <cellStyle name="Normal 4 17" xfId="1069"/>
    <cellStyle name="Normal 4 2" xfId="1070"/>
    <cellStyle name="Normal 4 3" xfId="1071"/>
    <cellStyle name="Normal 4 4" xfId="1072"/>
    <cellStyle name="Normal 4 5" xfId="1073"/>
    <cellStyle name="Normal 4 6" xfId="1074"/>
    <cellStyle name="Normal 4 7" xfId="1075"/>
    <cellStyle name="Normal 4 8" xfId="1076"/>
    <cellStyle name="Normal 4 9" xfId="1077"/>
    <cellStyle name="Normal 40" xfId="1626"/>
    <cellStyle name="Normal 40 2" xfId="1628"/>
    <cellStyle name="Normal 5" xfId="146"/>
    <cellStyle name="Normal 5 10" xfId="1078"/>
    <cellStyle name="Normal 5 11" xfId="1079"/>
    <cellStyle name="Normal 5 12" xfId="1080"/>
    <cellStyle name="Normal 5 13" xfId="1081"/>
    <cellStyle name="Normal 5 14" xfId="1082"/>
    <cellStyle name="Normal 5 15" xfId="1083"/>
    <cellStyle name="Normal 5 16" xfId="1084"/>
    <cellStyle name="Normal 5 17" xfId="1085"/>
    <cellStyle name="Normal 5 18" xfId="1086"/>
    <cellStyle name="Normal 5 19" xfId="1087"/>
    <cellStyle name="Normal 5 2" xfId="1088"/>
    <cellStyle name="Normal 5 20" xfId="1089"/>
    <cellStyle name="Normal 5 21" xfId="1090"/>
    <cellStyle name="Normal 5 3" xfId="1091"/>
    <cellStyle name="Normal 5 4" xfId="1092"/>
    <cellStyle name="Normal 5 5" xfId="1093"/>
    <cellStyle name="Normal 5 6" xfId="1094"/>
    <cellStyle name="Normal 5 7" xfId="1095"/>
    <cellStyle name="Normal 5 8" xfId="1096"/>
    <cellStyle name="Normal 5 9" xfId="1097"/>
    <cellStyle name="Normal 6" xfId="147"/>
    <cellStyle name="Normal 6 10" xfId="1098"/>
    <cellStyle name="Normal 6 11" xfId="1099"/>
    <cellStyle name="Normal 6 2" xfId="1100"/>
    <cellStyle name="Normal 6 3" xfId="1101"/>
    <cellStyle name="Normal 6 4" xfId="1102"/>
    <cellStyle name="Normal 6 5" xfId="1103"/>
    <cellStyle name="Normal 6 6" xfId="1104"/>
    <cellStyle name="Normal 6 7" xfId="1105"/>
    <cellStyle name="Normal 6 8" xfId="1106"/>
    <cellStyle name="Normal 6 9" xfId="1107"/>
    <cellStyle name="Normal 7" xfId="148"/>
    <cellStyle name="Normal 7 10" xfId="1108"/>
    <cellStyle name="Normal 7 11" xfId="1109"/>
    <cellStyle name="Normal 7 12" xfId="1110"/>
    <cellStyle name="Normal 7 12 2" xfId="1111"/>
    <cellStyle name="Normal 7 12 3" xfId="1112"/>
    <cellStyle name="Normal 7 12 3 2" xfId="1113"/>
    <cellStyle name="Normal 7 12 4" xfId="1114"/>
    <cellStyle name="Normal 7 12 4 2" xfId="1115"/>
    <cellStyle name="Normal 7 12 5" xfId="1116"/>
    <cellStyle name="Normal 7 12 5 2" xfId="1117"/>
    <cellStyle name="Normal 7 12 6" xfId="1118"/>
    <cellStyle name="Normal 7 12 6 2" xfId="1119"/>
    <cellStyle name="Normal 7 12 7" xfId="1120"/>
    <cellStyle name="Normal 7 12 7 2" xfId="1121"/>
    <cellStyle name="Normal 7 12 8" xfId="1122"/>
    <cellStyle name="Normal 7 12 8 2" xfId="1123"/>
    <cellStyle name="Normal 7 12 9" xfId="1124"/>
    <cellStyle name="Normal 7 13" xfId="1125"/>
    <cellStyle name="Normal 7 14" xfId="1126"/>
    <cellStyle name="Normal 7 15" xfId="1127"/>
    <cellStyle name="Normal 7 16" xfId="1128"/>
    <cellStyle name="Normal 7 17" xfId="1129"/>
    <cellStyle name="Normal 7 18" xfId="1130"/>
    <cellStyle name="Normal 7 19" xfId="1131"/>
    <cellStyle name="Normal 7 2" xfId="1132"/>
    <cellStyle name="Normal 7 20" xfId="1133"/>
    <cellStyle name="Normal 7 21" xfId="1134"/>
    <cellStyle name="Normal 7 22" xfId="1135"/>
    <cellStyle name="Normal 7 23" xfId="1136"/>
    <cellStyle name="Normal 7 24" xfId="1137"/>
    <cellStyle name="Normal 7 25" xfId="1138"/>
    <cellStyle name="Normal 7 25 10" xfId="1139"/>
    <cellStyle name="Normal 7 25 2" xfId="1140"/>
    <cellStyle name="Normal 7 25 3" xfId="1141"/>
    <cellStyle name="Normal 7 25 4" xfId="1142"/>
    <cellStyle name="Normal 7 25 4 2" xfId="1143"/>
    <cellStyle name="Normal 7 25 5" xfId="1144"/>
    <cellStyle name="Normal 7 25 5 2" xfId="1145"/>
    <cellStyle name="Normal 7 25 6" xfId="1146"/>
    <cellStyle name="Normal 7 25 6 2" xfId="1147"/>
    <cellStyle name="Normal 7 25 7" xfId="1148"/>
    <cellStyle name="Normal 7 25 7 2" xfId="1149"/>
    <cellStyle name="Normal 7 25 8" xfId="1150"/>
    <cellStyle name="Normal 7 25 8 2" xfId="1151"/>
    <cellStyle name="Normal 7 25 9" xfId="1152"/>
    <cellStyle name="Normal 7 25 9 2" xfId="1153"/>
    <cellStyle name="Normal 7 26" xfId="1154"/>
    <cellStyle name="Normal 7 26 2" xfId="1155"/>
    <cellStyle name="Normal 7 26 2 2" xfId="1156"/>
    <cellStyle name="Normal 7 26 3" xfId="1157"/>
    <cellStyle name="Normal 7 26 3 2" xfId="1158"/>
    <cellStyle name="Normal 7 26 4" xfId="1159"/>
    <cellStyle name="Normal 7 26 4 2" xfId="1160"/>
    <cellStyle name="Normal 7 26 5" xfId="1161"/>
    <cellStyle name="Normal 7 26 5 2" xfId="1162"/>
    <cellStyle name="Normal 7 26 6" xfId="1163"/>
    <cellStyle name="Normal 7 26 6 2" xfId="1164"/>
    <cellStyle name="Normal 7 26 7" xfId="1165"/>
    <cellStyle name="Normal 7 26 7 2" xfId="1166"/>
    <cellStyle name="Normal 7 26 8" xfId="1167"/>
    <cellStyle name="Normal 7 27" xfId="1168"/>
    <cellStyle name="Normal 7 27 2" xfId="1169"/>
    <cellStyle name="Normal 7 28" xfId="1170"/>
    <cellStyle name="Normal 7 28 2" xfId="1171"/>
    <cellStyle name="Normal 7 29" xfId="1172"/>
    <cellStyle name="Normal 7 29 2" xfId="1173"/>
    <cellStyle name="Normal 7 3" xfId="1174"/>
    <cellStyle name="Normal 7 3 2" xfId="1175"/>
    <cellStyle name="Normal 7 3 2 10" xfId="1176"/>
    <cellStyle name="Normal 7 3 2 10 2" xfId="1177"/>
    <cellStyle name="Normal 7 3 2 11" xfId="1178"/>
    <cellStyle name="Normal 7 3 2 2" xfId="1179"/>
    <cellStyle name="Normal 7 3 2 3" xfId="1180"/>
    <cellStyle name="Normal 7 3 2 4" xfId="1181"/>
    <cellStyle name="Normal 7 3 2 5" xfId="1182"/>
    <cellStyle name="Normal 7 3 2 5 2" xfId="1183"/>
    <cellStyle name="Normal 7 3 2 6" xfId="1184"/>
    <cellStyle name="Normal 7 3 2 6 2" xfId="1185"/>
    <cellStyle name="Normal 7 3 2 7" xfId="1186"/>
    <cellStyle name="Normal 7 3 2 7 2" xfId="1187"/>
    <cellStyle name="Normal 7 3 2 8" xfId="1188"/>
    <cellStyle name="Normal 7 3 2 8 2" xfId="1189"/>
    <cellStyle name="Normal 7 3 2 9" xfId="1190"/>
    <cellStyle name="Normal 7 3 2 9 2" xfId="1191"/>
    <cellStyle name="Normal 7 3 3" xfId="1192"/>
    <cellStyle name="Normal 7 3 4" xfId="1193"/>
    <cellStyle name="Normal 7 3 4 2" xfId="1194"/>
    <cellStyle name="Normal 7 3 4 2 2" xfId="1195"/>
    <cellStyle name="Normal 7 3 4 3" xfId="1196"/>
    <cellStyle name="Normal 7 3 4 3 2" xfId="1197"/>
    <cellStyle name="Normal 7 3 4 4" xfId="1198"/>
    <cellStyle name="Normal 7 3 4 4 2" xfId="1199"/>
    <cellStyle name="Normal 7 3 4 5" xfId="1200"/>
    <cellStyle name="Normal 7 3 4 5 2" xfId="1201"/>
    <cellStyle name="Normal 7 3 4 6" xfId="1202"/>
    <cellStyle name="Normal 7 3 4 6 2" xfId="1203"/>
    <cellStyle name="Normal 7 3 4 7" xfId="1204"/>
    <cellStyle name="Normal 7 3 4 7 2" xfId="1205"/>
    <cellStyle name="Normal 7 3 4 8" xfId="1206"/>
    <cellStyle name="Normal 7 3 5" xfId="1207"/>
    <cellStyle name="Normal 7 3 5 2" xfId="1208"/>
    <cellStyle name="Normal 7 3 5 2 2" xfId="1209"/>
    <cellStyle name="Normal 7 3 5 3" xfId="1210"/>
    <cellStyle name="Normal 7 3 5 3 2" xfId="1211"/>
    <cellStyle name="Normal 7 3 5 4" xfId="1212"/>
    <cellStyle name="Normal 7 3 5 4 2" xfId="1213"/>
    <cellStyle name="Normal 7 3 5 5" xfId="1214"/>
    <cellStyle name="Normal 7 3 5 5 2" xfId="1215"/>
    <cellStyle name="Normal 7 3 5 6" xfId="1216"/>
    <cellStyle name="Normal 7 3 5 6 2" xfId="1217"/>
    <cellStyle name="Normal 7 3 5 7" xfId="1218"/>
    <cellStyle name="Normal 7 3 5 7 2" xfId="1219"/>
    <cellStyle name="Normal 7 3 5 8" xfId="1220"/>
    <cellStyle name="Normal 7 30" xfId="1221"/>
    <cellStyle name="Normal 7 30 2" xfId="1222"/>
    <cellStyle name="Normal 7 31" xfId="1223"/>
    <cellStyle name="Normal 7 31 2" xfId="1224"/>
    <cellStyle name="Normal 7 32" xfId="1225"/>
    <cellStyle name="Normal 7 32 2" xfId="1226"/>
    <cellStyle name="Normal 7 33" xfId="1227"/>
    <cellStyle name="Normal 7 4" xfId="1228"/>
    <cellStyle name="Normal 7 5" xfId="1229"/>
    <cellStyle name="Normal 7 6" xfId="1230"/>
    <cellStyle name="Normal 7 7" xfId="1231"/>
    <cellStyle name="Normal 7 8" xfId="1232"/>
    <cellStyle name="Normal 7 9" xfId="1233"/>
    <cellStyle name="Normal 8" xfId="149"/>
    <cellStyle name="Normal 8 2" xfId="1234"/>
    <cellStyle name="Normal 8 3" xfId="1235"/>
    <cellStyle name="Normal 8 4" xfId="1236"/>
    <cellStyle name="Normal 8 5" xfId="1237"/>
    <cellStyle name="Normal 8 6" xfId="1238"/>
    <cellStyle name="Normal 8 7" xfId="1239"/>
    <cellStyle name="Normal 9" xfId="150"/>
    <cellStyle name="Normal 9 2" xfId="1240"/>
    <cellStyle name="Normal 9 2 2" xfId="1241"/>
    <cellStyle name="Normal 9 2 2 2" xfId="1242"/>
    <cellStyle name="Normal 9 2 2 2 2" xfId="1243"/>
    <cellStyle name="Normal 9 2 2 3" xfId="1244"/>
    <cellStyle name="Normal 9 2 2 3 2" xfId="1245"/>
    <cellStyle name="Normal 9 2 2 4" xfId="1246"/>
    <cellStyle name="Normal 9 2 2 4 2" xfId="1247"/>
    <cellStyle name="Normal 9 2 2 5" xfId="1248"/>
    <cellStyle name="Normal 9 2 2 5 2" xfId="1249"/>
    <cellStyle name="Normal 9 2 2 6" xfId="1250"/>
    <cellStyle name="Normal 9 2 2 6 2" xfId="1251"/>
    <cellStyle name="Normal 9 2 2 7" xfId="1252"/>
    <cellStyle name="Normal 9 2 2 7 2" xfId="1253"/>
    <cellStyle name="Normal 9 2 2 8" xfId="1254"/>
    <cellStyle name="Normal 9 2 3" xfId="1255"/>
    <cellStyle name="Normal 9 2 3 2" xfId="1256"/>
    <cellStyle name="Normal 9 2 3 2 2" xfId="1257"/>
    <cellStyle name="Normal 9 2 3 3" xfId="1258"/>
    <cellStyle name="Normal 9 2 3 3 2" xfId="1259"/>
    <cellStyle name="Normal 9 2 3 4" xfId="1260"/>
    <cellStyle name="Normal 9 2 3 4 2" xfId="1261"/>
    <cellStyle name="Normal 9 2 3 5" xfId="1262"/>
    <cellStyle name="Normal 9 2 3 5 2" xfId="1263"/>
    <cellStyle name="Normal 9 2 3 6" xfId="1264"/>
    <cellStyle name="Normal 9 2 3 6 2" xfId="1265"/>
    <cellStyle name="Normal 9 2 3 7" xfId="1266"/>
    <cellStyle name="Normal 9 2 3 7 2" xfId="1267"/>
    <cellStyle name="Normal 9 2 3 8" xfId="1268"/>
    <cellStyle name="Normal 9 2 4" xfId="1269"/>
    <cellStyle name="Normal 9 2 4 2" xfId="1270"/>
    <cellStyle name="Normal 9 2 4 2 2" xfId="1271"/>
    <cellStyle name="Normal 9 2 4 3" xfId="1272"/>
    <cellStyle name="Normal 9 2 4 3 2" xfId="1273"/>
    <cellStyle name="Normal 9 2 4 4" xfId="1274"/>
    <cellStyle name="Normal 9 2 4 4 2" xfId="1275"/>
    <cellStyle name="Normal 9 2 4 5" xfId="1276"/>
    <cellStyle name="Normal 9 2 4 5 2" xfId="1277"/>
    <cellStyle name="Normal 9 2 4 6" xfId="1278"/>
    <cellStyle name="Normal 9 2 4 6 2" xfId="1279"/>
    <cellStyle name="Normal 9 2 4 7" xfId="1280"/>
    <cellStyle name="Normal 9 2 4 7 2" xfId="1281"/>
    <cellStyle name="Normal 9 2 4 8" xfId="1282"/>
    <cellStyle name="Normal 9 2 5" xfId="1283"/>
    <cellStyle name="Normal 9 2 5 2" xfId="1284"/>
    <cellStyle name="Normal 9 2 5 2 2" xfId="1285"/>
    <cellStyle name="Normal 9 2 5 3" xfId="1286"/>
    <cellStyle name="Normal 9 2 5 3 2" xfId="1287"/>
    <cellStyle name="Normal 9 2 5 4" xfId="1288"/>
    <cellStyle name="Normal 9 2 5 4 2" xfId="1289"/>
    <cellStyle name="Normal 9 2 5 5" xfId="1290"/>
    <cellStyle name="Normal 9 2 5 5 2" xfId="1291"/>
    <cellStyle name="Normal 9 2 5 6" xfId="1292"/>
    <cellStyle name="Normal 9 2 5 6 2" xfId="1293"/>
    <cellStyle name="Normal 9 2 5 7" xfId="1294"/>
    <cellStyle name="Normal 9 2 5 7 2" xfId="1295"/>
    <cellStyle name="Normal 9 2 5 8" xfId="1296"/>
    <cellStyle name="Normal 9 2 6" xfId="1297"/>
    <cellStyle name="Normal 9 2 6 2" xfId="1298"/>
    <cellStyle name="Normal 9 2 6 2 2" xfId="1299"/>
    <cellStyle name="Normal 9 2 6 3" xfId="1300"/>
    <cellStyle name="Normal 9 2 6 3 2" xfId="1301"/>
    <cellStyle name="Normal 9 2 6 4" xfId="1302"/>
    <cellStyle name="Normal 9 2 6 4 2" xfId="1303"/>
    <cellStyle name="Normal 9 2 6 5" xfId="1304"/>
    <cellStyle name="Normal 9 2 6 5 2" xfId="1305"/>
    <cellStyle name="Normal 9 2 6 6" xfId="1306"/>
    <cellStyle name="Normal 9 2 6 6 2" xfId="1307"/>
    <cellStyle name="Normal 9 2 6 7" xfId="1308"/>
    <cellStyle name="Normal 9 2 6 7 2" xfId="1309"/>
    <cellStyle name="Normal 9 2 6 8" xfId="1310"/>
    <cellStyle name="Normal 9 3" xfId="1311"/>
    <cellStyle name="Normal 9 3 2" xfId="1312"/>
    <cellStyle name="Normal 9 3 2 2" xfId="1313"/>
    <cellStyle name="Normal 9 3 3" xfId="1314"/>
    <cellStyle name="Normal 9 3 3 2" xfId="1315"/>
    <cellStyle name="Normal 9 3 4" xfId="1316"/>
    <cellStyle name="Normal 9 3 4 2" xfId="1317"/>
    <cellStyle name="Normal 9 3 5" xfId="1318"/>
    <cellStyle name="Normal 9 3 5 2" xfId="1319"/>
    <cellStyle name="Normal 9 3 6" xfId="1320"/>
    <cellStyle name="Normal 9 3 6 2" xfId="1321"/>
    <cellStyle name="Normal 9 3 7" xfId="1322"/>
    <cellStyle name="Normal 9 3 7 2" xfId="1323"/>
    <cellStyle name="Normal 9 3 8" xfId="1324"/>
    <cellStyle name="Normal 9 4" xfId="1325"/>
    <cellStyle name="Normal 9 5" xfId="1326"/>
    <cellStyle name="Normal 9 6" xfId="1327"/>
    <cellStyle name="Normal 9 7" xfId="1328"/>
    <cellStyle name="Normal 9 8" xfId="1329"/>
    <cellStyle name="Note 2" xfId="151"/>
    <cellStyle name="Note 2 10" xfId="1330"/>
    <cellStyle name="Note 2 10 2" xfId="1331"/>
    <cellStyle name="Note 2 11" xfId="1332"/>
    <cellStyle name="Note 2 11 2" xfId="1333"/>
    <cellStyle name="Note 2 12" xfId="1334"/>
    <cellStyle name="Note 2 12 2" xfId="1335"/>
    <cellStyle name="Note 2 13" xfId="1336"/>
    <cellStyle name="Note 2 13 2" xfId="1337"/>
    <cellStyle name="Note 2 14" xfId="1338"/>
    <cellStyle name="Note 2 14 2" xfId="1339"/>
    <cellStyle name="Note 2 15" xfId="1340"/>
    <cellStyle name="Note 2 15 2" xfId="1341"/>
    <cellStyle name="Note 2 16" xfId="1342"/>
    <cellStyle name="Note 2 16 2" xfId="1343"/>
    <cellStyle name="Note 2 17" xfId="1344"/>
    <cellStyle name="Note 2 17 2" xfId="1345"/>
    <cellStyle name="Note 2 18" xfId="1346"/>
    <cellStyle name="Note 2 18 2" xfId="1347"/>
    <cellStyle name="Note 2 19" xfId="1348"/>
    <cellStyle name="Note 2 2" xfId="1349"/>
    <cellStyle name="Note 2 2 2" xfId="1350"/>
    <cellStyle name="Note 2 3" xfId="1351"/>
    <cellStyle name="Note 2 3 2" xfId="1352"/>
    <cellStyle name="Note 2 4" xfId="1353"/>
    <cellStyle name="Note 2 4 2" xfId="1354"/>
    <cellStyle name="Note 2 5" xfId="1355"/>
    <cellStyle name="Note 2 5 2" xfId="1356"/>
    <cellStyle name="Note 2 6" xfId="1357"/>
    <cellStyle name="Note 2 6 2" xfId="1358"/>
    <cellStyle name="Note 2 7" xfId="1359"/>
    <cellStyle name="Note 2 7 2" xfId="1360"/>
    <cellStyle name="Note 2 8" xfId="1361"/>
    <cellStyle name="Note 2 8 2" xfId="1362"/>
    <cellStyle name="Note 2 9" xfId="1363"/>
    <cellStyle name="Note 2 9 2" xfId="1364"/>
    <cellStyle name="Note 3" xfId="152"/>
    <cellStyle name="Note 3 10" xfId="1365"/>
    <cellStyle name="Note 3 10 2" xfId="1366"/>
    <cellStyle name="Note 3 11" xfId="1367"/>
    <cellStyle name="Note 3 11 2" xfId="1368"/>
    <cellStyle name="Note 3 12" xfId="1369"/>
    <cellStyle name="Note 3 12 2" xfId="1370"/>
    <cellStyle name="Note 3 13" xfId="1371"/>
    <cellStyle name="Note 3 13 2" xfId="1372"/>
    <cellStyle name="Note 3 14" xfId="1373"/>
    <cellStyle name="Note 3 14 2" xfId="1374"/>
    <cellStyle name="Note 3 15" xfId="1375"/>
    <cellStyle name="Note 3 15 2" xfId="1376"/>
    <cellStyle name="Note 3 16" xfId="1377"/>
    <cellStyle name="Note 3 16 2" xfId="1378"/>
    <cellStyle name="Note 3 17" xfId="1379"/>
    <cellStyle name="Note 3 17 2" xfId="1380"/>
    <cellStyle name="Note 3 18" xfId="1381"/>
    <cellStyle name="Note 3 2" xfId="1382"/>
    <cellStyle name="Note 3 2 2" xfId="1383"/>
    <cellStyle name="Note 3 3" xfId="1384"/>
    <cellStyle name="Note 3 3 2" xfId="1385"/>
    <cellStyle name="Note 3 4" xfId="1386"/>
    <cellStyle name="Note 3 4 2" xfId="1387"/>
    <cellStyle name="Note 3 5" xfId="1388"/>
    <cellStyle name="Note 3 5 2" xfId="1389"/>
    <cellStyle name="Note 3 6" xfId="1390"/>
    <cellStyle name="Note 3 6 2" xfId="1391"/>
    <cellStyle name="Note 3 7" xfId="1392"/>
    <cellStyle name="Note 3 7 2" xfId="1393"/>
    <cellStyle name="Note 3 8" xfId="1394"/>
    <cellStyle name="Note 3 8 2" xfId="1395"/>
    <cellStyle name="Note 3 9" xfId="1396"/>
    <cellStyle name="Note 3 9 2" xfId="1397"/>
    <cellStyle name="Note 4" xfId="153"/>
    <cellStyle name="Note 4 10" xfId="1398"/>
    <cellStyle name="Note 4 10 2" xfId="1399"/>
    <cellStyle name="Note 4 11" xfId="1400"/>
    <cellStyle name="Note 4 11 2" xfId="1401"/>
    <cellStyle name="Note 4 12" xfId="1402"/>
    <cellStyle name="Note 4 12 2" xfId="1403"/>
    <cellStyle name="Note 4 13" xfId="1404"/>
    <cellStyle name="Note 4 13 2" xfId="1405"/>
    <cellStyle name="Note 4 14" xfId="1406"/>
    <cellStyle name="Note 4 14 2" xfId="1407"/>
    <cellStyle name="Note 4 15" xfId="1408"/>
    <cellStyle name="Note 4 15 2" xfId="1409"/>
    <cellStyle name="Note 4 16" xfId="1410"/>
    <cellStyle name="Note 4 16 2" xfId="1411"/>
    <cellStyle name="Note 4 17" xfId="1412"/>
    <cellStyle name="Note 4 17 2" xfId="1413"/>
    <cellStyle name="Note 4 18" xfId="1414"/>
    <cellStyle name="Note 4 2" xfId="1415"/>
    <cellStyle name="Note 4 2 2" xfId="1416"/>
    <cellStyle name="Note 4 3" xfId="1417"/>
    <cellStyle name="Note 4 3 2" xfId="1418"/>
    <cellStyle name="Note 4 4" xfId="1419"/>
    <cellStyle name="Note 4 4 2" xfId="1420"/>
    <cellStyle name="Note 4 5" xfId="1421"/>
    <cellStyle name="Note 4 5 2" xfId="1422"/>
    <cellStyle name="Note 4 6" xfId="1423"/>
    <cellStyle name="Note 4 6 2" xfId="1424"/>
    <cellStyle name="Note 4 7" xfId="1425"/>
    <cellStyle name="Note 4 7 2" xfId="1426"/>
    <cellStyle name="Note 4 8" xfId="1427"/>
    <cellStyle name="Note 4 8 2" xfId="1428"/>
    <cellStyle name="Note 4 9" xfId="1429"/>
    <cellStyle name="Note 4 9 2" xfId="1430"/>
    <cellStyle name="Note 5" xfId="1431"/>
    <cellStyle name="Note 5 2" xfId="1432"/>
    <cellStyle name="Note 6" xfId="1433"/>
    <cellStyle name="Note 6 2" xfId="1434"/>
    <cellStyle name="Note 7" xfId="1435"/>
    <cellStyle name="Note 7 2" xfId="1436"/>
    <cellStyle name="Note 8" xfId="1437"/>
    <cellStyle name="Note 8 2" xfId="1438"/>
    <cellStyle name="Note 9" xfId="1439"/>
    <cellStyle name="Note 9 2" xfId="1440"/>
    <cellStyle name="Number" xfId="154"/>
    <cellStyle name="Number 2" xfId="155"/>
    <cellStyle name="Number 2 2" xfId="1441"/>
    <cellStyle name="Number 2 2 2" xfId="1442"/>
    <cellStyle name="Number 2 3" xfId="1443"/>
    <cellStyle name="Number 2 3 2" xfId="1444"/>
    <cellStyle name="Number 2 4" xfId="1445"/>
    <cellStyle name="Number 3" xfId="156"/>
    <cellStyle name="Number 3 2" xfId="1446"/>
    <cellStyle name="Number 3 2 2" xfId="1447"/>
    <cellStyle name="Number 3 3" xfId="1448"/>
    <cellStyle name="Number 3 3 2" xfId="1449"/>
    <cellStyle name="Number 3 4" xfId="1450"/>
    <cellStyle name="Number 4" xfId="157"/>
    <cellStyle name="Number 4 2" xfId="1451"/>
    <cellStyle name="Number 4 2 2" xfId="1452"/>
    <cellStyle name="Number 4 3" xfId="1453"/>
    <cellStyle name="Number 4 3 2" xfId="1454"/>
    <cellStyle name="Number 4 4" xfId="1455"/>
    <cellStyle name="Number 5" xfId="158"/>
    <cellStyle name="Number 5 2" xfId="1456"/>
    <cellStyle name="Number 5 2 2" xfId="1457"/>
    <cellStyle name="Number 5 3" xfId="1458"/>
    <cellStyle name="Number 5 3 2" xfId="1459"/>
    <cellStyle name="Number 5 4" xfId="1460"/>
    <cellStyle name="Number 6" xfId="1461"/>
    <cellStyle name="Output 2" xfId="159"/>
    <cellStyle name="Output 2 2" xfId="1462"/>
    <cellStyle name="Output 2 2 2" xfId="1463"/>
    <cellStyle name="Output 2 3" xfId="1464"/>
    <cellStyle name="Output 3" xfId="160"/>
    <cellStyle name="Output 3 2" xfId="1465"/>
    <cellStyle name="Output 4" xfId="161"/>
    <cellStyle name="Output 4 2" xfId="1466"/>
    <cellStyle name="Output 5" xfId="1467"/>
    <cellStyle name="Output 5 2" xfId="1468"/>
    <cellStyle name="Output 6" xfId="1469"/>
    <cellStyle name="Output 7" xfId="1470"/>
    <cellStyle name="Output 8" xfId="1471"/>
    <cellStyle name="Output 9" xfId="1472"/>
    <cellStyle name="Percent [2]" xfId="162"/>
    <cellStyle name="Percent [2] 10" xfId="1473"/>
    <cellStyle name="Percent [2] 11" xfId="1474"/>
    <cellStyle name="Percent [2] 12" xfId="1475"/>
    <cellStyle name="Percent [2] 13" xfId="1476"/>
    <cellStyle name="Percent [2] 14" xfId="1477"/>
    <cellStyle name="Percent [2] 15" xfId="1478"/>
    <cellStyle name="Percent [2] 16" xfId="1479"/>
    <cellStyle name="Percent [2] 17" xfId="1480"/>
    <cellStyle name="Percent [2] 18" xfId="1481"/>
    <cellStyle name="Percent [2] 19" xfId="1482"/>
    <cellStyle name="Percent [2] 2" xfId="163"/>
    <cellStyle name="Percent [2] 2 10" xfId="1483"/>
    <cellStyle name="Percent [2] 2 11" xfId="1484"/>
    <cellStyle name="Percent [2] 2 12" xfId="1485"/>
    <cellStyle name="Percent [2] 2 13" xfId="1486"/>
    <cellStyle name="Percent [2] 2 14" xfId="1487"/>
    <cellStyle name="Percent [2] 2 15" xfId="1488"/>
    <cellStyle name="Percent [2] 2 16" xfId="1489"/>
    <cellStyle name="Percent [2] 2 17" xfId="1490"/>
    <cellStyle name="Percent [2] 2 2" xfId="1491"/>
    <cellStyle name="Percent [2] 2 3" xfId="1492"/>
    <cellStyle name="Percent [2] 2 4" xfId="1493"/>
    <cellStyle name="Percent [2] 2 5" xfId="1494"/>
    <cellStyle name="Percent [2] 2 6" xfId="1495"/>
    <cellStyle name="Percent [2] 2 7" xfId="1496"/>
    <cellStyle name="Percent [2] 2 8" xfId="1497"/>
    <cellStyle name="Percent [2] 2 9" xfId="1498"/>
    <cellStyle name="Percent [2] 20" xfId="1499"/>
    <cellStyle name="Percent [2] 21" xfId="1500"/>
    <cellStyle name="Percent [2] 22" xfId="1501"/>
    <cellStyle name="Percent [2] 3" xfId="164"/>
    <cellStyle name="Percent [2] 3 10" xfId="1502"/>
    <cellStyle name="Percent [2] 3 11" xfId="1503"/>
    <cellStyle name="Percent [2] 3 12" xfId="1504"/>
    <cellStyle name="Percent [2] 3 13" xfId="1505"/>
    <cellStyle name="Percent [2] 3 14" xfId="1506"/>
    <cellStyle name="Percent [2] 3 15" xfId="1507"/>
    <cellStyle name="Percent [2] 3 16" xfId="1508"/>
    <cellStyle name="Percent [2] 3 17" xfId="1509"/>
    <cellStyle name="Percent [2] 3 2" xfId="1510"/>
    <cellStyle name="Percent [2] 3 3" xfId="1511"/>
    <cellStyle name="Percent [2] 3 4" xfId="1512"/>
    <cellStyle name="Percent [2] 3 5" xfId="1513"/>
    <cellStyle name="Percent [2] 3 6" xfId="1514"/>
    <cellStyle name="Percent [2] 3 7" xfId="1515"/>
    <cellStyle name="Percent [2] 3 8" xfId="1516"/>
    <cellStyle name="Percent [2] 3 9" xfId="1517"/>
    <cellStyle name="Percent [2] 4" xfId="165"/>
    <cellStyle name="Percent [2] 4 10" xfId="1518"/>
    <cellStyle name="Percent [2] 4 11" xfId="1519"/>
    <cellStyle name="Percent [2] 4 12" xfId="1520"/>
    <cellStyle name="Percent [2] 4 13" xfId="1521"/>
    <cellStyle name="Percent [2] 4 14" xfId="1522"/>
    <cellStyle name="Percent [2] 4 15" xfId="1523"/>
    <cellStyle name="Percent [2] 4 16" xfId="1524"/>
    <cellStyle name="Percent [2] 4 17" xfId="1525"/>
    <cellStyle name="Percent [2] 4 2" xfId="1526"/>
    <cellStyle name="Percent [2] 4 3" xfId="1527"/>
    <cellStyle name="Percent [2] 4 4" xfId="1528"/>
    <cellStyle name="Percent [2] 4 5" xfId="1529"/>
    <cellStyle name="Percent [2] 4 6" xfId="1530"/>
    <cellStyle name="Percent [2] 4 7" xfId="1531"/>
    <cellStyle name="Percent [2] 4 8" xfId="1532"/>
    <cellStyle name="Percent [2] 4 9" xfId="1533"/>
    <cellStyle name="Percent [2] 5" xfId="166"/>
    <cellStyle name="Percent [2] 5 10" xfId="1534"/>
    <cellStyle name="Percent [2] 5 11" xfId="1535"/>
    <cellStyle name="Percent [2] 5 12" xfId="1536"/>
    <cellStyle name="Percent [2] 5 13" xfId="1537"/>
    <cellStyle name="Percent [2] 5 14" xfId="1538"/>
    <cellStyle name="Percent [2] 5 15" xfId="1539"/>
    <cellStyle name="Percent [2] 5 16" xfId="1540"/>
    <cellStyle name="Percent [2] 5 17" xfId="1541"/>
    <cellStyle name="Percent [2] 5 2" xfId="1542"/>
    <cellStyle name="Percent [2] 5 3" xfId="1543"/>
    <cellStyle name="Percent [2] 5 4" xfId="1544"/>
    <cellStyle name="Percent [2] 5 5" xfId="1545"/>
    <cellStyle name="Percent [2] 5 6" xfId="1546"/>
    <cellStyle name="Percent [2] 5 7" xfId="1547"/>
    <cellStyle name="Percent [2] 5 8" xfId="1548"/>
    <cellStyle name="Percent [2] 5 9" xfId="1549"/>
    <cellStyle name="Percent [2] 6" xfId="167"/>
    <cellStyle name="Percent [2] 7" xfId="1550"/>
    <cellStyle name="Percent [2] 8" xfId="1551"/>
    <cellStyle name="Percent [2] 9" xfId="1552"/>
    <cellStyle name="Percent 2" xfId="1553"/>
    <cellStyle name="Ref Numbers" xfId="168"/>
    <cellStyle name="Ref Numbers 2" xfId="169"/>
    <cellStyle name="Ref Numbers 2 2" xfId="1554"/>
    <cellStyle name="Ref Numbers 2 3" xfId="1555"/>
    <cellStyle name="Ref Numbers 3" xfId="170"/>
    <cellStyle name="Ref Numbers 3 2" xfId="1556"/>
    <cellStyle name="Ref Numbers 3 3" xfId="1557"/>
    <cellStyle name="Ref Numbers 4" xfId="171"/>
    <cellStyle name="Ref Numbers 4 2" xfId="1558"/>
    <cellStyle name="Ref Numbers 4 3" xfId="1559"/>
    <cellStyle name="Ref Numbers 5" xfId="172"/>
    <cellStyle name="Ref Numbers 5 2" xfId="1560"/>
    <cellStyle name="Ref Numbers 5 3" xfId="1561"/>
    <cellStyle name="Sheet Title" xfId="1562"/>
    <cellStyle name="Source Line" xfId="173"/>
    <cellStyle name="Source Line 2" xfId="174"/>
    <cellStyle name="Source Line 3" xfId="175"/>
    <cellStyle name="Source Line 4" xfId="176"/>
    <cellStyle name="Source Line 5" xfId="177"/>
    <cellStyle name="Source Line 6" xfId="1563"/>
    <cellStyle name="Source Line 7" xfId="1564"/>
    <cellStyle name="Source Line_New VM - Sizing (Ex1b)" xfId="178"/>
    <cellStyle name="Style 1" xfId="179"/>
    <cellStyle name="subhead" xfId="180"/>
    <cellStyle name="Table Heading" xfId="181"/>
    <cellStyle name="Table Heading 2" xfId="182"/>
    <cellStyle name="Table Heading 2 2" xfId="1565"/>
    <cellStyle name="Table Heading 2 3" xfId="1566"/>
    <cellStyle name="Table Heading 3" xfId="183"/>
    <cellStyle name="Table Heading 3 2" xfId="1567"/>
    <cellStyle name="Table Heading 3 3" xfId="1568"/>
    <cellStyle name="Table Heading 4" xfId="184"/>
    <cellStyle name="Table Heading 4 2" xfId="1569"/>
    <cellStyle name="Table Heading 4 3" xfId="1570"/>
    <cellStyle name="Table Heading 5" xfId="185"/>
    <cellStyle name="Table Heading 5 2" xfId="1571"/>
    <cellStyle name="Table Heading 5 3" xfId="1572"/>
    <cellStyle name="Title 2" xfId="186"/>
    <cellStyle name="Title 3" xfId="187"/>
    <cellStyle name="Title 4" xfId="188"/>
    <cellStyle name="Title Line" xfId="189"/>
    <cellStyle name="Title Line 2" xfId="190"/>
    <cellStyle name="Title Line 2 2" xfId="1573"/>
    <cellStyle name="Title Line 2 3" xfId="1574"/>
    <cellStyle name="Title Line 3" xfId="191"/>
    <cellStyle name="Title Line 3 2" xfId="1575"/>
    <cellStyle name="Title Line 3 3" xfId="1576"/>
    <cellStyle name="Title Line 4" xfId="192"/>
    <cellStyle name="Title Line 4 2" xfId="1577"/>
    <cellStyle name="Title Line 4 3" xfId="1578"/>
    <cellStyle name="Title Line 5" xfId="193"/>
    <cellStyle name="Title Line 5 2" xfId="1579"/>
    <cellStyle name="Title Line 5 3" xfId="1580"/>
    <cellStyle name="Top Row" xfId="194"/>
    <cellStyle name="Top Row 2" xfId="195"/>
    <cellStyle name="Top Row 2 2" xfId="1581"/>
    <cellStyle name="Top Row 2 2 2" xfId="1582"/>
    <cellStyle name="Top Row 2 3" xfId="1583"/>
    <cellStyle name="Top Row 2 3 2" xfId="1584"/>
    <cellStyle name="Top Row 2 4" xfId="1585"/>
    <cellStyle name="Top Row 3" xfId="196"/>
    <cellStyle name="Top Row 3 2" xfId="1586"/>
    <cellStyle name="Top Row 3 2 2" xfId="1587"/>
    <cellStyle name="Top Row 3 3" xfId="1588"/>
    <cellStyle name="Top Row 3 3 2" xfId="1589"/>
    <cellStyle name="Top Row 3 4" xfId="1590"/>
    <cellStyle name="Top Row 4" xfId="197"/>
    <cellStyle name="Top Row 4 2" xfId="1591"/>
    <cellStyle name="Top Row 4 2 2" xfId="1592"/>
    <cellStyle name="Top Row 4 3" xfId="1593"/>
    <cellStyle name="Top Row 4 3 2" xfId="1594"/>
    <cellStyle name="Top Row 4 4" xfId="1595"/>
    <cellStyle name="Top Row 5" xfId="198"/>
    <cellStyle name="Top Row 5 2" xfId="1596"/>
    <cellStyle name="Top Row 5 2 2" xfId="1597"/>
    <cellStyle name="Top Row 5 3" xfId="1598"/>
    <cellStyle name="Top Row 5 3 2" xfId="1599"/>
    <cellStyle name="Top Row 5 4" xfId="1600"/>
    <cellStyle name="Top Row 6" xfId="1601"/>
    <cellStyle name="Total 2" xfId="199"/>
    <cellStyle name="Total 2 2" xfId="1602"/>
    <cellStyle name="Total 2 2 2" xfId="1603"/>
    <cellStyle name="Total 2 3" xfId="1604"/>
    <cellStyle name="Total 3" xfId="200"/>
    <cellStyle name="Total 3 2" xfId="1605"/>
    <cellStyle name="Total 4" xfId="201"/>
    <cellStyle name="Total 4 2" xfId="1606"/>
    <cellStyle name="Total 5" xfId="1607"/>
    <cellStyle name="Total 5 2" xfId="1608"/>
    <cellStyle name="Total 6" xfId="1609"/>
    <cellStyle name="Total 7" xfId="1610"/>
    <cellStyle name="Total 8" xfId="1611"/>
    <cellStyle name="Total 9" xfId="1612"/>
    <cellStyle name="Total Row" xfId="202"/>
    <cellStyle name="Total Row 2" xfId="203"/>
    <cellStyle name="Total Row 2 2" xfId="1613"/>
    <cellStyle name="Total Row 2 3" xfId="1614"/>
    <cellStyle name="Total Row 3" xfId="204"/>
    <cellStyle name="Total Row 3 2" xfId="1615"/>
    <cellStyle name="Total Row 3 3" xfId="1616"/>
    <cellStyle name="Total Row 4" xfId="205"/>
    <cellStyle name="Total Row 4 2" xfId="1617"/>
    <cellStyle name="Total Row 4 3" xfId="1618"/>
    <cellStyle name="Total Row 5" xfId="206"/>
    <cellStyle name="Total Row 5 2" xfId="1619"/>
    <cellStyle name="Total Row 5 3" xfId="1620"/>
    <cellStyle name="Tusental (0)_laroux" xfId="207"/>
    <cellStyle name="Tusental_laroux" xfId="208"/>
    <cellStyle name="Valuta (0)_laroux" xfId="209"/>
    <cellStyle name="Valuta_laroux" xfId="210"/>
    <cellStyle name="Währung [0]_laroux" xfId="211"/>
    <cellStyle name="Währung_laroux" xfId="212"/>
    <cellStyle name="Warning Text 2" xfId="213"/>
    <cellStyle name="Warning Text 3" xfId="214"/>
    <cellStyle name="Warning Text 4" xfId="215"/>
    <cellStyle name="Warning Text 5" xfId="1621"/>
    <cellStyle name="Warning Text 6" xfId="1622"/>
    <cellStyle name="Warning Text 7" xfId="1623"/>
    <cellStyle name="Warning Text 8" xfId="1624"/>
    <cellStyle name="Warning Text 9" xfId="1625"/>
  </cellStyles>
  <dxfs count="206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theme="0"/>
        </top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theme="0"/>
        </top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theme="0"/>
        </top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theme="0"/>
        </top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rgb="FFFFFFFF"/>
        </top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rgb="FFFFFFFF"/>
        </top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rgb="FF000000"/>
          <bgColor rgb="FFFFFFFF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rgb="FFFFFFFF"/>
        </top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rgb="FFFFFFFF"/>
        </top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rgb="FF000000"/>
          <bgColor rgb="FFFFFFFF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theme="0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scheme val="minor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theme="0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theme="0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scheme val="minor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theme="0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minor"/>
      </font>
      <fill>
        <patternFill patternType="none">
          <fgColor rgb="FF000000"/>
          <bgColor rgb="FFFFFFFF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scheme val="minor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minor"/>
      </font>
      <fill>
        <patternFill patternType="none">
          <fgColor rgb="FF000000"/>
          <bgColor rgb="FFFFFFFF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scheme val="minor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textRotation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textRotation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textRotation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textRotation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textRotation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textRotation="0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vertical="bottom" textRotation="0" wrapText="1" indent="0" justifyLastLine="0" shrinkToFit="0" readingOrder="0"/>
    </dxf>
    <dxf>
      <fill>
        <patternFill patternType="solid">
          <fgColor indexed="64"/>
          <bgColor theme="6" tint="0.79998168889431442"/>
        </patternFill>
      </fill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indexed="64"/>
          <bgColor rgb="FFB8CCE4"/>
        </patternFill>
      </fill>
      <alignment horizontal="center" vertical="center" textRotation="0" wrapText="1" indent="0" justifyLastLine="0" shrinkToFit="0" readingOrder="0"/>
    </dxf>
    <dxf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Relationship Id="rId30" Type="http://schemas.openxmlformats.org/officeDocument/2006/relationships/customXml" Target="../customXml/item2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5512D116-5CC6-11CF-8D67-00AA00BDCE1D}" ax:persistence="persistStreamInit" r:id="rId1"/>
</file>

<file path=xl/activeX/activeX10.xml><?xml version="1.0" encoding="utf-8"?>
<ax:ocx xmlns:ax="http://schemas.microsoft.com/office/2006/activeX" xmlns:r="http://schemas.openxmlformats.org/officeDocument/2006/relationships" ax:classid="{5512D116-5CC6-11CF-8D67-00AA00BDCE1D}" ax:persistence="persistStreamInit" r:id="rId1"/>
</file>

<file path=xl/activeX/activeX11.xml><?xml version="1.0" encoding="utf-8"?>
<ax:ocx xmlns:ax="http://schemas.microsoft.com/office/2006/activeX" xmlns:r="http://schemas.openxmlformats.org/officeDocument/2006/relationships" ax:classid="{5512D116-5CC6-11CF-8D67-00AA00BDCE1D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5512D116-5CC6-11CF-8D67-00AA00BDCE1D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5512D116-5CC6-11CF-8D67-00AA00BDCE1D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5512D116-5CC6-11CF-8D67-00AA00BDCE1D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5512D116-5CC6-11CF-8D67-00AA00BDCE1D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5512D116-5CC6-11CF-8D67-00AA00BDCE1D}" ax:persistence="persistStreamInit" r:id="rId1"/>
</file>

<file path=xl/activeX/activeX7.xml><?xml version="1.0" encoding="utf-8"?>
<ax:ocx xmlns:ax="http://schemas.microsoft.com/office/2006/activeX" xmlns:r="http://schemas.openxmlformats.org/officeDocument/2006/relationships" ax:classid="{5512D116-5CC6-11CF-8D67-00AA00BDCE1D}" ax:persistence="persistStreamInit" r:id="rId1"/>
</file>

<file path=xl/activeX/activeX8.xml><?xml version="1.0" encoding="utf-8"?>
<ax:ocx xmlns:ax="http://schemas.microsoft.com/office/2006/activeX" xmlns:r="http://schemas.openxmlformats.org/officeDocument/2006/relationships" ax:classid="{5512D116-5CC6-11CF-8D67-00AA00BDCE1D}" ax:persistence="persistStreamInit" r:id="rId1"/>
</file>

<file path=xl/activeX/activeX9.xml><?xml version="1.0" encoding="utf-8"?>
<ax:ocx xmlns:ax="http://schemas.microsoft.com/office/2006/activeX" xmlns:r="http://schemas.openxmlformats.org/officeDocument/2006/relationships" ax:classid="{5512D116-5CC6-11CF-8D67-00AA00BDCE1D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15</xdr:col>
      <xdr:colOff>553804</xdr:colOff>
      <xdr:row>38</xdr:row>
      <xdr:rowOff>96274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9697804" cy="7335274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458030</xdr:colOff>
      <xdr:row>16</xdr:row>
      <xdr:rowOff>76636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944430" cy="3124636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324661</xdr:colOff>
      <xdr:row>17</xdr:row>
      <xdr:rowOff>19505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811061" cy="3258005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438977</xdr:colOff>
      <xdr:row>16</xdr:row>
      <xdr:rowOff>171900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925377" cy="3219900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28038</xdr:colOff>
      <xdr:row>14</xdr:row>
      <xdr:rowOff>47286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295238" cy="2714286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77147</xdr:colOff>
      <xdr:row>18</xdr:row>
      <xdr:rowOff>48111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782747" cy="3477111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389791</xdr:colOff>
      <xdr:row>19</xdr:row>
      <xdr:rowOff>47167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876191" cy="366666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0</xdr:rowOff>
    </xdr:from>
    <xdr:ext cx="171450" cy="171450"/>
    <xdr:pic>
      <xdr:nvPicPr>
        <xdr:cNvPr id="18" name="Picture 17" descr="Redhat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296275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71450" cy="171450"/>
    <xdr:pic>
      <xdr:nvPicPr>
        <xdr:cNvPr id="19" name="Picture 18" descr="Redhat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296275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71450" cy="171450"/>
    <xdr:pic>
      <xdr:nvPicPr>
        <xdr:cNvPr id="20" name="Picture 19" descr="Redhat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296275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71450" cy="171450"/>
    <xdr:pic>
      <xdr:nvPicPr>
        <xdr:cNvPr id="21" name="Picture 20" descr="Redhat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296275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71450" cy="171450"/>
    <xdr:pic>
      <xdr:nvPicPr>
        <xdr:cNvPr id="22" name="Picture 21" descr="Redhat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296275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71450" cy="171450"/>
    <xdr:pic>
      <xdr:nvPicPr>
        <xdr:cNvPr id="23" name="Picture 22" descr="Redhat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296275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71450" cy="171450"/>
    <xdr:pic>
      <xdr:nvPicPr>
        <xdr:cNvPr id="24" name="Picture 23" descr="Redhat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296275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71450" cy="171450"/>
    <xdr:pic>
      <xdr:nvPicPr>
        <xdr:cNvPr id="25" name="Picture 24" descr="Redhat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296275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41</xdr:row>
          <xdr:rowOff>0</xdr:rowOff>
        </xdr:from>
        <xdr:to>
          <xdr:col>0</xdr:col>
          <xdr:colOff>257175</xdr:colOff>
          <xdr:row>42</xdr:row>
          <xdr:rowOff>76200</xdr:rowOff>
        </xdr:to>
        <xdr:sp macro="" textlink="">
          <xdr:nvSpPr>
            <xdr:cNvPr id="18437" name="Control 5" hidden="1">
              <a:extLst>
                <a:ext uri="{63B3BB69-23CF-44E3-9099-C40C66FF867C}">
                  <a14:compatExt spid="_x0000_s184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41</xdr:row>
          <xdr:rowOff>0</xdr:rowOff>
        </xdr:from>
        <xdr:to>
          <xdr:col>0</xdr:col>
          <xdr:colOff>257175</xdr:colOff>
          <xdr:row>42</xdr:row>
          <xdr:rowOff>76200</xdr:rowOff>
        </xdr:to>
        <xdr:sp macro="" textlink="">
          <xdr:nvSpPr>
            <xdr:cNvPr id="18438" name="Control 6" hidden="1">
              <a:extLst>
                <a:ext uri="{63B3BB69-23CF-44E3-9099-C40C66FF867C}">
                  <a14:compatExt spid="_x0000_s184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41</xdr:row>
          <xdr:rowOff>0</xdr:rowOff>
        </xdr:from>
        <xdr:to>
          <xdr:col>0</xdr:col>
          <xdr:colOff>257175</xdr:colOff>
          <xdr:row>42</xdr:row>
          <xdr:rowOff>76200</xdr:rowOff>
        </xdr:to>
        <xdr:sp macro="" textlink="">
          <xdr:nvSpPr>
            <xdr:cNvPr id="18440" name="Control 8" hidden="1">
              <a:extLst>
                <a:ext uri="{63B3BB69-23CF-44E3-9099-C40C66FF867C}">
                  <a14:compatExt spid="_x0000_s184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41</xdr:row>
          <xdr:rowOff>0</xdr:rowOff>
        </xdr:from>
        <xdr:to>
          <xdr:col>0</xdr:col>
          <xdr:colOff>257175</xdr:colOff>
          <xdr:row>42</xdr:row>
          <xdr:rowOff>76200</xdr:rowOff>
        </xdr:to>
        <xdr:sp macro="" textlink="">
          <xdr:nvSpPr>
            <xdr:cNvPr id="18442" name="Control 10" hidden="1">
              <a:extLst>
                <a:ext uri="{63B3BB69-23CF-44E3-9099-C40C66FF867C}">
                  <a14:compatExt spid="_x0000_s184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41</xdr:row>
          <xdr:rowOff>0</xdr:rowOff>
        </xdr:from>
        <xdr:to>
          <xdr:col>0</xdr:col>
          <xdr:colOff>257175</xdr:colOff>
          <xdr:row>42</xdr:row>
          <xdr:rowOff>76200</xdr:rowOff>
        </xdr:to>
        <xdr:sp macro="" textlink="">
          <xdr:nvSpPr>
            <xdr:cNvPr id="18444" name="Control 12" hidden="1">
              <a:extLst>
                <a:ext uri="{63B3BB69-23CF-44E3-9099-C40C66FF867C}">
                  <a14:compatExt spid="_x0000_s184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41</xdr:row>
          <xdr:rowOff>0</xdr:rowOff>
        </xdr:from>
        <xdr:to>
          <xdr:col>0</xdr:col>
          <xdr:colOff>257175</xdr:colOff>
          <xdr:row>42</xdr:row>
          <xdr:rowOff>76200</xdr:rowOff>
        </xdr:to>
        <xdr:sp macro="" textlink="">
          <xdr:nvSpPr>
            <xdr:cNvPr id="18446" name="Control 14" hidden="1">
              <a:extLst>
                <a:ext uri="{63B3BB69-23CF-44E3-9099-C40C66FF867C}">
                  <a14:compatExt spid="_x0000_s184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41</xdr:row>
          <xdr:rowOff>0</xdr:rowOff>
        </xdr:from>
        <xdr:to>
          <xdr:col>0</xdr:col>
          <xdr:colOff>257175</xdr:colOff>
          <xdr:row>42</xdr:row>
          <xdr:rowOff>76200</xdr:rowOff>
        </xdr:to>
        <xdr:sp macro="" textlink="">
          <xdr:nvSpPr>
            <xdr:cNvPr id="18448" name="Control 16" hidden="1">
              <a:extLst>
                <a:ext uri="{63B3BB69-23CF-44E3-9099-C40C66FF867C}">
                  <a14:compatExt spid="_x0000_s184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41</xdr:row>
          <xdr:rowOff>0</xdr:rowOff>
        </xdr:from>
        <xdr:to>
          <xdr:col>0</xdr:col>
          <xdr:colOff>257175</xdr:colOff>
          <xdr:row>42</xdr:row>
          <xdr:rowOff>76200</xdr:rowOff>
        </xdr:to>
        <xdr:sp macro="" textlink="">
          <xdr:nvSpPr>
            <xdr:cNvPr id="18450" name="Control 18" hidden="1">
              <a:extLst>
                <a:ext uri="{63B3BB69-23CF-44E3-9099-C40C66FF867C}">
                  <a14:compatExt spid="_x0000_s184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41</xdr:row>
          <xdr:rowOff>0</xdr:rowOff>
        </xdr:from>
        <xdr:to>
          <xdr:col>0</xdr:col>
          <xdr:colOff>257175</xdr:colOff>
          <xdr:row>42</xdr:row>
          <xdr:rowOff>76200</xdr:rowOff>
        </xdr:to>
        <xdr:sp macro="" textlink="">
          <xdr:nvSpPr>
            <xdr:cNvPr id="18452" name="Control 20" hidden="1">
              <a:extLst>
                <a:ext uri="{63B3BB69-23CF-44E3-9099-C40C66FF867C}">
                  <a14:compatExt spid="_x0000_s184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41</xdr:row>
          <xdr:rowOff>0</xdr:rowOff>
        </xdr:from>
        <xdr:to>
          <xdr:col>0</xdr:col>
          <xdr:colOff>257175</xdr:colOff>
          <xdr:row>42</xdr:row>
          <xdr:rowOff>76200</xdr:rowOff>
        </xdr:to>
        <xdr:sp macro="" textlink="">
          <xdr:nvSpPr>
            <xdr:cNvPr id="18454" name="Control 22" hidden="1">
              <a:extLst>
                <a:ext uri="{63B3BB69-23CF-44E3-9099-C40C66FF867C}">
                  <a14:compatExt spid="_x0000_s184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41</xdr:row>
          <xdr:rowOff>0</xdr:rowOff>
        </xdr:from>
        <xdr:to>
          <xdr:col>0</xdr:col>
          <xdr:colOff>257175</xdr:colOff>
          <xdr:row>42</xdr:row>
          <xdr:rowOff>76200</xdr:rowOff>
        </xdr:to>
        <xdr:sp macro="" textlink="">
          <xdr:nvSpPr>
            <xdr:cNvPr id="18456" name="Control 24" hidden="1">
              <a:extLst>
                <a:ext uri="{63B3BB69-23CF-44E3-9099-C40C66FF867C}">
                  <a14:compatExt spid="_x0000_s184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410313</xdr:colOff>
      <xdr:row>17</xdr:row>
      <xdr:rowOff>67137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287113" cy="330563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238924</xdr:colOff>
      <xdr:row>17</xdr:row>
      <xdr:rowOff>19505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725324" cy="325800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96029</xdr:colOff>
      <xdr:row>16</xdr:row>
      <xdr:rowOff>67110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582429" cy="311511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496135</xdr:colOff>
      <xdr:row>17</xdr:row>
      <xdr:rowOff>143347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982535" cy="338184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591399</xdr:colOff>
      <xdr:row>16</xdr:row>
      <xdr:rowOff>133794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077799" cy="318179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572261</xdr:colOff>
      <xdr:row>16</xdr:row>
      <xdr:rowOff>48057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449061" cy="309605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00_EDT-AES/Processes/VMWARE/test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Validation"/>
      <sheetName val="SCRF"/>
      <sheetName val="Contact"/>
      <sheetName val="Names"/>
      <sheetName val="New VM - Sizing (Example)"/>
      <sheetName val="Storage"/>
      <sheetName val="Software"/>
      <sheetName val="Vol Layout (1)"/>
      <sheetName val="Vol Access (1)"/>
      <sheetName val="CLUSTER (1)"/>
      <sheetName val="iSCSI"/>
      <sheetName val="Topology"/>
      <sheetName val="Exchange (needs re-work)"/>
      <sheetName val="Support (1)"/>
      <sheetName val="MSSQL (needs re-work)"/>
      <sheetName val="Oracle (needs re-work)"/>
      <sheetName val="Oracle EMGridControl"/>
      <sheetName val="ML &amp; TL Tape Config (re-work)"/>
      <sheetName val="PV Tape Config (needs re-work)"/>
      <sheetName val="Issues"/>
      <sheetName val="Revision (0.0.0)"/>
      <sheetName val="Usable"/>
    </sheetNames>
    <sheetDataSet>
      <sheetData sheetId="0" refreshError="1"/>
      <sheetData sheetId="1" refreshError="1"/>
      <sheetData sheetId="2" refreshError="1"/>
      <sheetData sheetId="3">
        <row r="100">
          <cell r="C100" t="str">
            <v xml:space="preserve">Anil Shukla </v>
          </cell>
        </row>
      </sheetData>
      <sheetData sheetId="4">
        <row r="2">
          <cell r="N2" t="str">
            <v>10.50.1.5</v>
          </cell>
        </row>
        <row r="37">
          <cell r="B37" t="str">
            <v>GROUP1</v>
          </cell>
        </row>
      </sheetData>
      <sheetData sheetId="5" refreshError="1"/>
      <sheetData sheetId="6" refreshError="1"/>
      <sheetData sheetId="7" refreshError="1"/>
      <sheetData sheetId="8" refreshError="1"/>
      <sheetData sheetId="9">
        <row r="50002">
          <cell r="B50002" t="str">
            <v>GROUP1</v>
          </cell>
        </row>
      </sheetData>
      <sheetData sheetId="10">
        <row r="50002">
          <cell r="B50002" t="str">
            <v>GROUP1</v>
          </cell>
        </row>
      </sheetData>
      <sheetData sheetId="11" refreshError="1"/>
      <sheetData sheetId="12" refreshError="1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>
        <row r="1">
          <cell r="N1">
            <v>1.0007879215380229</v>
          </cell>
        </row>
      </sheetData>
    </sheetDataSet>
  </externalBook>
</externalLink>
</file>

<file path=xl/tables/table1.xml><?xml version="1.0" encoding="utf-8"?>
<table xmlns="http://schemas.openxmlformats.org/spreadsheetml/2006/main" id="25" name="Table26" displayName="Table26" ref="E20:F23" totalsRowShown="0" headerRowDxfId="205">
  <autoFilter ref="E20:F23"/>
  <tableColumns count="2">
    <tableColumn id="1" name="Type" dataDxfId="204"/>
    <tableColumn id="2" name="Pool ID" dataDxfId="203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3" name="Table29524" displayName="Table29524" ref="I13:J20" totalsRowShown="0" headerRowDxfId="111" dataDxfId="110">
  <autoFilter ref="I13:J20"/>
  <tableColumns count="2">
    <tableColumn id="1" name="Interface" dataDxfId="109"/>
    <tableColumn id="2" name="IP /Netmask" dataDxfId="108"/>
  </tableColumns>
  <tableStyleInfo name="TableStyleMedium9" showFirstColumn="0" showLastColumn="0" showRowStripes="1" showColumnStripes="0"/>
</table>
</file>

<file path=xl/tables/table11.xml><?xml version="1.0" encoding="utf-8"?>
<table xmlns="http://schemas.openxmlformats.org/spreadsheetml/2006/main" id="4" name="Table30535" displayName="Table30535" ref="I23:J26" totalsRowShown="0" headerRowDxfId="107" dataDxfId="106" tableBorderDxfId="105">
  <autoFilter ref="I23:J26"/>
  <tableColumns count="2">
    <tableColumn id="1" name="Destination" dataDxfId="104"/>
    <tableColumn id="2" name="Next Hop" dataDxfId="103"/>
  </tableColumns>
  <tableStyleInfo name="TableStyleMedium9" showFirstColumn="0" showLastColumn="0" showRowStripes="1" showColumnStripes="0"/>
</table>
</file>

<file path=xl/tables/table12.xml><?xml version="1.0" encoding="utf-8"?>
<table xmlns="http://schemas.openxmlformats.org/spreadsheetml/2006/main" id="5" name="Table37596" displayName="Table37596" ref="I4:J10" totalsRowShown="0" headerRowDxfId="102" dataDxfId="101" tableBorderDxfId="100">
  <autoFilter ref="I4:J10"/>
  <tableColumns count="2">
    <tableColumn id="1" name="ID" dataDxfId="99"/>
    <tableColumn id="2" name="Description" dataDxfId="98"/>
  </tableColumns>
  <tableStyleInfo name="TableStyleMedium9" showFirstColumn="0" showLastColumn="0" showRowStripes="1" showColumnStripes="0"/>
</table>
</file>

<file path=xl/tables/table13.xml><?xml version="1.0" encoding="utf-8"?>
<table xmlns="http://schemas.openxmlformats.org/spreadsheetml/2006/main" id="43" name="Table222144" displayName="Table222144" ref="L4:R57" totalsRowShown="0" headerRowDxfId="97" dataDxfId="96">
  <autoFilter ref="L4:R57"/>
  <tableColumns count="7">
    <tableColumn id="1" name="Name" dataDxfId="95"/>
    <tableColumn id="5" name="Connector" dataDxfId="94"/>
    <tableColumn id="6" name="Column1" dataDxfId="93"/>
    <tableColumn id="2" name="Device Name" dataDxfId="92"/>
    <tableColumn id="3" name="Port" dataDxfId="91"/>
    <tableColumn id="4" name="Untagged" dataDxfId="90"/>
    <tableColumn id="8" name="Tagged" dataDxfId="89"/>
  </tableColumns>
  <tableStyleInfo name="TableStyleMedium9" showFirstColumn="0" showLastColumn="0" showRowStripes="1" showColumnStripes="0"/>
</table>
</file>

<file path=xl/tables/table14.xml><?xml version="1.0" encoding="utf-8"?>
<table xmlns="http://schemas.openxmlformats.org/spreadsheetml/2006/main" id="51" name="Table2952" displayName="Table2952" ref="I13:J20" totalsRowShown="0" headerRowDxfId="88" dataDxfId="87">
  <autoFilter ref="I13:J20"/>
  <tableColumns count="2">
    <tableColumn id="1" name="Interface" dataDxfId="86"/>
    <tableColumn id="2" name="IP /Netmask" dataDxfId="85"/>
  </tableColumns>
  <tableStyleInfo name="TableStyleMedium9" showFirstColumn="0" showLastColumn="0" showRowStripes="1" showColumnStripes="0"/>
</table>
</file>

<file path=xl/tables/table15.xml><?xml version="1.0" encoding="utf-8"?>
<table xmlns="http://schemas.openxmlformats.org/spreadsheetml/2006/main" id="52" name="Table3053" displayName="Table3053" ref="I23:J26" totalsRowShown="0" headerRowDxfId="84" dataDxfId="83" tableBorderDxfId="82">
  <autoFilter ref="I23:J26"/>
  <tableColumns count="2">
    <tableColumn id="1" name="Destination" dataDxfId="81"/>
    <tableColumn id="2" name="Next Hop" dataDxfId="80"/>
  </tableColumns>
  <tableStyleInfo name="TableStyleMedium9" showFirstColumn="0" showLastColumn="0" showRowStripes="1" showColumnStripes="0"/>
</table>
</file>

<file path=xl/tables/table16.xml><?xml version="1.0" encoding="utf-8"?>
<table xmlns="http://schemas.openxmlformats.org/spreadsheetml/2006/main" id="58" name="Table3759" displayName="Table3759" ref="I4:J10" totalsRowShown="0" headerRowDxfId="79" dataDxfId="78" tableBorderDxfId="77">
  <autoFilter ref="I4:J10"/>
  <tableColumns count="2">
    <tableColumn id="1" name="ID" dataDxfId="76"/>
    <tableColumn id="2" name="Description" dataDxfId="75"/>
  </tableColumns>
  <tableStyleInfo name="TableStyleMedium9" showFirstColumn="0" showLastColumn="0" showRowStripes="1" showColumnStripes="0"/>
</table>
</file>

<file path=xl/tables/table17.xml><?xml version="1.0" encoding="utf-8"?>
<table xmlns="http://schemas.openxmlformats.org/spreadsheetml/2006/main" id="10" name="Table21" displayName="Table21" ref="U4:U22" totalsRowShown="0" headerRowDxfId="74" dataDxfId="73">
  <autoFilter ref="U4:U22"/>
  <tableColumns count="1">
    <tableColumn id="1" name="Interface Type List" dataDxfId="72"/>
  </tableColumns>
  <tableStyleInfo name="TableStyleMedium3" showFirstColumn="0" showLastColumn="0" showRowStripes="1" showColumnStripes="0"/>
</table>
</file>

<file path=xl/tables/table18.xml><?xml version="1.0" encoding="utf-8"?>
<table xmlns="http://schemas.openxmlformats.org/spreadsheetml/2006/main" id="11" name="Table723" displayName="Table723" ref="Y4:Y7" totalsRowShown="0" headerRowDxfId="71" dataDxfId="70">
  <autoFilter ref="Y4:Y7"/>
  <tableColumns count="1">
    <tableColumn id="1" name="LAG Mode" dataDxfId="69"/>
  </tableColumns>
  <tableStyleInfo name="TableStyleMedium3" showFirstColumn="0" showLastColumn="0" showRowStripes="1" showColumnStripes="0"/>
</table>
</file>

<file path=xl/tables/table19.xml><?xml version="1.0" encoding="utf-8"?>
<table xmlns="http://schemas.openxmlformats.org/spreadsheetml/2006/main" id="12" name="Table72324" displayName="Table72324" ref="W4:W133" totalsRowShown="0" headerRowDxfId="68" dataDxfId="67">
  <autoFilter ref="W4:W133"/>
  <tableColumns count="1">
    <tableColumn id="1" name="LAG #" dataDxfId="66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id="18" name="Table119" displayName="Table119" ref="A2:M22" headerRowCount="0" totalsRowShown="0" headerRowDxfId="202" dataDxfId="201">
  <tableColumns count="13">
    <tableColumn id="1" name="Column1" dataDxfId="200"/>
    <tableColumn id="2" name="Column2" dataDxfId="199"/>
    <tableColumn id="21" name="Column13" dataDxfId="198"/>
    <tableColumn id="16" name="Column16" dataDxfId="197"/>
    <tableColumn id="3" name="Column3" dataDxfId="196"/>
    <tableColumn id="5" name="Column5" headerRowDxfId="195" dataDxfId="194"/>
    <tableColumn id="6" name="Column6" headerRowDxfId="193" dataDxfId="192"/>
    <tableColumn id="15" name="Column15" headerRowDxfId="191" dataDxfId="190"/>
    <tableColumn id="7" name="Column7" headerRowDxfId="189" dataDxfId="188"/>
    <tableColumn id="8" name="Column8" headerRowDxfId="187" dataDxfId="186"/>
    <tableColumn id="9" name="Column9" headerRowDxfId="185" dataDxfId="184"/>
    <tableColumn id="10" name="Column10" dataDxfId="183"/>
    <tableColumn id="11" name="Column11" headerRowDxfId="182" dataDxfId="181"/>
  </tableColumns>
  <tableStyleInfo name="TableStyleLight2" showFirstColumn="0" showLastColumn="0" showRowStripes="1" showColumnStripes="0"/>
</table>
</file>

<file path=xl/tables/table20.xml><?xml version="1.0" encoding="utf-8"?>
<table xmlns="http://schemas.openxmlformats.org/spreadsheetml/2006/main" id="13" name="Table825" displayName="Table825" ref="AE4:AE21" totalsRowShown="0" headerRowDxfId="65" dataDxfId="64">
  <autoFilter ref="AE4:AE21"/>
  <tableColumns count="1">
    <tableColumn id="1" name="STP Priorities" dataDxfId="63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id="14" name="Table25" displayName="Table25" ref="AC4:AC6" totalsRowShown="0" headerRowDxfId="62" dataDxfId="61">
  <autoFilter ref="AC4:AC6"/>
  <tableColumns count="1">
    <tableColumn id="1" name="STP Root" dataDxfId="60"/>
  </tableColumns>
  <tableStyleInfo name="TableStyleMedium3" showFirstColumn="0" showLastColumn="0" showRowStripes="1" showColumnStripes="0"/>
</table>
</file>

<file path=xl/tables/table22.xml><?xml version="1.0" encoding="utf-8"?>
<table xmlns="http://schemas.openxmlformats.org/spreadsheetml/2006/main" id="15" name="Table2527" displayName="Table2527" ref="AG4:AG11" totalsRowShown="0" headerRowDxfId="59" dataDxfId="58">
  <autoFilter ref="AG4:AG11"/>
  <tableColumns count="1">
    <tableColumn id="1" name="Stacking" dataDxfId="57"/>
  </tableColumns>
  <tableStyleInfo name="TableStyleMedium3" showFirstColumn="0" showLastColumn="0" showRowStripes="1" showColumnStripes="0"/>
</table>
</file>

<file path=xl/tables/table23.xml><?xml version="1.0" encoding="utf-8"?>
<table xmlns="http://schemas.openxmlformats.org/spreadsheetml/2006/main" id="16" name="Table825103" displayName="Table825103" ref="AI4:AI21" totalsRowShown="0" headerRowDxfId="56" dataDxfId="55">
  <autoFilter ref="AI4:AI21"/>
  <tableColumns count="1">
    <tableColumn id="1" name="VLT Priorities" dataDxfId="54"/>
  </tableColumns>
  <tableStyleInfo name="TableStyleMedium3" showFirstColumn="0" showLastColumn="0" showRowStripes="1" showColumnStripes="0"/>
</table>
</file>

<file path=xl/tables/table24.xml><?xml version="1.0" encoding="utf-8"?>
<table xmlns="http://schemas.openxmlformats.org/spreadsheetml/2006/main" id="17" name="Table254987130172188143135" displayName="Table254987130172188143135" ref="AA4:AA9" totalsRowShown="0" headerRowDxfId="53" dataDxfId="52">
  <autoFilter ref="AA4:AA9"/>
  <tableColumns count="1">
    <tableColumn id="1" name="STP Mode" dataDxfId="51"/>
  </tableColumns>
  <tableStyleInfo name="TableStyleMedium3" showFirstColumn="0" showLastColumn="0" showRowStripes="1" showColumnStripes="0"/>
</table>
</file>

<file path=xl/tables/table25.xml><?xml version="1.0" encoding="utf-8"?>
<table xmlns="http://schemas.openxmlformats.org/spreadsheetml/2006/main" id="7" name="Table298" displayName="Table298" ref="I13:J20" totalsRowShown="0" headerRowDxfId="50" dataDxfId="49">
  <autoFilter ref="I13:J20"/>
  <tableColumns count="2">
    <tableColumn id="1" name="Interface" dataDxfId="48"/>
    <tableColumn id="2" name="IP /Netmask" dataDxfId="47"/>
  </tableColumns>
  <tableStyleInfo name="TableStyleMedium9" showFirstColumn="0" showLastColumn="0" showRowStripes="1" showColumnStripes="0"/>
</table>
</file>

<file path=xl/tables/table26.xml><?xml version="1.0" encoding="utf-8"?>
<table xmlns="http://schemas.openxmlformats.org/spreadsheetml/2006/main" id="8" name="Table309" displayName="Table309" ref="I23:J26" totalsRowShown="0" headerRowDxfId="46" dataDxfId="45" tableBorderDxfId="44">
  <autoFilter ref="I23:J26"/>
  <tableColumns count="2">
    <tableColumn id="1" name="Destination" dataDxfId="43"/>
    <tableColumn id="2" name="Next Hop" dataDxfId="42"/>
  </tableColumns>
  <tableStyleInfo name="TableStyleMedium9" showFirstColumn="0" showLastColumn="0" showRowStripes="1" showColumnStripes="0"/>
</table>
</file>

<file path=xl/tables/table27.xml><?xml version="1.0" encoding="utf-8"?>
<table xmlns="http://schemas.openxmlformats.org/spreadsheetml/2006/main" id="9" name="Table3710" displayName="Table3710" ref="I4:J10" totalsRowShown="0" headerRowDxfId="41" dataDxfId="40" tableBorderDxfId="39">
  <autoFilter ref="I4:J10"/>
  <tableColumns count="2">
    <tableColumn id="1" name="ID" dataDxfId="38"/>
    <tableColumn id="2" name="Description" dataDxfId="37"/>
  </tableColumns>
  <tableStyleInfo name="TableStyleMedium9" showFirstColumn="0" showLastColumn="0" showRowStripes="1" showColumnStripes="0"/>
</table>
</file>

<file path=xl/tables/table28.xml><?xml version="1.0" encoding="utf-8"?>
<table xmlns="http://schemas.openxmlformats.org/spreadsheetml/2006/main" id="6" name="Table22217" displayName="Table22217" ref="L4:T57" totalsRowShown="0" headerRowDxfId="36" dataDxfId="35">
  <autoFilter ref="L4:T57"/>
  <tableColumns count="9">
    <tableColumn id="1" name="Name" dataDxfId="34"/>
    <tableColumn id="5" name="Connector" dataDxfId="33"/>
    <tableColumn id="6" name="Column1" dataDxfId="32"/>
    <tableColumn id="2" name="Device Name" dataDxfId="31"/>
    <tableColumn id="3" name="Port" dataDxfId="30"/>
    <tableColumn id="4" name="Untagged" dataDxfId="29"/>
    <tableColumn id="8" name="Tagged" dataDxfId="28"/>
    <tableColumn id="10" name="Number" dataDxfId="27"/>
    <tableColumn id="7" name="Column2" dataDxfId="26"/>
  </tableColumns>
  <tableStyleInfo name="TableStyleMedium9" showFirstColumn="0" showLastColumn="0" showRowStripes="1" showColumnStripes="0"/>
</table>
</file>

<file path=xl/tables/table29.xml><?xml version="1.0" encoding="utf-8"?>
<table xmlns="http://schemas.openxmlformats.org/spreadsheetml/2006/main" id="20" name="Table2221" displayName="Table2221" ref="L4:U57" totalsRowShown="0" headerRowDxfId="25" dataDxfId="24">
  <autoFilter ref="L4:U57"/>
  <tableColumns count="10">
    <tableColumn id="1" name="Name" dataDxfId="23"/>
    <tableColumn id="5" name="Connector" dataDxfId="22"/>
    <tableColumn id="10" name="Column2" dataDxfId="21"/>
    <tableColumn id="2" name="Device Name" dataDxfId="20"/>
    <tableColumn id="3" name="Port" dataDxfId="19"/>
    <tableColumn id="4" name="Untagged" dataDxfId="18"/>
    <tableColumn id="8" name="Tagged" dataDxfId="17"/>
    <tableColumn id="6" name="#" dataDxfId="16"/>
    <tableColumn id="7" name="Mode" dataDxfId="15"/>
    <tableColumn id="9" name="Column1" dataDxfId="14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21" name="Table22" displayName="Table22" ref="J24:M38" totalsRowShown="0" headerRowDxfId="180">
  <autoFilter ref="J24:M38"/>
  <tableColumns count="4">
    <tableColumn id="1" name="VIP Name" dataDxfId="179"/>
    <tableColumn id="2" name="Private API" dataDxfId="178"/>
    <tableColumn id="3" name="Public API" dataDxfId="177"/>
    <tableColumn id="4" name="Last Octect" dataDxfId="176"/>
  </tableColumns>
  <tableStyleInfo name="TableStyleLight9" showFirstColumn="0" showLastColumn="0" showRowStripes="1" showColumnStripes="0"/>
</table>
</file>

<file path=xl/tables/table30.xml><?xml version="1.0" encoding="utf-8"?>
<table xmlns="http://schemas.openxmlformats.org/spreadsheetml/2006/main" id="29" name="Table29" displayName="Table29" ref="I13:J20" totalsRowShown="0" headerRowDxfId="13" dataDxfId="12">
  <autoFilter ref="I13:J20"/>
  <tableColumns count="2">
    <tableColumn id="1" name="Interface" dataDxfId="11"/>
    <tableColumn id="2" name="IP /Netmask" dataDxfId="10"/>
  </tableColumns>
  <tableStyleInfo name="TableStyleMedium9" showFirstColumn="0" showLastColumn="0" showRowStripes="1" showColumnStripes="0"/>
</table>
</file>

<file path=xl/tables/table31.xml><?xml version="1.0" encoding="utf-8"?>
<table xmlns="http://schemas.openxmlformats.org/spreadsheetml/2006/main" id="30" name="Table30" displayName="Table30" ref="I23:J26" totalsRowShown="0" headerRowDxfId="9" dataDxfId="8" tableBorderDxfId="7">
  <autoFilter ref="I23:J26"/>
  <tableColumns count="2">
    <tableColumn id="1" name="Destination" dataDxfId="6"/>
    <tableColumn id="2" name="Next Hop" dataDxfId="5"/>
  </tableColumns>
  <tableStyleInfo name="TableStyleMedium9" showFirstColumn="0" showLastColumn="0" showRowStripes="1" showColumnStripes="0"/>
</table>
</file>

<file path=xl/tables/table32.xml><?xml version="1.0" encoding="utf-8"?>
<table xmlns="http://schemas.openxmlformats.org/spreadsheetml/2006/main" id="37" name="Table37" displayName="Table37" ref="I4:J10" totalsRowShown="0" headerRowDxfId="4" dataDxfId="3" tableBorderDxfId="2">
  <autoFilter ref="I4:J10"/>
  <tableColumns count="2">
    <tableColumn id="1" name="ID" dataDxfId="1"/>
    <tableColumn id="2" name="Description" dataDxfId="0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19" name="Table222144320" displayName="Table222144320" ref="A4:G57" totalsRowShown="0" headerRowDxfId="175" dataDxfId="174">
  <autoFilter ref="A4:G57"/>
  <tableColumns count="7">
    <tableColumn id="1" name="Name" dataDxfId="173"/>
    <tableColumn id="5" name="Connector" dataDxfId="172"/>
    <tableColumn id="9" name="Column1" dataDxfId="171"/>
    <tableColumn id="2" name="Device Name" dataDxfId="170"/>
    <tableColumn id="3" name="Port" dataDxfId="169"/>
    <tableColumn id="4" name="Untagged" dataDxfId="168"/>
    <tableColumn id="8" name="Tagged" dataDxfId="167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22" name="Table22214423" displayName="Table22214423" ref="I4:O57" totalsRowShown="0" headerRowDxfId="166" dataDxfId="165">
  <autoFilter ref="I4:O57"/>
  <tableColumns count="7">
    <tableColumn id="1" name="Name" dataDxfId="164"/>
    <tableColumn id="5" name="Connector" dataDxfId="163"/>
    <tableColumn id="6" name="Column1" dataDxfId="162"/>
    <tableColumn id="2" name="Device Name" dataDxfId="161"/>
    <tableColumn id="3" name="Port" dataDxfId="160"/>
    <tableColumn id="4" name="Untagged" dataDxfId="159"/>
    <tableColumn id="8" name="Tagged" dataDxfId="158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23" name="Table2221724" displayName="Table2221724" ref="A3:K56" totalsRowShown="0" headerRowDxfId="157" dataDxfId="156">
  <autoFilter ref="A3:K56"/>
  <tableColumns count="11">
    <tableColumn id="9" name="Column3" dataDxfId="155"/>
    <tableColumn id="1" name="Name" dataDxfId="154"/>
    <tableColumn id="5" name="Connector" dataDxfId="153"/>
    <tableColumn id="6" name="Column1" dataDxfId="152"/>
    <tableColumn id="2" name="Device Name" dataDxfId="151"/>
    <tableColumn id="3" name="Port" dataDxfId="150"/>
    <tableColumn id="4" name="Untagged" dataDxfId="149"/>
    <tableColumn id="8" name="Tagged" dataDxfId="148"/>
    <tableColumn id="11" name="Column4" dataDxfId="147"/>
    <tableColumn id="10" name="Number" dataDxfId="146"/>
    <tableColumn id="7" name="Column2" dataDxfId="145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id="24" name="Table222125" displayName="Table222125" ref="T3:AD56" totalsRowShown="0" headerRowDxfId="144" dataDxfId="143">
  <autoFilter ref="T3:AD56"/>
  <tableColumns count="11">
    <tableColumn id="1" name="Name" dataDxfId="142"/>
    <tableColumn id="5" name="Connector" dataDxfId="141"/>
    <tableColumn id="10" name="Column2" dataDxfId="140"/>
    <tableColumn id="2" name="Device Name" dataDxfId="139"/>
    <tableColumn id="3" name="Port" dataDxfId="138"/>
    <tableColumn id="4" name="Untagged" dataDxfId="137"/>
    <tableColumn id="8" name="Tagged" dataDxfId="136"/>
    <tableColumn id="6" name="Column1" dataDxfId="135"/>
    <tableColumn id="9" name="Column13" dataDxfId="134"/>
    <tableColumn id="7" name="Column12" dataDxfId="133"/>
    <tableColumn id="11" name="Column122" dataDxfId="132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id="1" name="Table1" displayName="Table1" ref="A1:N22" headerRowCount="0" totalsRowShown="0" headerRowDxfId="131">
  <tableColumns count="14">
    <tableColumn id="1" name="Column1"/>
    <tableColumn id="2" name="Column2"/>
    <tableColumn id="13" name="Column13"/>
    <tableColumn id="3" name="Column3"/>
    <tableColumn id="4" name="Column4"/>
    <tableColumn id="5" name="Column5" headerRowDxfId="130"/>
    <tableColumn id="14" name="Column14" headerRowDxfId="129"/>
    <tableColumn id="6" name="Column6" headerRowDxfId="128"/>
    <tableColumn id="7" name="Column7" headerRowDxfId="127"/>
    <tableColumn id="8" name="Column8" headerRowDxfId="126"/>
    <tableColumn id="9" name="Column9" headerRowDxfId="125"/>
    <tableColumn id="10" name="Column10"/>
    <tableColumn id="11" name="Column11" headerRowDxfId="124"/>
    <tableColumn id="12" name="Column12" headerRowDxfId="123"/>
  </tableColumns>
  <tableStyleInfo name="TableStyleLight2" showFirstColumn="0" showLastColumn="0" showRowStripes="1" showColumnStripes="0"/>
</table>
</file>

<file path=xl/tables/table9.xml><?xml version="1.0" encoding="utf-8"?>
<table xmlns="http://schemas.openxmlformats.org/spreadsheetml/2006/main" id="2" name="Table2221443" displayName="Table2221443" ref="L4:T57" totalsRowShown="0" headerRowDxfId="122" dataDxfId="121">
  <autoFilter ref="L4:T57"/>
  <tableColumns count="9">
    <tableColumn id="1" name="Name" dataDxfId="120"/>
    <tableColumn id="5" name="Connector" dataDxfId="119"/>
    <tableColumn id="9" name="Column1" dataDxfId="118"/>
    <tableColumn id="2" name="Device Name" dataDxfId="117"/>
    <tableColumn id="3" name="Port" dataDxfId="116"/>
    <tableColumn id="4" name="Untagged" dataDxfId="115"/>
    <tableColumn id="8" name="Tagged" dataDxfId="114"/>
    <tableColumn id="6" name="#" dataDxfId="113"/>
    <tableColumn id="7" name="Mode" dataDxfId="112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20.bin"/><Relationship Id="rId5" Type="http://schemas.openxmlformats.org/officeDocument/2006/relationships/table" Target="../tables/table12.xml"/><Relationship Id="rId4" Type="http://schemas.openxmlformats.org/officeDocument/2006/relationships/table" Target="../tables/table11.xml"/></Relationships>
</file>

<file path=xl/worksheets/_rels/sheet2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9.xml"/><Relationship Id="rId13" Type="http://schemas.openxmlformats.org/officeDocument/2006/relationships/table" Target="../tables/table24.xml"/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12" Type="http://schemas.openxmlformats.org/officeDocument/2006/relationships/table" Target="../tables/table23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21.bin"/><Relationship Id="rId6" Type="http://schemas.openxmlformats.org/officeDocument/2006/relationships/table" Target="../tables/table17.xml"/><Relationship Id="rId11" Type="http://schemas.openxmlformats.org/officeDocument/2006/relationships/table" Target="../tables/table22.xml"/><Relationship Id="rId5" Type="http://schemas.openxmlformats.org/officeDocument/2006/relationships/table" Target="../tables/table16.xml"/><Relationship Id="rId10" Type="http://schemas.openxmlformats.org/officeDocument/2006/relationships/table" Target="../tables/table21.xml"/><Relationship Id="rId4" Type="http://schemas.openxmlformats.org/officeDocument/2006/relationships/table" Target="../tables/table15.xml"/><Relationship Id="rId9" Type="http://schemas.openxmlformats.org/officeDocument/2006/relationships/table" Target="../tables/table20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6.xml"/><Relationship Id="rId2" Type="http://schemas.openxmlformats.org/officeDocument/2006/relationships/table" Target="../tables/table25.xml"/><Relationship Id="rId1" Type="http://schemas.openxmlformats.org/officeDocument/2006/relationships/printerSettings" Target="../printerSettings/printerSettings22.bin"/><Relationship Id="rId5" Type="http://schemas.openxmlformats.org/officeDocument/2006/relationships/table" Target="../tables/table28.xml"/><Relationship Id="rId4" Type="http://schemas.openxmlformats.org/officeDocument/2006/relationships/table" Target="../tables/table27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0.xml"/><Relationship Id="rId2" Type="http://schemas.openxmlformats.org/officeDocument/2006/relationships/table" Target="../tables/table29.xml"/><Relationship Id="rId1" Type="http://schemas.openxmlformats.org/officeDocument/2006/relationships/printerSettings" Target="../printerSettings/printerSettings23.bin"/><Relationship Id="rId5" Type="http://schemas.openxmlformats.org/officeDocument/2006/relationships/table" Target="../tables/table32.xml"/><Relationship Id="rId4" Type="http://schemas.openxmlformats.org/officeDocument/2006/relationships/table" Target="../tables/table3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4.xml"/><Relationship Id="rId13" Type="http://schemas.openxmlformats.org/officeDocument/2006/relationships/control" Target="../activeX/activeX9.xml"/><Relationship Id="rId3" Type="http://schemas.openxmlformats.org/officeDocument/2006/relationships/vmlDrawing" Target="../drawings/vmlDrawing1.vml"/><Relationship Id="rId7" Type="http://schemas.openxmlformats.org/officeDocument/2006/relationships/control" Target="../activeX/activeX3.xml"/><Relationship Id="rId12" Type="http://schemas.openxmlformats.org/officeDocument/2006/relationships/control" Target="../activeX/activeX8.xml"/><Relationship Id="rId17" Type="http://schemas.openxmlformats.org/officeDocument/2006/relationships/table" Target="../tables/table3.xml"/><Relationship Id="rId2" Type="http://schemas.openxmlformats.org/officeDocument/2006/relationships/drawing" Target="../drawings/drawing3.xml"/><Relationship Id="rId16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Relationship Id="rId6" Type="http://schemas.openxmlformats.org/officeDocument/2006/relationships/control" Target="../activeX/activeX2.xml"/><Relationship Id="rId11" Type="http://schemas.openxmlformats.org/officeDocument/2006/relationships/control" Target="../activeX/activeX7.xml"/><Relationship Id="rId5" Type="http://schemas.openxmlformats.org/officeDocument/2006/relationships/image" Target="../media/image3.emf"/><Relationship Id="rId15" Type="http://schemas.openxmlformats.org/officeDocument/2006/relationships/control" Target="../activeX/activeX11.xml"/><Relationship Id="rId10" Type="http://schemas.openxmlformats.org/officeDocument/2006/relationships/control" Target="../activeX/activeX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5.xml"/><Relationship Id="rId14" Type="http://schemas.openxmlformats.org/officeDocument/2006/relationships/control" Target="../activeX/activeX10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7" workbookViewId="0"/>
  </sheetViews>
  <sheetFormatPr defaultRowHeight="15" x14ac:dyDescent="0.25"/>
  <sheetData/>
  <pageMargins left="0.7" right="0.7" top="0.75" bottom="0.75" header="0.3" footer="0.3"/>
  <pageSetup orientation="portrait" r:id="rId1"/>
  <headerFooter>
    <oddFooter>&amp;L&amp;"museo sans for dell,Bold"&amp;KAAAAAA                 Dell - Internal Use - Confidential</oddFooter>
    <evenFooter>&amp;L&amp;"museo sans for dell,Bold"&amp;KAAAAAA                 Dell - Internal Use - Confidential</evenFooter>
    <firstFooter>&amp;L&amp;"museo sans for dell,Bold"&amp;KAAAAAA                 Dell - Internal Use - Confidential</first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L4"/>
  <sheetViews>
    <sheetView workbookViewId="0">
      <selection activeCell="L5" sqref="L5"/>
    </sheetView>
  </sheetViews>
  <sheetFormatPr defaultRowHeight="15" x14ac:dyDescent="0.25"/>
  <sheetData>
    <row r="4" spans="12:12" x14ac:dyDescent="0.25">
      <c r="L4">
        <v>124</v>
      </c>
    </row>
  </sheetData>
  <pageMargins left="0.7" right="0.7" top="0.75" bottom="0.75" header="0.3" footer="0.3"/>
  <pageSetup orientation="portrait" r:id="rId1"/>
  <headerFooter>
    <oddFooter>&amp;L&amp;"museo sans for dell,Bold"&amp;KAAAAAA                 Dell - Internal Use - Confidential</oddFooter>
    <evenFooter>&amp;L&amp;"museo sans for dell,Bold"&amp;KAAAAAA                 Dell - Internal Use - Confidential</evenFooter>
    <firstFooter>&amp;L&amp;"museo sans for dell,Bold"&amp;KAAAAAA                 Dell - Internal Use - Confidential</first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L3"/>
  <sheetViews>
    <sheetView workbookViewId="0">
      <selection activeCell="L3" sqref="L3"/>
    </sheetView>
  </sheetViews>
  <sheetFormatPr defaultRowHeight="15" x14ac:dyDescent="0.25"/>
  <sheetData>
    <row r="3" spans="12:12" x14ac:dyDescent="0.25">
      <c r="L3">
        <v>126</v>
      </c>
    </row>
  </sheetData>
  <pageMargins left="0.7" right="0.7" top="0.75" bottom="0.75" header="0.3" footer="0.3"/>
  <pageSetup orientation="portrait" r:id="rId1"/>
  <headerFooter>
    <oddFooter>&amp;L&amp;"museo sans for dell,Bold"&amp;KAAAAAA                 Dell - Internal Use - Confidential</oddFooter>
    <evenFooter>&amp;L&amp;"museo sans for dell,Bold"&amp;KAAAAAA                 Dell - Internal Use - Confidential</evenFooter>
    <firstFooter>&amp;L&amp;"museo sans for dell,Bold"&amp;KAAAAAA                 Dell - Internal Use - Confidential</first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3"/>
  <sheetViews>
    <sheetView workbookViewId="0">
      <selection activeCell="K3" sqref="K3"/>
    </sheetView>
  </sheetViews>
  <sheetFormatPr defaultRowHeight="15" x14ac:dyDescent="0.25"/>
  <sheetData>
    <row r="3" spans="11:11" x14ac:dyDescent="0.25">
      <c r="K3">
        <v>128</v>
      </c>
    </row>
  </sheetData>
  <pageMargins left="0.7" right="0.7" top="0.75" bottom="0.75" header="0.3" footer="0.3"/>
  <pageSetup orientation="portrait" r:id="rId1"/>
  <headerFooter>
    <oddFooter>&amp;L&amp;"museo sans for dell,Bold"&amp;KAAAAAA                 Dell - Internal Use - Confidential</oddFooter>
    <evenFooter>&amp;L&amp;"museo sans for dell,Bold"&amp;KAAAAAA                 Dell - Internal Use - Confidential</evenFooter>
    <firstFooter>&amp;L&amp;"museo sans for dell,Bold"&amp;KAAAAAA                 Dell - Internal Use - Confidential</first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3" sqref="K3"/>
    </sheetView>
  </sheetViews>
  <sheetFormatPr defaultRowHeight="15" x14ac:dyDescent="0.25"/>
  <sheetData/>
  <pageMargins left="0.7" right="0.7" top="0.75" bottom="0.75" header="0.3" footer="0.3"/>
  <pageSetup orientation="portrait" r:id="rId1"/>
  <headerFooter>
    <oddFooter>&amp;L&amp;"museo sans for dell,Bold"&amp;KAAAAAA                 Dell - Internal Use - Confidential</oddFooter>
    <evenFooter>&amp;L&amp;"museo sans for dell,Bold"&amp;KAAAAAA                 Dell - Internal Use - Confidential</evenFooter>
    <firstFooter>&amp;L&amp;"museo sans for dell,Bold"&amp;KAAAAAA                 Dell - Internal Use - Confidential</firstFooter>
  </headerFooter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3"/>
  <sheetViews>
    <sheetView workbookViewId="0">
      <selection activeCell="K3" sqref="K3"/>
    </sheetView>
  </sheetViews>
  <sheetFormatPr defaultRowHeight="15" x14ac:dyDescent="0.25"/>
  <sheetData>
    <row r="3" spans="11:11" x14ac:dyDescent="0.25">
      <c r="K3">
        <v>115</v>
      </c>
    </row>
  </sheetData>
  <pageMargins left="0.7" right="0.7" top="0.75" bottom="0.75" header="0.3" footer="0.3"/>
  <pageSetup orientation="portrait" r:id="rId1"/>
  <headerFooter>
    <oddFooter>&amp;L&amp;"museo sans for dell,Bold"&amp;KAAAAAA                 Dell - Internal Use - Confidential</oddFooter>
    <evenFooter>&amp;L&amp;"museo sans for dell,Bold"&amp;KAAAAAA                 Dell - Internal Use - Confidential</evenFooter>
    <firstFooter>&amp;L&amp;"museo sans for dell,Bold"&amp;KAAAAAA                 Dell - Internal Use - Confidential</firstFooter>
  </headerFooter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M5"/>
  <sheetViews>
    <sheetView topLeftCell="C1" workbookViewId="0">
      <selection activeCell="K1" sqref="K1"/>
    </sheetView>
  </sheetViews>
  <sheetFormatPr defaultRowHeight="15" x14ac:dyDescent="0.25"/>
  <sheetData>
    <row r="1" spans="11:13" x14ac:dyDescent="0.25">
      <c r="K1" t="s">
        <v>349</v>
      </c>
    </row>
    <row r="4" spans="11:13" x14ac:dyDescent="0.25">
      <c r="K4">
        <v>112</v>
      </c>
    </row>
    <row r="5" spans="11:13" x14ac:dyDescent="0.25">
      <c r="M5" t="s">
        <v>348</v>
      </c>
    </row>
  </sheetData>
  <pageMargins left="0.7" right="0.7" top="0.75" bottom="0.75" header="0.3" footer="0.3"/>
  <pageSetup orientation="portrait" r:id="rId1"/>
  <headerFooter>
    <oddFooter>&amp;L&amp;"museo sans for dell,Bold"&amp;KAAAAAA                 Dell - Internal Use - Confidential</oddFooter>
    <evenFooter>&amp;L&amp;"museo sans for dell,Bold"&amp;KAAAAAA                 Dell - Internal Use - Confidential</evenFooter>
    <firstFooter>&amp;L&amp;"museo sans for dell,Bold"&amp;KAAAAAA                 Dell - Internal Use - Confidential</firstFooter>
  </headerFooter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2:I3"/>
  <sheetViews>
    <sheetView workbookViewId="0">
      <selection activeCell="I2" sqref="I2"/>
    </sheetView>
  </sheetViews>
  <sheetFormatPr defaultRowHeight="15" x14ac:dyDescent="0.25"/>
  <sheetData>
    <row r="2" spans="9:9" x14ac:dyDescent="0.25">
      <c r="I2" t="s">
        <v>357</v>
      </c>
    </row>
    <row r="3" spans="9:9" x14ac:dyDescent="0.25">
      <c r="I3">
        <v>107</v>
      </c>
    </row>
  </sheetData>
  <pageMargins left="0.7" right="0.7" top="0.75" bottom="0.75" header="0.3" footer="0.3"/>
  <pageSetup orientation="portrait" r:id="rId1"/>
  <headerFooter>
    <oddFooter>&amp;L&amp;"museo sans for dell,Bold"&amp;KAAAAAA                 Dell - Internal Use - Confidential</oddFooter>
    <evenFooter>&amp;L&amp;"museo sans for dell,Bold"&amp;KAAAAAA                 Dell - Internal Use - Confidential</evenFooter>
    <firstFooter>&amp;L&amp;"museo sans for dell,Bold"&amp;KAAAAAA                 Dell - Internal Use - Confidential</firstFooter>
  </headerFooter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N3:N4"/>
  <sheetViews>
    <sheetView workbookViewId="0">
      <selection activeCell="N4" sqref="N4"/>
    </sheetView>
  </sheetViews>
  <sheetFormatPr defaultRowHeight="15" x14ac:dyDescent="0.25"/>
  <sheetData>
    <row r="3" spans="14:14" x14ac:dyDescent="0.25">
      <c r="N3">
        <v>39</v>
      </c>
    </row>
    <row r="4" spans="14:14" x14ac:dyDescent="0.25">
      <c r="N4" t="s">
        <v>365</v>
      </c>
    </row>
  </sheetData>
  <pageMargins left="0.7" right="0.7" top="0.75" bottom="0.75" header="0.3" footer="0.3"/>
  <pageSetup orientation="portrait" r:id="rId1"/>
  <headerFooter>
    <oddFooter>&amp;L&amp;"museo sans for dell,Bold"&amp;KAAAAAA                 Dell - Internal Use - Confidential</oddFooter>
    <evenFooter>&amp;L&amp;"museo sans for dell,Bold"&amp;KAAAAAA                 Dell - Internal Use - Confidential</evenFooter>
    <firstFooter>&amp;L&amp;"museo sans for dell,Bold"&amp;KAAAAAA                 Dell - Internal Use - Confidential</firstFooter>
  </headerFooter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4"/>
  <sheetViews>
    <sheetView workbookViewId="0">
      <selection activeCell="K4" sqref="K4"/>
    </sheetView>
  </sheetViews>
  <sheetFormatPr defaultRowHeight="15" x14ac:dyDescent="0.25"/>
  <sheetData>
    <row r="4" spans="11:11" x14ac:dyDescent="0.25">
      <c r="K4" t="s">
        <v>350</v>
      </c>
    </row>
  </sheetData>
  <pageMargins left="0.7" right="0.7" top="0.75" bottom="0.75" header="0.3" footer="0.3"/>
  <pageSetup orientation="portrait" r:id="rId1"/>
  <headerFooter>
    <oddFooter>&amp;L&amp;"museo sans for dell,Bold"&amp;KAAAAAA                 Dell - Internal Use - Confidential</oddFooter>
    <evenFooter>&amp;L&amp;"museo sans for dell,Bold"&amp;KAAAAAA                 Dell - Internal Use - Confidential</evenFooter>
    <firstFooter>&amp;L&amp;"museo sans for dell,Bold"&amp;KAAAAAA                 Dell - Internal Use - Confidential</firstFooter>
  </headerFooter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workbookViewId="0">
      <selection activeCell="J28" sqref="J28"/>
    </sheetView>
  </sheetViews>
  <sheetFormatPr defaultRowHeight="15" x14ac:dyDescent="0.25"/>
  <cols>
    <col min="1" max="1" width="13.85546875" customWidth="1"/>
    <col min="2" max="3" width="19.140625" customWidth="1"/>
    <col min="4" max="4" width="14.85546875" customWidth="1"/>
    <col min="5" max="5" width="14.140625" customWidth="1"/>
    <col min="6" max="6" width="15.5703125" bestFit="1" customWidth="1"/>
    <col min="7" max="7" width="15.5703125" customWidth="1"/>
    <col min="8" max="8" width="15.42578125" customWidth="1"/>
    <col min="9" max="9" width="16.28515625" customWidth="1"/>
    <col min="10" max="10" width="17" customWidth="1"/>
    <col min="11" max="11" width="11.7109375" customWidth="1"/>
    <col min="12" max="12" width="12.7109375" customWidth="1"/>
  </cols>
  <sheetData>
    <row r="1" spans="1:13" ht="30" x14ac:dyDescent="0.25">
      <c r="A1" s="18" t="s">
        <v>238</v>
      </c>
      <c r="F1" s="14" t="s">
        <v>222</v>
      </c>
      <c r="G1" s="13" t="s">
        <v>223</v>
      </c>
      <c r="H1">
        <v>150</v>
      </c>
      <c r="I1" s="13" t="s">
        <v>220</v>
      </c>
      <c r="J1" s="13" t="s">
        <v>221</v>
      </c>
      <c r="K1" s="13" t="s">
        <v>224</v>
      </c>
      <c r="L1" s="13" t="s">
        <v>225</v>
      </c>
    </row>
    <row r="2" spans="1:13" x14ac:dyDescent="0.25">
      <c r="A2" t="s">
        <v>174</v>
      </c>
      <c r="B2" t="s">
        <v>177</v>
      </c>
      <c r="C2" t="s">
        <v>304</v>
      </c>
      <c r="D2" t="s">
        <v>175</v>
      </c>
      <c r="E2" t="s">
        <v>200</v>
      </c>
      <c r="F2" t="s">
        <v>203</v>
      </c>
      <c r="G2" t="s">
        <v>214</v>
      </c>
      <c r="H2" t="s">
        <v>315</v>
      </c>
      <c r="I2" t="s">
        <v>217</v>
      </c>
      <c r="J2" t="s">
        <v>218</v>
      </c>
      <c r="K2" t="s">
        <v>219</v>
      </c>
      <c r="L2" t="s">
        <v>226</v>
      </c>
    </row>
    <row r="3" spans="1:13" x14ac:dyDescent="0.25">
      <c r="A3" t="s">
        <v>176</v>
      </c>
      <c r="B3" t="s">
        <v>178</v>
      </c>
      <c r="C3" t="s">
        <v>310</v>
      </c>
      <c r="D3" t="s">
        <v>179</v>
      </c>
      <c r="E3" t="s">
        <v>322</v>
      </c>
    </row>
    <row r="4" spans="1:13" x14ac:dyDescent="0.25">
      <c r="A4" s="28" t="s">
        <v>180</v>
      </c>
      <c r="B4" s="28" t="s">
        <v>216</v>
      </c>
      <c r="C4" s="28"/>
      <c r="D4" s="28" t="s">
        <v>181</v>
      </c>
      <c r="E4" s="28" t="s">
        <v>323</v>
      </c>
      <c r="F4" s="28"/>
      <c r="G4" s="28"/>
      <c r="H4" s="28"/>
      <c r="I4" s="28"/>
      <c r="J4" s="28"/>
      <c r="K4" s="28"/>
      <c r="L4" s="28"/>
      <c r="M4" s="28"/>
    </row>
    <row r="5" spans="1:13" x14ac:dyDescent="0.25">
      <c r="A5" t="s">
        <v>194</v>
      </c>
      <c r="B5" t="s">
        <v>182</v>
      </c>
      <c r="C5" t="s">
        <v>311</v>
      </c>
      <c r="D5" t="s">
        <v>188</v>
      </c>
      <c r="E5" t="s">
        <v>324</v>
      </c>
    </row>
    <row r="6" spans="1:13" x14ac:dyDescent="0.25">
      <c r="A6" t="s">
        <v>195</v>
      </c>
      <c r="B6" t="s">
        <v>183</v>
      </c>
      <c r="D6" t="s">
        <v>189</v>
      </c>
      <c r="E6" t="s">
        <v>325</v>
      </c>
    </row>
    <row r="7" spans="1:13" x14ac:dyDescent="0.25">
      <c r="A7" t="s">
        <v>196</v>
      </c>
      <c r="B7" t="s">
        <v>184</v>
      </c>
      <c r="D7" t="s">
        <v>190</v>
      </c>
      <c r="E7" t="s">
        <v>318</v>
      </c>
    </row>
    <row r="8" spans="1:13" x14ac:dyDescent="0.25">
      <c r="A8" t="s">
        <v>197</v>
      </c>
      <c r="B8" t="s">
        <v>185</v>
      </c>
      <c r="D8" t="s">
        <v>191</v>
      </c>
      <c r="E8" t="s">
        <v>319</v>
      </c>
    </row>
    <row r="9" spans="1:13" x14ac:dyDescent="0.25">
      <c r="A9" t="s">
        <v>198</v>
      </c>
      <c r="B9" t="s">
        <v>186</v>
      </c>
      <c r="D9" t="s">
        <v>192</v>
      </c>
      <c r="E9" t="s">
        <v>320</v>
      </c>
    </row>
    <row r="10" spans="1:13" x14ac:dyDescent="0.25">
      <c r="A10" t="s">
        <v>199</v>
      </c>
      <c r="B10" t="s">
        <v>187</v>
      </c>
      <c r="D10" t="s">
        <v>193</v>
      </c>
      <c r="E10" t="s">
        <v>321</v>
      </c>
    </row>
    <row r="11" spans="1:13" ht="15.75" x14ac:dyDescent="0.25">
      <c r="A11" s="17" t="s">
        <v>235</v>
      </c>
      <c r="B11" s="7"/>
      <c r="C11" s="7"/>
      <c r="D11" s="7"/>
      <c r="E11" s="7"/>
      <c r="F11" s="7"/>
      <c r="G11" s="7"/>
      <c r="I11" s="7"/>
      <c r="J11" s="7"/>
      <c r="K11" s="7"/>
      <c r="L11" s="7"/>
      <c r="M11" s="7"/>
    </row>
    <row r="12" spans="1:13" x14ac:dyDescent="0.25">
      <c r="A12" t="s">
        <v>227</v>
      </c>
      <c r="C12" t="s">
        <v>305</v>
      </c>
      <c r="D12" t="s">
        <v>228</v>
      </c>
    </row>
    <row r="13" spans="1:13" x14ac:dyDescent="0.25">
      <c r="A13" t="s">
        <v>229</v>
      </c>
      <c r="C13" t="s">
        <v>308</v>
      </c>
      <c r="D13" t="s">
        <v>230</v>
      </c>
    </row>
    <row r="14" spans="1:13" x14ac:dyDescent="0.25">
      <c r="A14" t="s">
        <v>232</v>
      </c>
      <c r="C14" t="s">
        <v>309</v>
      </c>
      <c r="D14" t="s">
        <v>231</v>
      </c>
    </row>
    <row r="15" spans="1:13" x14ac:dyDescent="0.25">
      <c r="A15" t="s">
        <v>233</v>
      </c>
      <c r="C15" t="s">
        <v>312</v>
      </c>
      <c r="D15" t="s">
        <v>234</v>
      </c>
    </row>
    <row r="16" spans="1:13" x14ac:dyDescent="0.25">
      <c r="A16" t="s">
        <v>251</v>
      </c>
      <c r="B16" t="s">
        <v>252</v>
      </c>
    </row>
    <row r="17" spans="1:8" x14ac:dyDescent="0.25">
      <c r="A17" t="s">
        <v>253</v>
      </c>
      <c r="B17" t="s">
        <v>254</v>
      </c>
    </row>
    <row r="20" spans="1:8" x14ac:dyDescent="0.25">
      <c r="A20" t="s">
        <v>298</v>
      </c>
      <c r="B20" t="s">
        <v>307</v>
      </c>
    </row>
    <row r="21" spans="1:8" x14ac:dyDescent="0.25">
      <c r="A21" t="s">
        <v>298</v>
      </c>
      <c r="B21" t="s">
        <v>299</v>
      </c>
      <c r="C21" t="s">
        <v>306</v>
      </c>
    </row>
    <row r="22" spans="1:8" x14ac:dyDescent="0.25">
      <c r="A22" t="s">
        <v>298</v>
      </c>
      <c r="B22" t="s">
        <v>302</v>
      </c>
    </row>
    <row r="25" spans="1:8" x14ac:dyDescent="0.25">
      <c r="A25" s="75"/>
      <c r="B25" s="75"/>
      <c r="C25" s="75"/>
      <c r="D25" s="75"/>
      <c r="E25" s="75"/>
      <c r="F25" s="75"/>
      <c r="G25" s="75"/>
      <c r="H25" s="75"/>
    </row>
    <row r="26" spans="1:8" x14ac:dyDescent="0.25">
      <c r="A26" s="75"/>
      <c r="B26" s="76"/>
      <c r="C26" s="76"/>
      <c r="D26" s="75"/>
      <c r="E26" s="75"/>
      <c r="F26" s="75"/>
      <c r="G26" s="75"/>
      <c r="H26" s="75"/>
    </row>
    <row r="27" spans="1:8" x14ac:dyDescent="0.25">
      <c r="A27" s="75"/>
      <c r="B27" s="76"/>
      <c r="C27" s="76"/>
      <c r="D27" s="75"/>
      <c r="E27" s="75"/>
      <c r="F27" s="75"/>
      <c r="G27" s="75"/>
      <c r="H27" s="75"/>
    </row>
    <row r="28" spans="1:8" x14ac:dyDescent="0.25">
      <c r="A28" s="75"/>
      <c r="B28" s="76"/>
      <c r="C28" s="76"/>
      <c r="D28" s="75"/>
      <c r="E28" s="75"/>
      <c r="F28" s="75"/>
      <c r="G28" s="75"/>
      <c r="H28" s="75"/>
    </row>
    <row r="29" spans="1:8" x14ac:dyDescent="0.25">
      <c r="A29" s="75"/>
      <c r="B29" s="76"/>
      <c r="C29" s="76"/>
      <c r="D29" s="75"/>
      <c r="E29" s="75"/>
      <c r="F29" s="75"/>
      <c r="G29" s="75"/>
      <c r="H29" s="75"/>
    </row>
    <row r="30" spans="1:8" x14ac:dyDescent="0.25">
      <c r="A30" s="75"/>
      <c r="B30" s="76"/>
      <c r="C30" s="76"/>
      <c r="D30" s="75"/>
      <c r="E30" s="75"/>
      <c r="F30" s="75"/>
      <c r="G30" s="75"/>
      <c r="H30" s="75"/>
    </row>
    <row r="31" spans="1:8" x14ac:dyDescent="0.25">
      <c r="A31" s="75"/>
      <c r="B31" s="75"/>
      <c r="C31" s="75"/>
      <c r="D31" s="75"/>
      <c r="E31" s="75"/>
      <c r="F31" s="75"/>
      <c r="G31" s="75"/>
      <c r="H31" s="75"/>
    </row>
    <row r="32" spans="1:8" x14ac:dyDescent="0.25">
      <c r="A32" s="75"/>
      <c r="B32" s="75"/>
      <c r="C32" s="75"/>
      <c r="D32" s="75"/>
      <c r="E32" s="75"/>
      <c r="F32" s="75"/>
      <c r="G32" s="75"/>
      <c r="H32" s="75"/>
    </row>
    <row r="33" spans="1:8" x14ac:dyDescent="0.25">
      <c r="A33" s="75"/>
      <c r="B33" s="75"/>
      <c r="C33" s="75"/>
      <c r="D33" s="75"/>
      <c r="E33" s="75"/>
      <c r="F33" s="75"/>
      <c r="G33" s="75"/>
      <c r="H33" s="75"/>
    </row>
    <row r="34" spans="1:8" x14ac:dyDescent="0.25">
      <c r="A34" s="75"/>
      <c r="B34" s="75"/>
      <c r="C34" s="75"/>
      <c r="D34" s="75"/>
      <c r="E34" s="75"/>
      <c r="F34" s="75"/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</sheetData>
  <sortState ref="J26:L30">
    <sortCondition ref="J26"/>
  </sortState>
  <pageMargins left="0.7" right="0.7" top="0.75" bottom="0.75" header="0.3" footer="0.3"/>
  <pageSetup orientation="portrait" r:id="rId1"/>
  <headerFooter>
    <oddFooter>&amp;L&amp;"museo sans for dell,Bold"&amp;KAAAAAA                 Dell - Internal Use - Confidential</oddFooter>
    <evenFooter>&amp;L&amp;"museo sans for dell,Bold"&amp;KAAAAAA                 Dell - Internal Use - Confidential</evenFooter>
    <firstFooter>&amp;L&amp;"museo sans for dell,Bold"&amp;KAAAAAA                 Dell - Internal Use - Confidential</first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38"/>
  <sheetViews>
    <sheetView zoomScale="80" zoomScaleNormal="80" workbookViewId="0">
      <selection activeCell="N4" sqref="N4"/>
    </sheetView>
  </sheetViews>
  <sheetFormatPr defaultRowHeight="15" x14ac:dyDescent="0.25"/>
  <cols>
    <col min="1" max="1" width="21.7109375" style="96" bestFit="1" customWidth="1"/>
    <col min="2" max="2" width="15.42578125" style="96" bestFit="1" customWidth="1"/>
    <col min="3" max="3" width="14.5703125" style="96" bestFit="1" customWidth="1"/>
    <col min="4" max="4" width="9.5703125" style="96" bestFit="1" customWidth="1"/>
    <col min="5" max="5" width="13.42578125" style="96" customWidth="1"/>
    <col min="6" max="6" width="21.42578125" style="96" customWidth="1"/>
    <col min="7" max="7" width="14.85546875" style="96" bestFit="1" customWidth="1"/>
    <col min="8" max="8" width="5.28515625" style="96" bestFit="1" customWidth="1"/>
    <col min="9" max="9" width="18.7109375" style="96" customWidth="1"/>
    <col min="10" max="10" width="5.28515625" style="96" bestFit="1" customWidth="1"/>
    <col min="11" max="11" width="18.7109375" style="96" customWidth="1"/>
    <col min="12" max="12" width="5.28515625" style="96" bestFit="1" customWidth="1"/>
    <col min="13" max="13" width="18.7109375" style="96" customWidth="1"/>
    <col min="14" max="14" width="5.28515625" style="96" bestFit="1" customWidth="1"/>
    <col min="15" max="15" width="18.7109375" style="96" customWidth="1"/>
    <col min="16" max="19" width="24.28515625" style="96" bestFit="1" customWidth="1"/>
    <col min="20" max="16384" width="9.140625" style="96"/>
  </cols>
  <sheetData>
    <row r="2" spans="1:19" x14ac:dyDescent="0.25">
      <c r="H2" s="155" t="s">
        <v>533</v>
      </c>
      <c r="I2" s="155"/>
      <c r="J2" s="155"/>
      <c r="K2" s="155"/>
      <c r="L2" s="155" t="s">
        <v>534</v>
      </c>
      <c r="M2" s="155"/>
      <c r="N2" s="155"/>
      <c r="O2" s="156"/>
    </row>
    <row r="3" spans="1:19" x14ac:dyDescent="0.25">
      <c r="A3" s="107" t="s">
        <v>75</v>
      </c>
      <c r="B3" s="107" t="s">
        <v>512</v>
      </c>
      <c r="C3" s="107" t="s">
        <v>513</v>
      </c>
      <c r="D3" s="107" t="s">
        <v>514</v>
      </c>
      <c r="E3" s="107" t="s">
        <v>515</v>
      </c>
      <c r="F3" s="107" t="s">
        <v>516</v>
      </c>
      <c r="G3" s="107" t="s">
        <v>532</v>
      </c>
      <c r="H3" s="153" t="s">
        <v>597</v>
      </c>
      <c r="I3" s="154"/>
      <c r="J3" s="153" t="s">
        <v>598</v>
      </c>
      <c r="K3" s="154"/>
      <c r="L3" s="153" t="s">
        <v>599</v>
      </c>
      <c r="M3" s="154"/>
      <c r="N3" s="153" t="s">
        <v>600</v>
      </c>
      <c r="O3" s="154"/>
      <c r="P3" s="107" t="s">
        <v>517</v>
      </c>
      <c r="Q3" s="107" t="s">
        <v>518</v>
      </c>
      <c r="R3" s="107" t="s">
        <v>519</v>
      </c>
      <c r="S3" s="107" t="s">
        <v>520</v>
      </c>
    </row>
    <row r="4" spans="1:19" x14ac:dyDescent="0.25">
      <c r="A4" s="97" t="s">
        <v>314</v>
      </c>
      <c r="B4" s="108"/>
      <c r="C4" s="109" t="s">
        <v>416</v>
      </c>
      <c r="D4" s="108" t="s">
        <v>235</v>
      </c>
      <c r="E4" s="98" t="s">
        <v>233</v>
      </c>
      <c r="F4" s="110"/>
      <c r="G4" s="110" t="s">
        <v>234</v>
      </c>
      <c r="H4" s="111" t="s">
        <v>161</v>
      </c>
      <c r="I4" s="111" t="s">
        <v>377</v>
      </c>
      <c r="J4" s="111" t="s">
        <v>258</v>
      </c>
      <c r="K4" s="111" t="s">
        <v>373</v>
      </c>
      <c r="L4" s="112" t="s">
        <v>160</v>
      </c>
      <c r="M4" s="112" t="s">
        <v>439</v>
      </c>
      <c r="N4" s="112" t="s">
        <v>257</v>
      </c>
      <c r="O4" s="112" t="s">
        <v>457</v>
      </c>
      <c r="P4" s="113" t="s">
        <v>370</v>
      </c>
      <c r="Q4" s="114" t="s">
        <v>594</v>
      </c>
      <c r="R4" s="115" t="s">
        <v>595</v>
      </c>
      <c r="S4" s="116" t="s">
        <v>596</v>
      </c>
    </row>
    <row r="5" spans="1:19" x14ac:dyDescent="0.25">
      <c r="A5" s="97" t="s">
        <v>521</v>
      </c>
      <c r="B5" s="117"/>
      <c r="C5" s="109" t="s">
        <v>413</v>
      </c>
      <c r="D5" s="108" t="s">
        <v>235</v>
      </c>
      <c r="E5" s="99" t="s">
        <v>227</v>
      </c>
      <c r="F5" s="110"/>
      <c r="G5" s="110" t="s">
        <v>228</v>
      </c>
      <c r="H5" s="111" t="s">
        <v>161</v>
      </c>
      <c r="I5" s="118" t="s">
        <v>535</v>
      </c>
      <c r="J5" s="118" t="s">
        <v>258</v>
      </c>
      <c r="K5" s="118" t="s">
        <v>545</v>
      </c>
      <c r="L5" s="119" t="s">
        <v>160</v>
      </c>
      <c r="M5" s="119" t="s">
        <v>376</v>
      </c>
      <c r="N5" s="119" t="s">
        <v>257</v>
      </c>
      <c r="O5" s="119" t="s">
        <v>423</v>
      </c>
      <c r="P5" s="113" t="s">
        <v>351</v>
      </c>
      <c r="Q5" s="114" t="s">
        <v>536</v>
      </c>
      <c r="R5" s="115" t="s">
        <v>537</v>
      </c>
      <c r="S5" s="116" t="s">
        <v>538</v>
      </c>
    </row>
    <row r="6" spans="1:19" x14ac:dyDescent="0.25">
      <c r="A6" s="97" t="s">
        <v>522</v>
      </c>
      <c r="B6" s="120"/>
      <c r="C6" s="109" t="s">
        <v>414</v>
      </c>
      <c r="D6" s="108" t="s">
        <v>235</v>
      </c>
      <c r="E6" s="98" t="s">
        <v>229</v>
      </c>
      <c r="F6" s="110"/>
      <c r="G6" s="110" t="s">
        <v>230</v>
      </c>
      <c r="H6" s="111" t="s">
        <v>161</v>
      </c>
      <c r="I6" s="118" t="s">
        <v>542</v>
      </c>
      <c r="J6" s="118" t="s">
        <v>258</v>
      </c>
      <c r="K6" s="118" t="s">
        <v>544</v>
      </c>
      <c r="L6" s="119" t="s">
        <v>160</v>
      </c>
      <c r="M6" s="119" t="s">
        <v>424</v>
      </c>
      <c r="N6" s="119" t="s">
        <v>257</v>
      </c>
      <c r="O6" s="119" t="s">
        <v>543</v>
      </c>
      <c r="P6" s="113" t="s">
        <v>352</v>
      </c>
      <c r="Q6" s="114" t="s">
        <v>539</v>
      </c>
      <c r="R6" s="115" t="s">
        <v>540</v>
      </c>
      <c r="S6" s="116" t="s">
        <v>541</v>
      </c>
    </row>
    <row r="7" spans="1:19" x14ac:dyDescent="0.25">
      <c r="A7" s="97" t="s">
        <v>523</v>
      </c>
      <c r="B7" s="120"/>
      <c r="C7" s="109" t="s">
        <v>415</v>
      </c>
      <c r="D7" s="108" t="s">
        <v>235</v>
      </c>
      <c r="E7" s="99" t="s">
        <v>232</v>
      </c>
      <c r="F7" s="110"/>
      <c r="G7" s="110" t="s">
        <v>231</v>
      </c>
      <c r="H7" s="111" t="s">
        <v>161</v>
      </c>
      <c r="I7" s="118" t="s">
        <v>549</v>
      </c>
      <c r="J7" s="118" t="s">
        <v>258</v>
      </c>
      <c r="K7" s="118" t="s">
        <v>550</v>
      </c>
      <c r="L7" s="119" t="s">
        <v>160</v>
      </c>
      <c r="M7" s="119" t="s">
        <v>551</v>
      </c>
      <c r="N7" s="119" t="s">
        <v>257</v>
      </c>
      <c r="O7" s="119" t="s">
        <v>552</v>
      </c>
      <c r="P7" s="113" t="s">
        <v>366</v>
      </c>
      <c r="Q7" s="114" t="s">
        <v>546</v>
      </c>
      <c r="R7" s="115" t="s">
        <v>547</v>
      </c>
      <c r="S7" s="116" t="s">
        <v>548</v>
      </c>
    </row>
    <row r="8" spans="1:19" x14ac:dyDescent="0.25">
      <c r="A8" s="145" t="s">
        <v>524</v>
      </c>
      <c r="B8" s="146"/>
      <c r="C8" s="147" t="s">
        <v>407</v>
      </c>
      <c r="D8" s="148" t="s">
        <v>238</v>
      </c>
      <c r="E8" s="145" t="s">
        <v>176</v>
      </c>
      <c r="F8" s="149"/>
      <c r="G8" s="149" t="s">
        <v>179</v>
      </c>
      <c r="H8" s="149" t="s">
        <v>210</v>
      </c>
      <c r="I8" s="150" t="s">
        <v>553</v>
      </c>
      <c r="J8" s="150" t="s">
        <v>213</v>
      </c>
      <c r="K8" s="150" t="s">
        <v>556</v>
      </c>
      <c r="L8" s="150" t="s">
        <v>211</v>
      </c>
      <c r="M8" s="150" t="s">
        <v>557</v>
      </c>
      <c r="N8" s="150" t="s">
        <v>213</v>
      </c>
      <c r="O8" s="150" t="s">
        <v>558</v>
      </c>
      <c r="P8" s="146" t="s">
        <v>340</v>
      </c>
      <c r="Q8" s="146" t="s">
        <v>553</v>
      </c>
      <c r="R8" s="146" t="s">
        <v>554</v>
      </c>
      <c r="S8" s="146" t="s">
        <v>555</v>
      </c>
    </row>
    <row r="9" spans="1:19" x14ac:dyDescent="0.25">
      <c r="A9" s="145" t="s">
        <v>525</v>
      </c>
      <c r="B9" s="146"/>
      <c r="C9" s="147" t="s">
        <v>405</v>
      </c>
      <c r="D9" s="148" t="s">
        <v>238</v>
      </c>
      <c r="E9" s="145" t="s">
        <v>180</v>
      </c>
      <c r="F9" s="149"/>
      <c r="G9" s="149" t="s">
        <v>181</v>
      </c>
      <c r="H9" s="149" t="s">
        <v>210</v>
      </c>
      <c r="I9" s="151" t="s">
        <v>562</v>
      </c>
      <c r="J9" s="151" t="s">
        <v>213</v>
      </c>
      <c r="K9" s="151" t="s">
        <v>563</v>
      </c>
      <c r="L9" s="150" t="s">
        <v>211</v>
      </c>
      <c r="M9" s="150" t="s">
        <v>564</v>
      </c>
      <c r="N9" s="150" t="s">
        <v>213</v>
      </c>
      <c r="O9" s="150" t="s">
        <v>565</v>
      </c>
      <c r="P9" s="146" t="s">
        <v>339</v>
      </c>
      <c r="Q9" s="146" t="s">
        <v>559</v>
      </c>
      <c r="R9" s="146" t="s">
        <v>560</v>
      </c>
      <c r="S9" s="146" t="s">
        <v>561</v>
      </c>
    </row>
    <row r="10" spans="1:19" x14ac:dyDescent="0.25">
      <c r="A10" s="145" t="s">
        <v>526</v>
      </c>
      <c r="B10" s="146"/>
      <c r="C10" s="147" t="s">
        <v>406</v>
      </c>
      <c r="D10" s="148" t="s">
        <v>238</v>
      </c>
      <c r="E10" s="145" t="s">
        <v>194</v>
      </c>
      <c r="F10" s="149"/>
      <c r="G10" s="149" t="s">
        <v>188</v>
      </c>
      <c r="H10" s="149" t="s">
        <v>210</v>
      </c>
      <c r="I10" s="151" t="s">
        <v>569</v>
      </c>
      <c r="J10" s="151" t="s">
        <v>213</v>
      </c>
      <c r="K10" s="151" t="s">
        <v>570</v>
      </c>
      <c r="L10" s="150" t="s">
        <v>211</v>
      </c>
      <c r="M10" s="151" t="s">
        <v>571</v>
      </c>
      <c r="N10" s="150" t="s">
        <v>213</v>
      </c>
      <c r="O10" s="151" t="s">
        <v>572</v>
      </c>
      <c r="P10" s="146" t="s">
        <v>341</v>
      </c>
      <c r="Q10" s="146" t="s">
        <v>566</v>
      </c>
      <c r="R10" s="152" t="s">
        <v>567</v>
      </c>
      <c r="S10" s="152" t="s">
        <v>568</v>
      </c>
    </row>
    <row r="11" spans="1:19" x14ac:dyDescent="0.25">
      <c r="A11" s="97" t="s">
        <v>527</v>
      </c>
      <c r="B11" s="117"/>
      <c r="C11" s="109" t="s">
        <v>410</v>
      </c>
      <c r="D11" s="117" t="s">
        <v>528</v>
      </c>
      <c r="E11" s="98" t="s">
        <v>197</v>
      </c>
      <c r="F11" s="110"/>
      <c r="G11" s="110" t="s">
        <v>191</v>
      </c>
      <c r="H11" s="111" t="s">
        <v>478</v>
      </c>
      <c r="I11" s="100" t="s">
        <v>576</v>
      </c>
      <c r="J11" s="100" t="s">
        <v>480</v>
      </c>
      <c r="K11" s="100" t="s">
        <v>577</v>
      </c>
      <c r="L11" s="119" t="s">
        <v>479</v>
      </c>
      <c r="M11" s="101" t="s">
        <v>578</v>
      </c>
      <c r="N11" s="119" t="s">
        <v>481</v>
      </c>
      <c r="O11" s="101" t="s">
        <v>579</v>
      </c>
      <c r="P11" s="113" t="s">
        <v>346</v>
      </c>
      <c r="Q11" s="114" t="s">
        <v>573</v>
      </c>
      <c r="R11" s="115" t="s">
        <v>574</v>
      </c>
      <c r="S11" s="116" t="s">
        <v>575</v>
      </c>
    </row>
    <row r="12" spans="1:19" x14ac:dyDescent="0.25">
      <c r="A12" s="97" t="s">
        <v>529</v>
      </c>
      <c r="B12" s="117"/>
      <c r="C12" s="109" t="s">
        <v>411</v>
      </c>
      <c r="D12" s="117" t="s">
        <v>528</v>
      </c>
      <c r="E12" s="99" t="s">
        <v>198</v>
      </c>
      <c r="F12" s="110"/>
      <c r="G12" s="110" t="s">
        <v>192</v>
      </c>
      <c r="H12" s="111" t="s">
        <v>478</v>
      </c>
      <c r="I12" s="100" t="s">
        <v>583</v>
      </c>
      <c r="J12" s="100" t="s">
        <v>480</v>
      </c>
      <c r="K12" s="100" t="s">
        <v>584</v>
      </c>
      <c r="L12" s="119" t="s">
        <v>479</v>
      </c>
      <c r="M12" s="101" t="s">
        <v>585</v>
      </c>
      <c r="N12" s="119" t="s">
        <v>481</v>
      </c>
      <c r="O12" s="101" t="s">
        <v>586</v>
      </c>
      <c r="P12" s="113" t="s">
        <v>347</v>
      </c>
      <c r="Q12" s="114" t="s">
        <v>580</v>
      </c>
      <c r="R12" s="115" t="s">
        <v>581</v>
      </c>
      <c r="S12" s="116" t="s">
        <v>582</v>
      </c>
    </row>
    <row r="13" spans="1:19" x14ac:dyDescent="0.25">
      <c r="A13" s="97" t="s">
        <v>530</v>
      </c>
      <c r="B13" s="117"/>
      <c r="C13" s="109" t="s">
        <v>412</v>
      </c>
      <c r="D13" s="117" t="s">
        <v>528</v>
      </c>
      <c r="E13" s="98" t="s">
        <v>199</v>
      </c>
      <c r="F13" s="110"/>
      <c r="G13" s="110" t="s">
        <v>193</v>
      </c>
      <c r="H13" s="111" t="s">
        <v>478</v>
      </c>
      <c r="I13" s="100" t="s">
        <v>590</v>
      </c>
      <c r="J13" s="100" t="s">
        <v>480</v>
      </c>
      <c r="K13" s="100" t="s">
        <v>591</v>
      </c>
      <c r="L13" s="119" t="s">
        <v>479</v>
      </c>
      <c r="M13" s="101" t="s">
        <v>592</v>
      </c>
      <c r="N13" s="119" t="s">
        <v>481</v>
      </c>
      <c r="O13" s="101" t="s">
        <v>593</v>
      </c>
      <c r="P13" s="113" t="s">
        <v>345</v>
      </c>
      <c r="Q13" s="114" t="s">
        <v>587</v>
      </c>
      <c r="R13" s="115" t="s">
        <v>588</v>
      </c>
      <c r="S13" s="116" t="s">
        <v>589</v>
      </c>
    </row>
    <row r="14" spans="1:19" x14ac:dyDescent="0.25">
      <c r="A14" s="97" t="s">
        <v>531</v>
      </c>
      <c r="B14" s="117"/>
      <c r="C14" s="109"/>
      <c r="D14" s="117"/>
      <c r="E14" s="99"/>
      <c r="F14" s="110"/>
      <c r="G14" s="110"/>
      <c r="H14" s="111"/>
      <c r="I14" s="100"/>
      <c r="J14" s="100"/>
      <c r="K14" s="100"/>
      <c r="L14" s="101"/>
      <c r="M14" s="101"/>
      <c r="N14" s="101"/>
      <c r="O14" s="101"/>
      <c r="P14" s="113"/>
      <c r="Q14" s="114"/>
      <c r="R14" s="115"/>
      <c r="S14" s="116"/>
    </row>
    <row r="15" spans="1:19" x14ac:dyDescent="0.25">
      <c r="A15" s="120"/>
      <c r="B15" s="120"/>
      <c r="C15" s="109" t="s">
        <v>601</v>
      </c>
      <c r="D15" s="120"/>
      <c r="E15" s="121"/>
      <c r="F15" s="110"/>
      <c r="G15" s="110"/>
      <c r="H15" s="111"/>
      <c r="I15" s="100"/>
      <c r="J15" s="100"/>
      <c r="K15" s="100"/>
      <c r="L15" s="101"/>
      <c r="M15" s="101"/>
      <c r="N15" s="101"/>
      <c r="O15" s="101"/>
      <c r="P15" s="102"/>
      <c r="Q15" s="103"/>
      <c r="R15" s="104"/>
      <c r="S15" s="105"/>
    </row>
    <row r="16" spans="1:19" x14ac:dyDescent="0.25">
      <c r="A16" s="120"/>
      <c r="B16" s="120"/>
      <c r="C16" s="109" t="s">
        <v>602</v>
      </c>
      <c r="D16" s="120"/>
      <c r="E16" s="106"/>
      <c r="F16" s="110"/>
      <c r="G16" s="110"/>
      <c r="H16" s="111"/>
      <c r="I16" s="100"/>
      <c r="J16" s="100"/>
      <c r="K16" s="100"/>
      <c r="L16" s="101"/>
      <c r="M16" s="101"/>
      <c r="N16" s="101"/>
      <c r="O16" s="101"/>
      <c r="P16" s="102"/>
      <c r="Q16" s="103"/>
      <c r="R16" s="104"/>
      <c r="S16" s="105"/>
    </row>
    <row r="20" spans="2:6" x14ac:dyDescent="0.25">
      <c r="E20" s="96" t="s">
        <v>608</v>
      </c>
      <c r="F20" s="96" t="s">
        <v>485</v>
      </c>
    </row>
    <row r="21" spans="2:6" ht="30" x14ac:dyDescent="0.25">
      <c r="D21" s="7"/>
      <c r="E21" s="137" t="s">
        <v>486</v>
      </c>
      <c r="F21" s="138" t="s">
        <v>487</v>
      </c>
    </row>
    <row r="22" spans="2:6" ht="30" x14ac:dyDescent="0.25">
      <c r="D22" s="7"/>
      <c r="E22" s="137" t="s">
        <v>488</v>
      </c>
      <c r="F22" s="138" t="s">
        <v>489</v>
      </c>
    </row>
    <row r="23" spans="2:6" ht="30" x14ac:dyDescent="0.25">
      <c r="D23" s="7"/>
      <c r="E23" s="137" t="s">
        <v>491</v>
      </c>
      <c r="F23" s="138" t="s">
        <v>490</v>
      </c>
    </row>
    <row r="25" spans="2:6" x14ac:dyDescent="0.25">
      <c r="C25" s="107" t="s">
        <v>513</v>
      </c>
      <c r="D25" s="107" t="s">
        <v>514</v>
      </c>
      <c r="E25" s="107" t="s">
        <v>515</v>
      </c>
      <c r="F25" s="139" t="s">
        <v>609</v>
      </c>
    </row>
    <row r="26" spans="2:6" x14ac:dyDescent="0.25">
      <c r="B26" s="97" t="s">
        <v>314</v>
      </c>
      <c r="C26" s="143" t="s">
        <v>416</v>
      </c>
      <c r="D26" s="108" t="s">
        <v>235</v>
      </c>
      <c r="E26" s="98" t="s">
        <v>233</v>
      </c>
      <c r="F26" s="141" t="s">
        <v>614</v>
      </c>
    </row>
    <row r="27" spans="2:6" x14ac:dyDescent="0.25">
      <c r="B27" s="97" t="s">
        <v>521</v>
      </c>
      <c r="C27" s="143" t="s">
        <v>413</v>
      </c>
      <c r="D27" s="108" t="s">
        <v>235</v>
      </c>
      <c r="E27" s="99" t="s">
        <v>227</v>
      </c>
      <c r="F27" s="141" t="s">
        <v>614</v>
      </c>
    </row>
    <row r="28" spans="2:6" x14ac:dyDescent="0.25">
      <c r="B28" s="97" t="s">
        <v>522</v>
      </c>
      <c r="C28" s="143" t="s">
        <v>414</v>
      </c>
      <c r="D28" s="108" t="s">
        <v>235</v>
      </c>
      <c r="E28" s="98" t="s">
        <v>229</v>
      </c>
      <c r="F28" s="141" t="s">
        <v>614</v>
      </c>
    </row>
    <row r="29" spans="2:6" x14ac:dyDescent="0.25">
      <c r="B29" s="97" t="s">
        <v>523</v>
      </c>
      <c r="C29" s="143" t="s">
        <v>415</v>
      </c>
      <c r="D29" s="108" t="s">
        <v>235</v>
      </c>
      <c r="E29" s="99" t="s">
        <v>232</v>
      </c>
      <c r="F29" s="142" t="s">
        <v>614</v>
      </c>
    </row>
    <row r="30" spans="2:6" x14ac:dyDescent="0.25">
      <c r="B30" s="97" t="s">
        <v>524</v>
      </c>
      <c r="C30" s="143" t="s">
        <v>407</v>
      </c>
      <c r="D30" s="108" t="s">
        <v>238</v>
      </c>
      <c r="E30" s="99" t="s">
        <v>176</v>
      </c>
      <c r="F30" s="142" t="s">
        <v>614</v>
      </c>
    </row>
    <row r="31" spans="2:6" x14ac:dyDescent="0.25">
      <c r="B31" s="97" t="s">
        <v>525</v>
      </c>
      <c r="C31" s="143" t="s">
        <v>405</v>
      </c>
      <c r="D31" s="108" t="s">
        <v>238</v>
      </c>
      <c r="E31" s="98" t="s">
        <v>180</v>
      </c>
      <c r="F31" s="142" t="s">
        <v>614</v>
      </c>
    </row>
    <row r="32" spans="2:6" x14ac:dyDescent="0.25">
      <c r="B32" s="97" t="s">
        <v>526</v>
      </c>
      <c r="C32" s="143" t="s">
        <v>406</v>
      </c>
      <c r="D32" s="108" t="s">
        <v>238</v>
      </c>
      <c r="E32" s="99" t="s">
        <v>194</v>
      </c>
      <c r="F32" s="142" t="s">
        <v>614</v>
      </c>
    </row>
    <row r="33" spans="2:6" x14ac:dyDescent="0.25">
      <c r="B33" s="97" t="s">
        <v>527</v>
      </c>
      <c r="C33" s="143" t="s">
        <v>410</v>
      </c>
      <c r="D33" s="117" t="s">
        <v>528</v>
      </c>
      <c r="E33" s="98" t="s">
        <v>197</v>
      </c>
      <c r="F33" s="141" t="s">
        <v>610</v>
      </c>
    </row>
    <row r="34" spans="2:6" x14ac:dyDescent="0.25">
      <c r="B34" s="97" t="s">
        <v>529</v>
      </c>
      <c r="C34" s="143" t="s">
        <v>411</v>
      </c>
      <c r="D34" s="117" t="s">
        <v>528</v>
      </c>
      <c r="E34" s="99" t="s">
        <v>198</v>
      </c>
      <c r="F34" s="141" t="s">
        <v>611</v>
      </c>
    </row>
    <row r="35" spans="2:6" x14ac:dyDescent="0.25">
      <c r="B35" s="97" t="s">
        <v>530</v>
      </c>
      <c r="C35" s="143" t="s">
        <v>412</v>
      </c>
      <c r="D35" s="117" t="s">
        <v>528</v>
      </c>
      <c r="E35" s="98" t="s">
        <v>199</v>
      </c>
      <c r="F35" s="141" t="s">
        <v>611</v>
      </c>
    </row>
    <row r="36" spans="2:6" x14ac:dyDescent="0.25">
      <c r="B36" s="97"/>
      <c r="C36" s="143"/>
      <c r="D36" s="117"/>
      <c r="E36" s="99"/>
      <c r="F36" s="141"/>
    </row>
    <row r="37" spans="2:6" x14ac:dyDescent="0.25">
      <c r="B37" s="140" t="s">
        <v>612</v>
      </c>
      <c r="C37" s="143" t="s">
        <v>601</v>
      </c>
      <c r="D37" s="120"/>
      <c r="E37" s="121"/>
      <c r="F37" s="141"/>
    </row>
    <row r="38" spans="2:6" x14ac:dyDescent="0.25">
      <c r="B38" s="140" t="s">
        <v>613</v>
      </c>
      <c r="C38" s="143" t="s">
        <v>602</v>
      </c>
      <c r="D38" s="120"/>
      <c r="E38" s="144"/>
      <c r="F38" s="141"/>
    </row>
  </sheetData>
  <mergeCells count="6">
    <mergeCell ref="H3:I3"/>
    <mergeCell ref="L3:M3"/>
    <mergeCell ref="N3:O3"/>
    <mergeCell ref="J3:K3"/>
    <mergeCell ref="H2:K2"/>
    <mergeCell ref="L2:O2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57"/>
  <sheetViews>
    <sheetView zoomScale="70" zoomScaleNormal="70" workbookViewId="0">
      <selection activeCell="Q34" sqref="Q34:Q36"/>
    </sheetView>
  </sheetViews>
  <sheetFormatPr defaultRowHeight="15" x14ac:dyDescent="0.25"/>
  <cols>
    <col min="1" max="1" width="5.7109375" customWidth="1"/>
    <col min="2" max="2" width="9.7109375" bestFit="1" customWidth="1"/>
    <col min="3" max="3" width="24.85546875" bestFit="1" customWidth="1"/>
    <col min="4" max="4" width="14.42578125" bestFit="1" customWidth="1"/>
    <col min="5" max="5" width="5.7109375" customWidth="1"/>
    <col min="6" max="6" width="13.42578125" bestFit="1" customWidth="1"/>
    <col min="7" max="7" width="19.5703125" bestFit="1" customWidth="1"/>
    <col min="8" max="8" width="8.5703125" bestFit="1" customWidth="1"/>
    <col min="9" max="9" width="16.140625" bestFit="1" customWidth="1"/>
    <col min="10" max="10" width="16.42578125" bestFit="1" customWidth="1"/>
    <col min="11" max="11" width="5.7109375" customWidth="1"/>
    <col min="12" max="12" width="16.140625" bestFit="1" customWidth="1"/>
    <col min="13" max="13" width="14.7109375" bestFit="1" customWidth="1"/>
    <col min="14" max="14" width="19.7109375" bestFit="1" customWidth="1"/>
    <col min="15" max="15" width="24.140625" bestFit="1" customWidth="1"/>
    <col min="16" max="16" width="9.28515625" bestFit="1" customWidth="1"/>
    <col min="17" max="17" width="14.140625" bestFit="1" customWidth="1"/>
    <col min="18" max="18" width="27" bestFit="1" customWidth="1"/>
    <col min="19" max="19" width="6.5703125" bestFit="1" customWidth="1"/>
    <col min="20" max="20" width="10.85546875" bestFit="1" customWidth="1"/>
    <col min="21" max="22" width="5.7109375" customWidth="1"/>
  </cols>
  <sheetData>
    <row r="2" spans="2:20" x14ac:dyDescent="0.25">
      <c r="L2" s="168" t="s">
        <v>83</v>
      </c>
      <c r="M2" s="168"/>
      <c r="N2" s="168"/>
      <c r="O2" s="168"/>
      <c r="P2" s="168"/>
      <c r="Q2" s="168"/>
      <c r="R2" s="168"/>
      <c r="S2" s="168"/>
      <c r="T2" s="168"/>
    </row>
    <row r="3" spans="2:20" x14ac:dyDescent="0.25">
      <c r="B3" s="169" t="s">
        <v>69</v>
      </c>
      <c r="C3" s="169"/>
      <c r="D3" s="170" t="s">
        <v>239</v>
      </c>
      <c r="E3" s="170"/>
      <c r="F3" s="170"/>
      <c r="G3" s="170"/>
      <c r="I3" s="171" t="s">
        <v>59</v>
      </c>
      <c r="J3" s="172"/>
      <c r="L3" s="173" t="s">
        <v>1</v>
      </c>
      <c r="M3" s="174"/>
      <c r="N3" s="48"/>
      <c r="O3" s="174" t="s">
        <v>64</v>
      </c>
      <c r="P3" s="174"/>
      <c r="Q3" s="174" t="s">
        <v>59</v>
      </c>
      <c r="R3" s="174"/>
      <c r="S3" s="174" t="s">
        <v>60</v>
      </c>
      <c r="T3" s="175"/>
    </row>
    <row r="4" spans="2:20" x14ac:dyDescent="0.25">
      <c r="B4" s="176" t="s">
        <v>68</v>
      </c>
      <c r="C4" s="176"/>
      <c r="D4" s="170" t="s">
        <v>167</v>
      </c>
      <c r="E4" s="170"/>
      <c r="F4" s="170"/>
      <c r="G4" s="170"/>
      <c r="I4" s="7" t="s">
        <v>85</v>
      </c>
      <c r="J4" s="7" t="s">
        <v>0</v>
      </c>
      <c r="L4" s="1" t="s">
        <v>75</v>
      </c>
      <c r="M4" s="16" t="s">
        <v>76</v>
      </c>
      <c r="N4" s="47" t="s">
        <v>371</v>
      </c>
      <c r="O4" s="16" t="s">
        <v>67</v>
      </c>
      <c r="P4" s="16" t="s">
        <v>63</v>
      </c>
      <c r="Q4" s="9" t="s">
        <v>61</v>
      </c>
      <c r="R4" s="9" t="s">
        <v>62</v>
      </c>
      <c r="S4" s="9" t="s">
        <v>65</v>
      </c>
      <c r="T4" s="9" t="s">
        <v>66</v>
      </c>
    </row>
    <row r="5" spans="2:20" x14ac:dyDescent="0.25">
      <c r="B5" s="169" t="s">
        <v>57</v>
      </c>
      <c r="C5" s="169"/>
      <c r="D5" s="170" t="s">
        <v>168</v>
      </c>
      <c r="E5" s="170"/>
      <c r="F5" s="170"/>
      <c r="G5" s="170"/>
      <c r="I5" s="7"/>
      <c r="J5" s="7"/>
      <c r="L5" s="3" t="s">
        <v>88</v>
      </c>
      <c r="M5" s="3" t="s">
        <v>142</v>
      </c>
      <c r="N5" s="3"/>
      <c r="O5" s="3" t="s">
        <v>240</v>
      </c>
      <c r="P5" s="3" t="s">
        <v>151</v>
      </c>
      <c r="Q5" s="19">
        <v>120</v>
      </c>
      <c r="R5" s="19"/>
      <c r="S5" s="19" t="s">
        <v>55</v>
      </c>
      <c r="T5" s="19" t="s">
        <v>55</v>
      </c>
    </row>
    <row r="6" spans="2:20" x14ac:dyDescent="0.25">
      <c r="B6" s="176" t="s">
        <v>87</v>
      </c>
      <c r="C6" s="176"/>
      <c r="D6" s="170"/>
      <c r="E6" s="170"/>
      <c r="F6" s="170"/>
      <c r="G6" s="170"/>
      <c r="I6" s="7"/>
      <c r="J6" s="7"/>
      <c r="L6" s="3" t="s">
        <v>89</v>
      </c>
      <c r="M6" s="3" t="s">
        <v>142</v>
      </c>
      <c r="N6" s="3"/>
      <c r="O6" s="3" t="s">
        <v>241</v>
      </c>
      <c r="P6" s="3" t="s">
        <v>151</v>
      </c>
      <c r="Q6" s="19">
        <v>120</v>
      </c>
      <c r="R6" s="19"/>
      <c r="S6" s="19" t="s">
        <v>55</v>
      </c>
      <c r="T6" s="19" t="s">
        <v>55</v>
      </c>
    </row>
    <row r="7" spans="2:20" x14ac:dyDescent="0.25">
      <c r="I7" s="7"/>
      <c r="J7" s="7"/>
      <c r="L7" s="3" t="s">
        <v>90</v>
      </c>
      <c r="M7" s="3" t="s">
        <v>142</v>
      </c>
      <c r="N7" s="3" t="s">
        <v>417</v>
      </c>
      <c r="O7" s="3" t="s">
        <v>242</v>
      </c>
      <c r="P7" s="3" t="s">
        <v>151</v>
      </c>
      <c r="Q7" s="19">
        <v>120</v>
      </c>
      <c r="R7" s="19"/>
      <c r="S7" s="19" t="s">
        <v>55</v>
      </c>
      <c r="T7" s="19" t="s">
        <v>55</v>
      </c>
    </row>
    <row r="8" spans="2:20" x14ac:dyDescent="0.25">
      <c r="B8" s="177" t="s">
        <v>141</v>
      </c>
      <c r="C8" s="177"/>
      <c r="D8" s="177"/>
      <c r="E8" s="170"/>
      <c r="F8" s="170"/>
      <c r="G8" s="170"/>
      <c r="I8" s="7"/>
      <c r="J8" s="7"/>
      <c r="L8" s="3" t="s">
        <v>91</v>
      </c>
      <c r="M8" s="3" t="s">
        <v>142</v>
      </c>
      <c r="N8" s="3" t="s">
        <v>418</v>
      </c>
      <c r="O8" s="3" t="s">
        <v>243</v>
      </c>
      <c r="P8" s="3" t="s">
        <v>151</v>
      </c>
      <c r="Q8" s="19">
        <v>120</v>
      </c>
      <c r="R8" s="19"/>
      <c r="S8" s="19" t="s">
        <v>55</v>
      </c>
      <c r="T8" s="19" t="s">
        <v>55</v>
      </c>
    </row>
    <row r="9" spans="2:20" x14ac:dyDescent="0.25">
      <c r="B9" s="178" t="s">
        <v>70</v>
      </c>
      <c r="C9" s="178"/>
      <c r="D9" s="178"/>
      <c r="E9" s="170"/>
      <c r="F9" s="170"/>
      <c r="G9" s="170"/>
      <c r="I9" s="7"/>
      <c r="J9" s="7"/>
      <c r="L9" s="3" t="s">
        <v>92</v>
      </c>
      <c r="M9" s="3" t="s">
        <v>142</v>
      </c>
      <c r="N9" s="3"/>
      <c r="O9" s="3" t="s">
        <v>240</v>
      </c>
      <c r="P9" s="3" t="s">
        <v>152</v>
      </c>
      <c r="Q9" s="20"/>
      <c r="R9" s="19"/>
      <c r="S9" s="19" t="s">
        <v>55</v>
      </c>
      <c r="T9" s="19" t="s">
        <v>55</v>
      </c>
    </row>
    <row r="10" spans="2:20" x14ac:dyDescent="0.25">
      <c r="B10" s="179" t="s">
        <v>71</v>
      </c>
      <c r="C10" s="179"/>
      <c r="D10" s="179"/>
      <c r="E10" s="170"/>
      <c r="F10" s="170"/>
      <c r="G10" s="170"/>
      <c r="I10" s="7"/>
      <c r="J10" s="7"/>
      <c r="L10" s="3" t="s">
        <v>93</v>
      </c>
      <c r="M10" s="3" t="s">
        <v>142</v>
      </c>
      <c r="N10" s="3"/>
      <c r="O10" s="3" t="s">
        <v>241</v>
      </c>
      <c r="P10" s="3" t="s">
        <v>152</v>
      </c>
      <c r="Q10" s="20"/>
      <c r="R10" s="19"/>
      <c r="S10" s="19" t="s">
        <v>55</v>
      </c>
      <c r="T10" s="19" t="s">
        <v>55</v>
      </c>
    </row>
    <row r="11" spans="2:20" x14ac:dyDescent="0.25">
      <c r="L11" s="3" t="s">
        <v>94</v>
      </c>
      <c r="M11" s="3" t="s">
        <v>142</v>
      </c>
      <c r="N11" s="3"/>
      <c r="O11" s="3" t="s">
        <v>242</v>
      </c>
      <c r="P11" s="3" t="s">
        <v>152</v>
      </c>
      <c r="Q11" s="20"/>
      <c r="R11" s="19"/>
      <c r="S11" s="19" t="s">
        <v>55</v>
      </c>
      <c r="T11" s="19" t="s">
        <v>55</v>
      </c>
    </row>
    <row r="12" spans="2:20" x14ac:dyDescent="0.25">
      <c r="B12" s="177" t="s">
        <v>72</v>
      </c>
      <c r="C12" s="177"/>
      <c r="D12" s="177"/>
      <c r="E12" s="170"/>
      <c r="F12" s="170"/>
      <c r="G12" s="170"/>
      <c r="I12" s="173" t="s">
        <v>79</v>
      </c>
      <c r="J12" s="175"/>
      <c r="L12" s="3" t="s">
        <v>95</v>
      </c>
      <c r="M12" s="3" t="s">
        <v>142</v>
      </c>
      <c r="N12" s="3"/>
      <c r="O12" s="3" t="s">
        <v>243</v>
      </c>
      <c r="P12" s="3" t="s">
        <v>152</v>
      </c>
      <c r="Q12" s="20"/>
      <c r="R12" s="19"/>
      <c r="S12" s="19" t="s">
        <v>55</v>
      </c>
      <c r="T12" s="19" t="s">
        <v>55</v>
      </c>
    </row>
    <row r="13" spans="2:20" x14ac:dyDescent="0.25">
      <c r="I13" s="7" t="s">
        <v>1</v>
      </c>
      <c r="J13" s="7" t="s">
        <v>80</v>
      </c>
      <c r="L13" s="3" t="s">
        <v>96</v>
      </c>
      <c r="M13" s="3" t="s">
        <v>142</v>
      </c>
      <c r="N13" s="3"/>
      <c r="O13" s="3" t="s">
        <v>240</v>
      </c>
      <c r="P13" s="3" t="s">
        <v>153</v>
      </c>
      <c r="Q13" s="20"/>
      <c r="R13" s="19"/>
      <c r="S13" s="19" t="s">
        <v>55</v>
      </c>
      <c r="T13" s="19" t="s">
        <v>55</v>
      </c>
    </row>
    <row r="14" spans="2:20" x14ac:dyDescent="0.25">
      <c r="B14" s="186" t="s">
        <v>86</v>
      </c>
      <c r="C14" s="187"/>
      <c r="D14" s="187"/>
      <c r="E14" s="187"/>
      <c r="F14" s="187"/>
      <c r="G14" s="188"/>
      <c r="I14" s="7" t="s">
        <v>58</v>
      </c>
      <c r="J14" s="7" t="s">
        <v>244</v>
      </c>
      <c r="L14" s="3" t="s">
        <v>97</v>
      </c>
      <c r="M14" s="3" t="s">
        <v>142</v>
      </c>
      <c r="N14" s="3"/>
      <c r="O14" s="3" t="s">
        <v>241</v>
      </c>
      <c r="P14" s="3" t="s">
        <v>153</v>
      </c>
      <c r="Q14" s="20"/>
      <c r="R14" s="19"/>
      <c r="S14" s="19" t="s">
        <v>55</v>
      </c>
      <c r="T14" s="19" t="s">
        <v>55</v>
      </c>
    </row>
    <row r="15" spans="2:20" x14ac:dyDescent="0.25">
      <c r="B15" s="180"/>
      <c r="C15" s="181"/>
      <c r="D15" s="181"/>
      <c r="E15" s="181"/>
      <c r="F15" s="181"/>
      <c r="G15" s="182"/>
      <c r="I15" s="7" t="s">
        <v>77</v>
      </c>
      <c r="J15" s="7"/>
      <c r="L15" s="3" t="s">
        <v>98</v>
      </c>
      <c r="M15" s="3" t="s">
        <v>142</v>
      </c>
      <c r="N15" s="3"/>
      <c r="O15" s="3" t="s">
        <v>242</v>
      </c>
      <c r="P15" s="3" t="s">
        <v>153</v>
      </c>
      <c r="Q15" s="20"/>
      <c r="R15" s="19"/>
      <c r="S15" s="19" t="s">
        <v>55</v>
      </c>
      <c r="T15" s="19" t="s">
        <v>55</v>
      </c>
    </row>
    <row r="16" spans="2:20" x14ac:dyDescent="0.25">
      <c r="B16" s="183"/>
      <c r="C16" s="184"/>
      <c r="D16" s="184"/>
      <c r="E16" s="184"/>
      <c r="F16" s="184"/>
      <c r="G16" s="185"/>
      <c r="I16" s="7" t="s">
        <v>78</v>
      </c>
      <c r="J16" s="7"/>
      <c r="L16" s="3" t="s">
        <v>99</v>
      </c>
      <c r="M16" s="3" t="s">
        <v>142</v>
      </c>
      <c r="N16" s="3"/>
      <c r="O16" s="3" t="s">
        <v>243</v>
      </c>
      <c r="P16" s="3" t="s">
        <v>153</v>
      </c>
      <c r="Q16" s="20"/>
      <c r="R16" s="19"/>
      <c r="S16" s="19" t="s">
        <v>55</v>
      </c>
      <c r="T16" s="19" t="s">
        <v>55</v>
      </c>
    </row>
    <row r="17" spans="2:20" x14ac:dyDescent="0.25">
      <c r="B17" s="180"/>
      <c r="C17" s="181"/>
      <c r="D17" s="181"/>
      <c r="E17" s="181"/>
      <c r="F17" s="181"/>
      <c r="G17" s="182"/>
      <c r="I17" s="7"/>
      <c r="J17" s="7"/>
      <c r="L17" s="3" t="s">
        <v>100</v>
      </c>
      <c r="M17" s="3" t="s">
        <v>142</v>
      </c>
      <c r="N17" s="3"/>
      <c r="O17" s="3" t="s">
        <v>240</v>
      </c>
      <c r="P17" s="3" t="s">
        <v>154</v>
      </c>
      <c r="Q17" s="20">
        <v>100</v>
      </c>
      <c r="R17" s="19"/>
      <c r="S17" s="19" t="s">
        <v>55</v>
      </c>
      <c r="T17" s="19" t="s">
        <v>55</v>
      </c>
    </row>
    <row r="18" spans="2:20" x14ac:dyDescent="0.25">
      <c r="B18" s="183"/>
      <c r="C18" s="184"/>
      <c r="D18" s="184"/>
      <c r="E18" s="184"/>
      <c r="F18" s="184"/>
      <c r="G18" s="185"/>
      <c r="I18" s="7"/>
      <c r="J18" s="7"/>
      <c r="L18" s="3" t="s">
        <v>101</v>
      </c>
      <c r="M18" s="3" t="s">
        <v>142</v>
      </c>
      <c r="N18" s="3"/>
      <c r="O18" s="3" t="s">
        <v>241</v>
      </c>
      <c r="P18" s="3" t="s">
        <v>154</v>
      </c>
      <c r="Q18" s="20">
        <v>100</v>
      </c>
      <c r="R18" s="19"/>
      <c r="S18" s="19" t="s">
        <v>55</v>
      </c>
      <c r="T18" s="19" t="s">
        <v>55</v>
      </c>
    </row>
    <row r="19" spans="2:20" x14ac:dyDescent="0.25">
      <c r="I19" s="7"/>
      <c r="J19" s="7"/>
      <c r="L19" s="3" t="s">
        <v>102</v>
      </c>
      <c r="M19" s="3" t="s">
        <v>142</v>
      </c>
      <c r="N19" s="3"/>
      <c r="O19" s="3" t="s">
        <v>242</v>
      </c>
      <c r="P19" s="3" t="s">
        <v>154</v>
      </c>
      <c r="Q19" s="20">
        <v>100</v>
      </c>
      <c r="R19" s="19"/>
      <c r="S19" s="19" t="s">
        <v>55</v>
      </c>
      <c r="T19" s="19" t="s">
        <v>55</v>
      </c>
    </row>
    <row r="20" spans="2:20" x14ac:dyDescent="0.25">
      <c r="I20" s="7"/>
      <c r="J20" s="7"/>
      <c r="L20" s="3" t="s">
        <v>103</v>
      </c>
      <c r="M20" s="3" t="s">
        <v>142</v>
      </c>
      <c r="N20" s="3"/>
      <c r="O20" s="3" t="s">
        <v>243</v>
      </c>
      <c r="P20" s="3" t="s">
        <v>154</v>
      </c>
      <c r="Q20" s="20">
        <v>100</v>
      </c>
      <c r="R20" s="19"/>
      <c r="S20" s="19" t="s">
        <v>55</v>
      </c>
      <c r="T20" s="19" t="s">
        <v>55</v>
      </c>
    </row>
    <row r="21" spans="2:20" ht="15.75" thickBot="1" x14ac:dyDescent="0.3">
      <c r="L21" s="3" t="s">
        <v>104</v>
      </c>
      <c r="M21" s="3" t="s">
        <v>142</v>
      </c>
      <c r="N21" s="3"/>
      <c r="O21" s="3"/>
      <c r="P21" s="6"/>
      <c r="Q21" s="20"/>
      <c r="R21" s="19"/>
      <c r="S21" s="19" t="s">
        <v>55</v>
      </c>
      <c r="T21" s="19" t="s">
        <v>55</v>
      </c>
    </row>
    <row r="22" spans="2:20" ht="15.75" thickBot="1" x14ac:dyDescent="0.3">
      <c r="B22" s="41">
        <v>110</v>
      </c>
      <c r="C22" s="42" t="s">
        <v>393</v>
      </c>
      <c r="D22" s="49">
        <v>100</v>
      </c>
      <c r="I22" s="171" t="s">
        <v>81</v>
      </c>
      <c r="J22" s="172"/>
      <c r="L22" s="3" t="s">
        <v>105</v>
      </c>
      <c r="M22" s="3" t="s">
        <v>142</v>
      </c>
      <c r="N22" s="3"/>
      <c r="O22" s="3"/>
      <c r="P22" s="6"/>
      <c r="Q22" s="20"/>
      <c r="R22" s="19"/>
      <c r="S22" s="19" t="s">
        <v>55</v>
      </c>
      <c r="T22" s="19" t="s">
        <v>55</v>
      </c>
    </row>
    <row r="23" spans="2:20" ht="15.75" thickBot="1" x14ac:dyDescent="0.3">
      <c r="B23" s="43">
        <v>120</v>
      </c>
      <c r="C23" s="44" t="s">
        <v>394</v>
      </c>
      <c r="D23" s="50">
        <v>200</v>
      </c>
      <c r="I23" s="7" t="s">
        <v>64</v>
      </c>
      <c r="J23" s="7" t="s">
        <v>56</v>
      </c>
      <c r="L23" s="3" t="s">
        <v>106</v>
      </c>
      <c r="M23" s="3" t="s">
        <v>142</v>
      </c>
      <c r="N23" s="3"/>
      <c r="O23" s="3"/>
      <c r="P23" s="6"/>
      <c r="Q23" s="20"/>
      <c r="R23" s="19"/>
      <c r="S23" s="19" t="s">
        <v>55</v>
      </c>
      <c r="T23" s="19" t="s">
        <v>55</v>
      </c>
    </row>
    <row r="24" spans="2:20" ht="15.75" thickBot="1" x14ac:dyDescent="0.3">
      <c r="B24" s="45">
        <v>140</v>
      </c>
      <c r="C24" s="46" t="s">
        <v>395</v>
      </c>
      <c r="D24" s="49">
        <v>120</v>
      </c>
      <c r="I24" s="7" t="s">
        <v>82</v>
      </c>
      <c r="J24" s="7"/>
      <c r="L24" s="3" t="s">
        <v>107</v>
      </c>
      <c r="M24" s="3" t="s">
        <v>142</v>
      </c>
      <c r="N24" s="3"/>
      <c r="O24" s="3"/>
      <c r="P24" s="6"/>
      <c r="Q24" s="20"/>
      <c r="R24" s="19"/>
      <c r="S24" s="19" t="s">
        <v>55</v>
      </c>
      <c r="T24" s="19" t="s">
        <v>55</v>
      </c>
    </row>
    <row r="25" spans="2:20" ht="15.75" thickBot="1" x14ac:dyDescent="0.3">
      <c r="B25" s="43">
        <v>170</v>
      </c>
      <c r="C25" s="44" t="s">
        <v>396</v>
      </c>
      <c r="D25" s="50">
        <v>300</v>
      </c>
      <c r="I25" s="7"/>
      <c r="J25" s="7"/>
      <c r="L25" s="3" t="s">
        <v>108</v>
      </c>
      <c r="M25" s="3" t="s">
        <v>142</v>
      </c>
      <c r="N25" s="3"/>
      <c r="O25" s="3"/>
      <c r="P25" s="6"/>
      <c r="Q25" s="20"/>
      <c r="R25" s="19"/>
      <c r="S25" s="19" t="s">
        <v>55</v>
      </c>
      <c r="T25" s="19" t="s">
        <v>55</v>
      </c>
    </row>
    <row r="26" spans="2:20" ht="15.75" thickBot="1" x14ac:dyDescent="0.3">
      <c r="B26" s="45">
        <v>180</v>
      </c>
      <c r="C26" s="46" t="s">
        <v>397</v>
      </c>
      <c r="D26" s="49">
        <v>400</v>
      </c>
      <c r="I26" s="7"/>
      <c r="J26" s="7"/>
      <c r="L26" s="3" t="s">
        <v>109</v>
      </c>
      <c r="M26" s="3" t="s">
        <v>142</v>
      </c>
      <c r="N26" s="3"/>
      <c r="O26" s="3"/>
      <c r="P26" s="6"/>
      <c r="Q26" s="20"/>
      <c r="R26" s="19"/>
      <c r="S26" s="19" t="s">
        <v>55</v>
      </c>
      <c r="T26" s="19" t="s">
        <v>55</v>
      </c>
    </row>
    <row r="27" spans="2:20" ht="15.75" thickBot="1" x14ac:dyDescent="0.3">
      <c r="B27" s="45">
        <v>201</v>
      </c>
      <c r="C27" s="46" t="s">
        <v>401</v>
      </c>
      <c r="D27" s="49" t="s">
        <v>449</v>
      </c>
      <c r="L27" s="3" t="s">
        <v>110</v>
      </c>
      <c r="M27" s="3" t="s">
        <v>142</v>
      </c>
      <c r="N27" s="3"/>
      <c r="O27" s="3"/>
      <c r="P27" s="6"/>
      <c r="Q27" s="20"/>
      <c r="R27" s="19"/>
      <c r="S27" s="19" t="s">
        <v>55</v>
      </c>
      <c r="T27" s="19" t="s">
        <v>55</v>
      </c>
    </row>
    <row r="28" spans="2:20" ht="15.75" thickBot="1" x14ac:dyDescent="0.3">
      <c r="B28" s="43" t="s">
        <v>399</v>
      </c>
      <c r="C28" s="44" t="s">
        <v>402</v>
      </c>
      <c r="D28" s="50" t="s">
        <v>441</v>
      </c>
      <c r="L28" s="3" t="s">
        <v>111</v>
      </c>
      <c r="M28" s="3" t="s">
        <v>142</v>
      </c>
      <c r="N28" s="3"/>
      <c r="O28" s="3"/>
      <c r="P28" s="6"/>
      <c r="Q28" s="20"/>
      <c r="R28" s="19"/>
      <c r="S28" s="19" t="s">
        <v>55</v>
      </c>
      <c r="T28" s="19" t="s">
        <v>55</v>
      </c>
    </row>
    <row r="29" spans="2:20" ht="15.75" thickBot="1" x14ac:dyDescent="0.3">
      <c r="B29" s="45">
        <v>2251</v>
      </c>
      <c r="C29" s="46" t="s">
        <v>400</v>
      </c>
      <c r="D29" s="49">
        <v>2251</v>
      </c>
      <c r="F29" s="31" t="s">
        <v>361</v>
      </c>
      <c r="G29" s="31" t="s">
        <v>362</v>
      </c>
      <c r="H29" s="31" t="s">
        <v>363</v>
      </c>
      <c r="I29" s="31" t="s">
        <v>364</v>
      </c>
      <c r="J29" s="31" t="s">
        <v>157</v>
      </c>
      <c r="L29" s="3" t="s">
        <v>112</v>
      </c>
      <c r="M29" s="3" t="s">
        <v>142</v>
      </c>
      <c r="N29" s="3"/>
      <c r="O29" s="3"/>
      <c r="P29" s="6"/>
      <c r="Q29" s="20"/>
      <c r="R29" s="19"/>
      <c r="S29" s="19" t="s">
        <v>55</v>
      </c>
      <c r="T29" s="19" t="s">
        <v>55</v>
      </c>
    </row>
    <row r="30" spans="2:20" x14ac:dyDescent="0.25">
      <c r="F30" s="32" t="s">
        <v>240</v>
      </c>
      <c r="G30" s="37" t="s">
        <v>351</v>
      </c>
      <c r="H30" s="37" t="s">
        <v>227</v>
      </c>
      <c r="I30" s="37" t="s">
        <v>354</v>
      </c>
      <c r="J30" s="37" t="s">
        <v>228</v>
      </c>
      <c r="L30" s="3" t="s">
        <v>113</v>
      </c>
      <c r="M30" s="3" t="s">
        <v>142</v>
      </c>
      <c r="N30" s="3"/>
      <c r="O30" s="3"/>
      <c r="P30" s="6"/>
      <c r="Q30" s="20"/>
      <c r="R30" s="19"/>
      <c r="S30" s="19" t="s">
        <v>55</v>
      </c>
      <c r="T30" s="19" t="s">
        <v>55</v>
      </c>
    </row>
    <row r="31" spans="2:20" x14ac:dyDescent="0.25">
      <c r="F31" s="34" t="s">
        <v>241</v>
      </c>
      <c r="G31" s="33" t="s">
        <v>352</v>
      </c>
      <c r="H31" s="33" t="s">
        <v>229</v>
      </c>
      <c r="I31" s="33" t="s">
        <v>353</v>
      </c>
      <c r="J31" s="33" t="s">
        <v>230</v>
      </c>
      <c r="L31" s="3" t="s">
        <v>114</v>
      </c>
      <c r="M31" s="3" t="s">
        <v>142</v>
      </c>
      <c r="N31" s="3"/>
      <c r="O31" s="3"/>
      <c r="P31" s="6"/>
      <c r="Q31" s="20"/>
      <c r="R31" s="19"/>
      <c r="S31" s="19" t="s">
        <v>55</v>
      </c>
      <c r="T31" s="19" t="s">
        <v>55</v>
      </c>
    </row>
    <row r="32" spans="2:20" x14ac:dyDescent="0.25">
      <c r="F32" s="32" t="s">
        <v>242</v>
      </c>
      <c r="G32" s="37" t="s">
        <v>366</v>
      </c>
      <c r="H32" s="37" t="s">
        <v>232</v>
      </c>
      <c r="I32" s="37"/>
      <c r="J32" s="37" t="s">
        <v>231</v>
      </c>
      <c r="L32" s="3" t="s">
        <v>115</v>
      </c>
      <c r="M32" s="3" t="s">
        <v>142</v>
      </c>
      <c r="N32" s="3"/>
      <c r="O32" s="3"/>
      <c r="P32" s="6"/>
      <c r="Q32" s="20"/>
      <c r="R32" s="19"/>
      <c r="S32" s="19" t="s">
        <v>55</v>
      </c>
      <c r="T32" s="19" t="s">
        <v>55</v>
      </c>
    </row>
    <row r="33" spans="3:20" x14ac:dyDescent="0.25">
      <c r="F33" s="34" t="s">
        <v>243</v>
      </c>
      <c r="G33" s="33" t="s">
        <v>365</v>
      </c>
      <c r="H33" s="33" t="s">
        <v>233</v>
      </c>
      <c r="I33" s="33" t="s">
        <v>314</v>
      </c>
      <c r="J33" s="33" t="s">
        <v>234</v>
      </c>
      <c r="L33" s="3" t="s">
        <v>116</v>
      </c>
      <c r="M33" s="3" t="s">
        <v>142</v>
      </c>
      <c r="N33" s="3"/>
      <c r="O33" s="3"/>
      <c r="P33" s="6"/>
      <c r="Q33" s="20"/>
      <c r="R33" s="19"/>
      <c r="S33" s="19" t="s">
        <v>55</v>
      </c>
      <c r="T33" s="19" t="s">
        <v>55</v>
      </c>
    </row>
    <row r="34" spans="3:20" x14ac:dyDescent="0.25">
      <c r="L34" s="3" t="s">
        <v>117</v>
      </c>
      <c r="M34" s="3" t="s">
        <v>142</v>
      </c>
      <c r="N34" s="3"/>
      <c r="O34" s="3"/>
      <c r="P34" s="6"/>
      <c r="Q34" s="20"/>
      <c r="R34" s="19"/>
      <c r="S34" s="19" t="s">
        <v>55</v>
      </c>
      <c r="T34" s="19" t="s">
        <v>55</v>
      </c>
    </row>
    <row r="35" spans="3:20" x14ac:dyDescent="0.25">
      <c r="L35" s="3" t="s">
        <v>118</v>
      </c>
      <c r="M35" s="3" t="s">
        <v>142</v>
      </c>
      <c r="N35" s="3"/>
      <c r="O35" s="3"/>
      <c r="P35" s="6"/>
      <c r="Q35" s="20"/>
      <c r="R35" s="19"/>
      <c r="S35" s="19" t="s">
        <v>55</v>
      </c>
      <c r="T35" s="19" t="s">
        <v>55</v>
      </c>
    </row>
    <row r="36" spans="3:20" x14ac:dyDescent="0.25">
      <c r="L36" s="3" t="s">
        <v>119</v>
      </c>
      <c r="M36" s="3" t="s">
        <v>142</v>
      </c>
      <c r="N36" s="3"/>
      <c r="O36" s="3"/>
      <c r="P36" s="6"/>
      <c r="Q36" s="20"/>
      <c r="R36" s="19"/>
      <c r="S36" s="19" t="s">
        <v>55</v>
      </c>
      <c r="T36" s="19" t="s">
        <v>55</v>
      </c>
    </row>
    <row r="37" spans="3:20" x14ac:dyDescent="0.25">
      <c r="L37" s="3" t="s">
        <v>120</v>
      </c>
      <c r="M37" s="3" t="s">
        <v>142</v>
      </c>
      <c r="N37" s="3"/>
      <c r="O37" s="6"/>
      <c r="P37" s="6"/>
      <c r="Q37" s="20"/>
      <c r="R37" s="19"/>
      <c r="S37" s="19" t="s">
        <v>55</v>
      </c>
      <c r="T37" s="19" t="s">
        <v>55</v>
      </c>
    </row>
    <row r="38" spans="3:20" x14ac:dyDescent="0.25">
      <c r="L38" s="3" t="s">
        <v>121</v>
      </c>
      <c r="M38" s="3" t="s">
        <v>142</v>
      </c>
      <c r="N38" s="3"/>
      <c r="O38" s="6"/>
      <c r="P38" s="6"/>
      <c r="Q38" s="20"/>
      <c r="R38" s="19"/>
      <c r="S38" s="19" t="s">
        <v>55</v>
      </c>
      <c r="T38" s="19" t="s">
        <v>55</v>
      </c>
    </row>
    <row r="39" spans="3:20" x14ac:dyDescent="0.25">
      <c r="L39" s="3" t="s">
        <v>122</v>
      </c>
      <c r="M39" s="3" t="s">
        <v>142</v>
      </c>
      <c r="N39" s="3"/>
      <c r="O39" s="20"/>
      <c r="P39" s="20"/>
      <c r="Q39" s="20"/>
      <c r="R39" s="19"/>
      <c r="S39" s="19" t="s">
        <v>55</v>
      </c>
      <c r="T39" s="19" t="s">
        <v>55</v>
      </c>
    </row>
    <row r="40" spans="3:20" x14ac:dyDescent="0.25">
      <c r="L40" s="3" t="s">
        <v>123</v>
      </c>
      <c r="M40" s="3" t="s">
        <v>142</v>
      </c>
      <c r="N40" s="3"/>
      <c r="O40" s="20"/>
      <c r="P40" s="20"/>
      <c r="Q40" s="20"/>
      <c r="R40" s="19"/>
      <c r="S40" s="19" t="s">
        <v>55</v>
      </c>
      <c r="T40" s="19" t="s">
        <v>55</v>
      </c>
    </row>
    <row r="41" spans="3:20" x14ac:dyDescent="0.25">
      <c r="C41" t="s">
        <v>314</v>
      </c>
      <c r="D41" s="74">
        <v>200300</v>
      </c>
      <c r="E41">
        <v>2251</v>
      </c>
      <c r="L41" s="3" t="s">
        <v>124</v>
      </c>
      <c r="M41" s="3" t="s">
        <v>142</v>
      </c>
      <c r="N41" s="3"/>
      <c r="O41" s="3"/>
      <c r="P41" s="6"/>
      <c r="Q41" s="20"/>
      <c r="R41" s="19"/>
      <c r="S41" s="19" t="s">
        <v>55</v>
      </c>
      <c r="T41" s="19" t="s">
        <v>55</v>
      </c>
    </row>
    <row r="42" spans="3:20" x14ac:dyDescent="0.25">
      <c r="C42" t="s">
        <v>216</v>
      </c>
      <c r="D42" t="s">
        <v>452</v>
      </c>
      <c r="E42">
        <v>2251</v>
      </c>
      <c r="L42" s="3" t="s">
        <v>125</v>
      </c>
      <c r="M42" s="3" t="s">
        <v>142</v>
      </c>
      <c r="N42" s="3"/>
      <c r="O42" s="3"/>
      <c r="P42" s="6"/>
      <c r="Q42" s="20"/>
      <c r="R42" s="19"/>
      <c r="S42" s="19" t="s">
        <v>55</v>
      </c>
      <c r="T42" s="19" t="s">
        <v>55</v>
      </c>
    </row>
    <row r="43" spans="3:20" x14ac:dyDescent="0.25">
      <c r="C43" t="s">
        <v>451</v>
      </c>
      <c r="D43" t="s">
        <v>453</v>
      </c>
      <c r="E43">
        <v>300</v>
      </c>
      <c r="L43" s="3" t="s">
        <v>126</v>
      </c>
      <c r="M43" s="3" t="s">
        <v>142</v>
      </c>
      <c r="N43" s="3"/>
      <c r="O43" s="3"/>
      <c r="P43" s="6"/>
      <c r="Q43" s="20"/>
      <c r="R43" s="19"/>
      <c r="S43" s="19" t="s">
        <v>55</v>
      </c>
      <c r="T43" s="19" t="s">
        <v>55</v>
      </c>
    </row>
    <row r="44" spans="3:20" x14ac:dyDescent="0.25">
      <c r="C44" t="s">
        <v>218</v>
      </c>
      <c r="D44">
        <v>300</v>
      </c>
      <c r="E44">
        <v>400</v>
      </c>
      <c r="L44" s="3" t="s">
        <v>127</v>
      </c>
      <c r="M44" s="3" t="s">
        <v>142</v>
      </c>
      <c r="N44" s="3"/>
      <c r="O44" s="3"/>
      <c r="P44" s="6"/>
      <c r="Q44" s="20"/>
      <c r="R44" s="19"/>
      <c r="S44" s="19" t="s">
        <v>55</v>
      </c>
      <c r="T44" s="19" t="s">
        <v>55</v>
      </c>
    </row>
    <row r="45" spans="3:20" x14ac:dyDescent="0.25">
      <c r="L45" s="3" t="s">
        <v>128</v>
      </c>
      <c r="M45" s="3" t="s">
        <v>142</v>
      </c>
      <c r="N45" s="3" t="s">
        <v>420</v>
      </c>
      <c r="O45" s="3" t="s">
        <v>243</v>
      </c>
      <c r="P45" s="6" t="s">
        <v>157</v>
      </c>
      <c r="Q45" s="19">
        <v>100</v>
      </c>
      <c r="R45" s="19"/>
      <c r="S45" s="19" t="s">
        <v>55</v>
      </c>
      <c r="T45" s="19" t="s">
        <v>55</v>
      </c>
    </row>
    <row r="46" spans="3:20" x14ac:dyDescent="0.25">
      <c r="L46" s="3" t="s">
        <v>129</v>
      </c>
      <c r="M46" s="3" t="s">
        <v>142</v>
      </c>
      <c r="N46" s="3" t="s">
        <v>421</v>
      </c>
      <c r="O46" s="3" t="s">
        <v>242</v>
      </c>
      <c r="P46" s="6" t="s">
        <v>157</v>
      </c>
      <c r="Q46" s="19">
        <v>100</v>
      </c>
      <c r="R46" s="19"/>
      <c r="S46" s="19" t="s">
        <v>55</v>
      </c>
      <c r="T46" s="19" t="s">
        <v>55</v>
      </c>
    </row>
    <row r="47" spans="3:20" x14ac:dyDescent="0.25">
      <c r="L47" s="3" t="s">
        <v>130</v>
      </c>
      <c r="M47" s="3" t="s">
        <v>142</v>
      </c>
      <c r="N47" s="3" t="s">
        <v>419</v>
      </c>
      <c r="O47" s="3" t="s">
        <v>241</v>
      </c>
      <c r="P47" s="6" t="s">
        <v>157</v>
      </c>
      <c r="Q47" s="19">
        <v>100</v>
      </c>
      <c r="R47" s="19"/>
      <c r="S47" s="19" t="s">
        <v>55</v>
      </c>
      <c r="T47" s="19" t="s">
        <v>55</v>
      </c>
    </row>
    <row r="48" spans="3:20" x14ac:dyDescent="0.25">
      <c r="L48" s="3" t="s">
        <v>131</v>
      </c>
      <c r="M48" s="3" t="s">
        <v>142</v>
      </c>
      <c r="N48" s="3" t="s">
        <v>422</v>
      </c>
      <c r="O48" s="3" t="s">
        <v>240</v>
      </c>
      <c r="P48" s="6" t="s">
        <v>157</v>
      </c>
      <c r="Q48" s="19">
        <v>100</v>
      </c>
      <c r="R48" s="19"/>
      <c r="S48" s="19" t="s">
        <v>55</v>
      </c>
      <c r="T48" s="19" t="s">
        <v>55</v>
      </c>
    </row>
    <row r="49" spans="12:20" x14ac:dyDescent="0.25">
      <c r="L49" s="3" t="s">
        <v>132</v>
      </c>
      <c r="M49" s="3" t="s">
        <v>2</v>
      </c>
      <c r="N49" s="3"/>
      <c r="O49" s="6" t="s">
        <v>163</v>
      </c>
      <c r="P49" s="6" t="s">
        <v>245</v>
      </c>
      <c r="Q49" s="20"/>
      <c r="R49" s="12" t="s">
        <v>404</v>
      </c>
      <c r="S49" s="19" t="s">
        <v>55</v>
      </c>
      <c r="T49" s="19" t="s">
        <v>55</v>
      </c>
    </row>
    <row r="50" spans="12:20" x14ac:dyDescent="0.25">
      <c r="L50" s="3" t="s">
        <v>133</v>
      </c>
      <c r="M50" s="3" t="s">
        <v>2</v>
      </c>
      <c r="N50" s="3"/>
      <c r="O50" s="6"/>
      <c r="P50" s="20"/>
      <c r="Q50" s="20"/>
      <c r="R50" s="19"/>
      <c r="S50" s="19" t="s">
        <v>55</v>
      </c>
      <c r="T50" s="19" t="s">
        <v>55</v>
      </c>
    </row>
    <row r="51" spans="12:20" x14ac:dyDescent="0.25">
      <c r="L51" s="3" t="s">
        <v>134</v>
      </c>
      <c r="M51" s="3" t="s">
        <v>2</v>
      </c>
      <c r="N51" s="3"/>
      <c r="O51" s="6"/>
      <c r="P51" s="20"/>
      <c r="Q51" s="20"/>
      <c r="R51" s="19"/>
      <c r="S51" s="19" t="s">
        <v>55</v>
      </c>
      <c r="T51" s="19" t="s">
        <v>55</v>
      </c>
    </row>
    <row r="52" spans="12:20" x14ac:dyDescent="0.25">
      <c r="L52" s="3" t="s">
        <v>135</v>
      </c>
      <c r="M52" s="3" t="s">
        <v>2</v>
      </c>
      <c r="N52" s="3"/>
      <c r="O52" s="6" t="s">
        <v>165</v>
      </c>
      <c r="P52" s="20"/>
      <c r="Q52" s="20"/>
      <c r="R52" s="19"/>
      <c r="S52" s="19" t="s">
        <v>55</v>
      </c>
      <c r="T52" s="19" t="s">
        <v>55</v>
      </c>
    </row>
    <row r="53" spans="12:20" x14ac:dyDescent="0.25">
      <c r="L53" s="11" t="s">
        <v>136</v>
      </c>
      <c r="M53" s="3" t="s">
        <v>2</v>
      </c>
      <c r="N53" s="3"/>
      <c r="O53" s="20"/>
      <c r="P53" s="20"/>
      <c r="Q53" s="20"/>
      <c r="R53" s="19"/>
      <c r="S53" s="19" t="s">
        <v>55</v>
      </c>
      <c r="T53" s="19" t="s">
        <v>55</v>
      </c>
    </row>
    <row r="54" spans="12:20" x14ac:dyDescent="0.25">
      <c r="L54" s="11" t="s">
        <v>137</v>
      </c>
      <c r="M54" s="3" t="s">
        <v>2</v>
      </c>
      <c r="N54" s="3"/>
      <c r="O54" s="20"/>
      <c r="P54" s="20"/>
      <c r="Q54" s="20"/>
      <c r="R54" s="19"/>
      <c r="S54" s="19" t="s">
        <v>55</v>
      </c>
      <c r="T54" s="19" t="s">
        <v>55</v>
      </c>
    </row>
    <row r="55" spans="12:20" x14ac:dyDescent="0.25">
      <c r="L55" s="11" t="s">
        <v>138</v>
      </c>
      <c r="M55" s="3" t="s">
        <v>2</v>
      </c>
      <c r="N55" s="3"/>
      <c r="O55" s="20"/>
      <c r="P55" s="21"/>
      <c r="Q55" s="20"/>
      <c r="R55" s="19"/>
      <c r="S55" s="19" t="s">
        <v>55</v>
      </c>
      <c r="T55" s="19" t="s">
        <v>55</v>
      </c>
    </row>
    <row r="56" spans="12:20" x14ac:dyDescent="0.25">
      <c r="L56" s="11" t="s">
        <v>139</v>
      </c>
      <c r="M56" s="3" t="s">
        <v>2</v>
      </c>
      <c r="N56" s="3"/>
      <c r="O56" s="20"/>
      <c r="P56" s="21"/>
      <c r="Q56" s="20"/>
      <c r="R56" s="19"/>
      <c r="S56" s="19" t="s">
        <v>55</v>
      </c>
      <c r="T56" s="19" t="s">
        <v>55</v>
      </c>
    </row>
    <row r="57" spans="12:20" x14ac:dyDescent="0.25">
      <c r="L57" s="21" t="s">
        <v>58</v>
      </c>
      <c r="M57" s="3" t="s">
        <v>142</v>
      </c>
      <c r="N57" s="3"/>
      <c r="O57" s="6" t="s">
        <v>246</v>
      </c>
      <c r="P57" s="6" t="s">
        <v>247</v>
      </c>
      <c r="Q57" s="20"/>
      <c r="R57" s="19"/>
      <c r="S57" s="19" t="s">
        <v>55</v>
      </c>
      <c r="T57" s="19" t="s">
        <v>55</v>
      </c>
    </row>
  </sheetData>
  <mergeCells count="29">
    <mergeCell ref="B17:G17"/>
    <mergeCell ref="B18:G18"/>
    <mergeCell ref="I22:J22"/>
    <mergeCell ref="B12:D12"/>
    <mergeCell ref="E12:G12"/>
    <mergeCell ref="I12:J12"/>
    <mergeCell ref="B14:G14"/>
    <mergeCell ref="B15:G15"/>
    <mergeCell ref="B16:G16"/>
    <mergeCell ref="B8:D8"/>
    <mergeCell ref="E8:G8"/>
    <mergeCell ref="B9:D9"/>
    <mergeCell ref="E9:G9"/>
    <mergeCell ref="B10:D10"/>
    <mergeCell ref="E10:G10"/>
    <mergeCell ref="B4:C4"/>
    <mergeCell ref="D4:G4"/>
    <mergeCell ref="B5:C5"/>
    <mergeCell ref="D5:G5"/>
    <mergeCell ref="B6:C6"/>
    <mergeCell ref="D6:G6"/>
    <mergeCell ref="L2:T2"/>
    <mergeCell ref="B3:C3"/>
    <mergeCell ref="D3:G3"/>
    <mergeCell ref="I3:J3"/>
    <mergeCell ref="L3:M3"/>
    <mergeCell ref="O3:P3"/>
    <mergeCell ref="Q3:R3"/>
    <mergeCell ref="S3:T3"/>
  </mergeCells>
  <dataValidations count="1">
    <dataValidation type="list" allowBlank="1" showInputMessage="1" showErrorMessage="1" sqref="E10 M5:N57 E12 S5:T57 E8:G9">
      <formula1>#REF!</formula1>
    </dataValidation>
  </dataValidations>
  <pageMargins left="0.7" right="0.7" top="0.75" bottom="0.75" header="0.3" footer="0.3"/>
  <pageSetup orientation="portrait" r:id="rId1"/>
  <headerFooter>
    <oddFooter>&amp;L&amp;"museo sans for dell,Bold"&amp;KAAAAAA                 Dell - Internal Use - Confidential</oddFooter>
    <evenFooter>&amp;L&amp;"museo sans for dell,Bold"&amp;KAAAAAA                 Dell - Internal Use - Confidential</evenFooter>
    <firstFooter>&amp;L&amp;"museo sans for dell,Bold"&amp;KAAAAAA                 Dell - Internal Use - Confidential</firstFooter>
  </headerFooter>
  <tableParts count="4">
    <tablePart r:id="rId2"/>
    <tablePart r:id="rId3"/>
    <tablePart r:id="rId4"/>
    <tablePart r:id="rId5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1:AI133"/>
  <sheetViews>
    <sheetView topLeftCell="C1" zoomScale="85" zoomScaleNormal="85" workbookViewId="0">
      <selection activeCell="Q34" sqref="Q34:Q36"/>
    </sheetView>
  </sheetViews>
  <sheetFormatPr defaultRowHeight="15" x14ac:dyDescent="0.25"/>
  <cols>
    <col min="1" max="2" width="5.7109375" customWidth="1"/>
    <col min="3" max="3" width="7.85546875" bestFit="1" customWidth="1"/>
    <col min="4" max="4" width="23.7109375" bestFit="1" customWidth="1"/>
    <col min="5" max="5" width="5.7109375" customWidth="1"/>
    <col min="6" max="6" width="15.7109375" bestFit="1" customWidth="1"/>
    <col min="7" max="7" width="16.7109375" bestFit="1" customWidth="1"/>
    <col min="8" max="8" width="9" bestFit="1" customWidth="1"/>
    <col min="9" max="9" width="16.7109375" bestFit="1" customWidth="1"/>
    <col min="10" max="10" width="21" customWidth="1"/>
    <col min="11" max="11" width="5.7109375" customWidth="1"/>
    <col min="12" max="12" width="16.7109375" bestFit="1" customWidth="1"/>
    <col min="13" max="13" width="14.7109375" bestFit="1" customWidth="1"/>
    <col min="14" max="14" width="19" bestFit="1" customWidth="1"/>
    <col min="15" max="15" width="25" customWidth="1"/>
    <col min="16" max="16" width="9.85546875" bestFit="1" customWidth="1"/>
    <col min="17" max="17" width="14.5703125" bestFit="1" customWidth="1"/>
    <col min="18" max="18" width="27" bestFit="1" customWidth="1"/>
    <col min="19" max="20" width="5.7109375" customWidth="1"/>
    <col min="21" max="21" width="24.140625" bestFit="1" customWidth="1"/>
    <col min="22" max="22" width="5.7109375" customWidth="1"/>
    <col min="23" max="23" width="11.42578125" bestFit="1" customWidth="1"/>
    <col min="24" max="24" width="5.7109375" customWidth="1"/>
    <col min="25" max="25" width="15.140625" bestFit="1" customWidth="1"/>
    <col min="26" max="26" width="5.7109375" customWidth="1"/>
    <col min="27" max="27" width="14.7109375" bestFit="1" customWidth="1"/>
    <col min="28" max="28" width="5.7109375" customWidth="1"/>
    <col min="29" max="29" width="13.85546875" bestFit="1" customWidth="1"/>
    <col min="30" max="30" width="5.7109375" customWidth="1"/>
    <col min="31" max="31" width="17.42578125" bestFit="1" customWidth="1"/>
    <col min="32" max="32" width="5.7109375" customWidth="1"/>
    <col min="33" max="33" width="13.5703125" bestFit="1" customWidth="1"/>
    <col min="34" max="34" width="5.7109375" customWidth="1"/>
    <col min="35" max="35" width="17.42578125" bestFit="1" customWidth="1"/>
  </cols>
  <sheetData>
    <row r="1" spans="2:35" x14ac:dyDescent="0.25">
      <c r="N1" t="s">
        <v>425</v>
      </c>
    </row>
    <row r="2" spans="2:35" x14ac:dyDescent="0.25">
      <c r="L2" s="168" t="s">
        <v>83</v>
      </c>
      <c r="M2" s="168"/>
      <c r="N2" s="168"/>
      <c r="O2" s="168"/>
      <c r="P2" s="168"/>
      <c r="Q2" s="168"/>
      <c r="R2" s="168"/>
    </row>
    <row r="3" spans="2:35" x14ac:dyDescent="0.25">
      <c r="B3" s="169" t="s">
        <v>69</v>
      </c>
      <c r="C3" s="169"/>
      <c r="D3" s="170" t="s">
        <v>158</v>
      </c>
      <c r="E3" s="170"/>
      <c r="F3" s="170"/>
      <c r="G3" s="170"/>
      <c r="I3" s="171" t="s">
        <v>59</v>
      </c>
      <c r="J3" s="172"/>
      <c r="L3" s="173" t="s">
        <v>1</v>
      </c>
      <c r="M3" s="174"/>
      <c r="N3" s="48"/>
      <c r="O3" s="174" t="s">
        <v>64</v>
      </c>
      <c r="P3" s="174"/>
      <c r="Q3" s="174" t="s">
        <v>59</v>
      </c>
      <c r="R3" s="174"/>
    </row>
    <row r="4" spans="2:35" x14ac:dyDescent="0.25">
      <c r="B4" s="176" t="s">
        <v>68</v>
      </c>
      <c r="C4" s="176"/>
      <c r="D4" s="170" t="s">
        <v>167</v>
      </c>
      <c r="E4" s="170"/>
      <c r="F4" s="170"/>
      <c r="G4" s="170"/>
      <c r="I4" s="7" t="s">
        <v>85</v>
      </c>
      <c r="J4" s="7" t="s">
        <v>0</v>
      </c>
      <c r="L4" s="1" t="s">
        <v>75</v>
      </c>
      <c r="M4" s="10" t="s">
        <v>76</v>
      </c>
      <c r="N4" s="47" t="s">
        <v>371</v>
      </c>
      <c r="O4" s="10" t="s">
        <v>67</v>
      </c>
      <c r="P4" s="10" t="s">
        <v>63</v>
      </c>
      <c r="Q4" s="9" t="s">
        <v>61</v>
      </c>
      <c r="R4" s="9" t="s">
        <v>62</v>
      </c>
      <c r="U4" s="23" t="s">
        <v>259</v>
      </c>
      <c r="W4" s="24" t="s">
        <v>260</v>
      </c>
      <c r="Y4" s="24" t="s">
        <v>261</v>
      </c>
      <c r="AA4" s="7" t="s">
        <v>141</v>
      </c>
      <c r="AC4" s="7" t="s">
        <v>70</v>
      </c>
      <c r="AE4" s="7" t="s">
        <v>262</v>
      </c>
      <c r="AG4" s="7" t="s">
        <v>72</v>
      </c>
      <c r="AI4" s="7" t="s">
        <v>263</v>
      </c>
    </row>
    <row r="5" spans="2:35" x14ac:dyDescent="0.25">
      <c r="B5" s="169" t="s">
        <v>57</v>
      </c>
      <c r="C5" s="169"/>
      <c r="D5" s="170" t="s">
        <v>168</v>
      </c>
      <c r="E5" s="170"/>
      <c r="F5" s="170"/>
      <c r="G5" s="170"/>
      <c r="I5" s="7">
        <v>100</v>
      </c>
      <c r="J5" s="7" t="s">
        <v>169</v>
      </c>
      <c r="L5" s="3" t="s">
        <v>88</v>
      </c>
      <c r="M5" s="3" t="s">
        <v>142</v>
      </c>
      <c r="N5" s="3" t="s">
        <v>426</v>
      </c>
      <c r="O5" s="3" t="s">
        <v>143</v>
      </c>
      <c r="P5" s="3" t="s">
        <v>151</v>
      </c>
      <c r="Q5" s="5">
        <v>120</v>
      </c>
      <c r="R5" s="8"/>
      <c r="U5" s="25" t="s">
        <v>2</v>
      </c>
      <c r="W5" s="26" t="s">
        <v>55</v>
      </c>
      <c r="Y5" s="26" t="s">
        <v>55</v>
      </c>
      <c r="AA5" s="7" t="s">
        <v>264</v>
      </c>
      <c r="AC5" s="7" t="s">
        <v>265</v>
      </c>
      <c r="AE5" s="7">
        <v>0</v>
      </c>
      <c r="AG5" s="7" t="s">
        <v>266</v>
      </c>
      <c r="AI5" s="7">
        <v>1</v>
      </c>
    </row>
    <row r="6" spans="2:35" x14ac:dyDescent="0.25">
      <c r="B6" s="176" t="s">
        <v>87</v>
      </c>
      <c r="C6" s="176"/>
      <c r="D6" s="170"/>
      <c r="E6" s="170"/>
      <c r="F6" s="170"/>
      <c r="G6" s="170"/>
      <c r="I6" s="7">
        <v>200</v>
      </c>
      <c r="J6" s="7" t="s">
        <v>170</v>
      </c>
      <c r="L6" s="3" t="s">
        <v>89</v>
      </c>
      <c r="M6" s="3" t="s">
        <v>142</v>
      </c>
      <c r="N6" s="3" t="s">
        <v>339</v>
      </c>
      <c r="O6" s="3" t="s">
        <v>144</v>
      </c>
      <c r="P6" s="3" t="s">
        <v>151</v>
      </c>
      <c r="Q6" s="5">
        <v>120</v>
      </c>
      <c r="R6" s="8"/>
      <c r="U6" s="27" t="s">
        <v>142</v>
      </c>
      <c r="W6" s="26">
        <v>1</v>
      </c>
      <c r="Y6" s="26" t="s">
        <v>267</v>
      </c>
      <c r="AA6" s="7" t="s">
        <v>268</v>
      </c>
      <c r="AC6" s="7" t="s">
        <v>269</v>
      </c>
      <c r="AE6" s="7">
        <v>4096</v>
      </c>
      <c r="AG6" s="7" t="s">
        <v>270</v>
      </c>
      <c r="AI6" s="7">
        <v>4096</v>
      </c>
    </row>
    <row r="7" spans="2:35" x14ac:dyDescent="0.25">
      <c r="I7" s="7">
        <v>300</v>
      </c>
      <c r="J7" s="7" t="s">
        <v>171</v>
      </c>
      <c r="L7" s="3" t="s">
        <v>90</v>
      </c>
      <c r="M7" s="3" t="s">
        <v>142</v>
      </c>
      <c r="N7" s="3" t="s">
        <v>341</v>
      </c>
      <c r="O7" s="3" t="s">
        <v>145</v>
      </c>
      <c r="P7" s="3" t="s">
        <v>151</v>
      </c>
      <c r="Q7" s="5">
        <v>120</v>
      </c>
      <c r="R7" s="8"/>
      <c r="U7" s="27" t="s">
        <v>271</v>
      </c>
      <c r="W7" s="26">
        <v>2</v>
      </c>
      <c r="Y7" s="26" t="s">
        <v>272</v>
      </c>
      <c r="AA7" s="7" t="s">
        <v>273</v>
      </c>
      <c r="AE7" s="7">
        <v>8192</v>
      </c>
      <c r="AG7" s="7" t="s">
        <v>274</v>
      </c>
      <c r="AI7" s="7">
        <v>8192</v>
      </c>
    </row>
    <row r="8" spans="2:35" x14ac:dyDescent="0.25">
      <c r="B8" s="177" t="s">
        <v>141</v>
      </c>
      <c r="C8" s="177"/>
      <c r="D8" s="177"/>
      <c r="E8" s="170"/>
      <c r="F8" s="170"/>
      <c r="G8" s="170"/>
      <c r="I8" s="7">
        <v>400</v>
      </c>
      <c r="J8" s="7" t="s">
        <v>172</v>
      </c>
      <c r="L8" s="3" t="s">
        <v>91</v>
      </c>
      <c r="M8" s="3" t="s">
        <v>142</v>
      </c>
      <c r="N8" s="3" t="s">
        <v>342</v>
      </c>
      <c r="O8" s="3" t="s">
        <v>146</v>
      </c>
      <c r="P8" s="3" t="s">
        <v>151</v>
      </c>
      <c r="Q8" s="5">
        <v>120</v>
      </c>
      <c r="R8" s="8"/>
      <c r="U8" s="27" t="s">
        <v>275</v>
      </c>
      <c r="W8" s="26">
        <v>3</v>
      </c>
      <c r="AA8" s="7" t="s">
        <v>276</v>
      </c>
      <c r="AE8" s="7">
        <v>12288</v>
      </c>
      <c r="AG8" s="7" t="s">
        <v>277</v>
      </c>
      <c r="AI8" s="7">
        <v>12288</v>
      </c>
    </row>
    <row r="9" spans="2:35" x14ac:dyDescent="0.25">
      <c r="B9" s="178" t="s">
        <v>70</v>
      </c>
      <c r="C9" s="178"/>
      <c r="D9" s="178"/>
      <c r="E9" s="170"/>
      <c r="F9" s="170"/>
      <c r="G9" s="170"/>
      <c r="I9" s="7">
        <v>500</v>
      </c>
      <c r="J9" s="7" t="s">
        <v>173</v>
      </c>
      <c r="L9" s="3" t="s">
        <v>92</v>
      </c>
      <c r="M9" s="3" t="s">
        <v>142</v>
      </c>
      <c r="N9" s="3" t="s">
        <v>344</v>
      </c>
      <c r="O9" s="3" t="s">
        <v>147</v>
      </c>
      <c r="P9" s="3" t="s">
        <v>151</v>
      </c>
      <c r="Q9" s="5">
        <v>120</v>
      </c>
      <c r="R9" s="8"/>
      <c r="U9" s="27" t="s">
        <v>278</v>
      </c>
      <c r="W9" s="26">
        <v>4</v>
      </c>
      <c r="AA9" s="7" t="s">
        <v>279</v>
      </c>
      <c r="AE9" s="7">
        <v>16384</v>
      </c>
      <c r="AG9" s="7" t="s">
        <v>280</v>
      </c>
      <c r="AI9" s="7">
        <v>16384</v>
      </c>
    </row>
    <row r="10" spans="2:35" x14ac:dyDescent="0.25">
      <c r="B10" s="179" t="s">
        <v>71</v>
      </c>
      <c r="C10" s="179"/>
      <c r="D10" s="179"/>
      <c r="E10" s="170"/>
      <c r="F10" s="170"/>
      <c r="G10" s="170"/>
      <c r="I10" s="7"/>
      <c r="J10" s="7"/>
      <c r="L10" s="3" t="s">
        <v>93</v>
      </c>
      <c r="M10" s="3" t="s">
        <v>142</v>
      </c>
      <c r="N10" s="3" t="s">
        <v>346</v>
      </c>
      <c r="O10" s="3" t="s">
        <v>148</v>
      </c>
      <c r="P10" s="3" t="s">
        <v>151</v>
      </c>
      <c r="Q10" s="5">
        <v>120</v>
      </c>
      <c r="R10" s="8"/>
      <c r="U10" s="27" t="s">
        <v>281</v>
      </c>
      <c r="W10" s="26">
        <v>5</v>
      </c>
      <c r="AE10" s="7">
        <v>20480</v>
      </c>
      <c r="AG10" s="7" t="s">
        <v>282</v>
      </c>
      <c r="AI10" s="7">
        <v>20480</v>
      </c>
    </row>
    <row r="11" spans="2:35" x14ac:dyDescent="0.25">
      <c r="L11" s="3" t="s">
        <v>94</v>
      </c>
      <c r="M11" s="3" t="s">
        <v>142</v>
      </c>
      <c r="N11" s="3" t="s">
        <v>347</v>
      </c>
      <c r="O11" s="3" t="s">
        <v>149</v>
      </c>
      <c r="P11" s="3" t="s">
        <v>151</v>
      </c>
      <c r="Q11" s="5">
        <v>120</v>
      </c>
      <c r="R11" s="8"/>
      <c r="U11" s="27" t="s">
        <v>283</v>
      </c>
      <c r="W11" s="26">
        <v>6</v>
      </c>
      <c r="AE11" s="7">
        <v>24576</v>
      </c>
      <c r="AG11" s="7" t="s">
        <v>284</v>
      </c>
      <c r="AI11" s="7">
        <v>24576</v>
      </c>
    </row>
    <row r="12" spans="2:35" x14ac:dyDescent="0.25">
      <c r="B12" s="177" t="s">
        <v>72</v>
      </c>
      <c r="C12" s="177"/>
      <c r="D12" s="177"/>
      <c r="E12" s="170"/>
      <c r="F12" s="170"/>
      <c r="G12" s="170"/>
      <c r="I12" s="173" t="s">
        <v>79</v>
      </c>
      <c r="J12" s="175"/>
      <c r="L12" s="3" t="s">
        <v>95</v>
      </c>
      <c r="M12" s="3" t="s">
        <v>142</v>
      </c>
      <c r="N12" s="3" t="s">
        <v>345</v>
      </c>
      <c r="O12" s="3" t="s">
        <v>150</v>
      </c>
      <c r="P12" s="3" t="s">
        <v>151</v>
      </c>
      <c r="Q12" s="5">
        <v>120</v>
      </c>
      <c r="R12" s="8"/>
      <c r="U12" s="27" t="s">
        <v>285</v>
      </c>
      <c r="W12" s="26">
        <v>7</v>
      </c>
      <c r="AE12" s="7">
        <v>28672</v>
      </c>
      <c r="AI12" s="7">
        <v>28672</v>
      </c>
    </row>
    <row r="13" spans="2:35" x14ac:dyDescent="0.25">
      <c r="I13" s="7" t="s">
        <v>1</v>
      </c>
      <c r="J13" s="7" t="s">
        <v>80</v>
      </c>
      <c r="L13" s="3" t="s">
        <v>96</v>
      </c>
      <c r="M13" s="3" t="s">
        <v>142</v>
      </c>
      <c r="N13" s="3"/>
      <c r="O13" s="3" t="s">
        <v>143</v>
      </c>
      <c r="P13" s="3" t="s">
        <v>152</v>
      </c>
      <c r="Q13" s="5"/>
      <c r="R13" s="8"/>
      <c r="U13" s="27" t="s">
        <v>286</v>
      </c>
      <c r="W13" s="26">
        <v>8</v>
      </c>
      <c r="AE13" s="7">
        <v>32768</v>
      </c>
      <c r="AI13" s="7">
        <v>32768</v>
      </c>
    </row>
    <row r="14" spans="2:35" x14ac:dyDescent="0.25">
      <c r="B14" s="186" t="s">
        <v>86</v>
      </c>
      <c r="C14" s="187"/>
      <c r="D14" s="187"/>
      <c r="E14" s="187"/>
      <c r="F14" s="187"/>
      <c r="G14" s="188"/>
      <c r="I14" s="7" t="s">
        <v>58</v>
      </c>
      <c r="J14" s="7" t="s">
        <v>159</v>
      </c>
      <c r="L14" s="3" t="s">
        <v>97</v>
      </c>
      <c r="M14" s="3" t="s">
        <v>142</v>
      </c>
      <c r="N14" s="3"/>
      <c r="O14" s="3" t="s">
        <v>144</v>
      </c>
      <c r="P14" s="3" t="s">
        <v>152</v>
      </c>
      <c r="Q14" s="5"/>
      <c r="R14" s="8"/>
      <c r="U14" s="27" t="s">
        <v>287</v>
      </c>
      <c r="W14" s="26">
        <v>9</v>
      </c>
      <c r="AE14" s="7">
        <v>36864</v>
      </c>
      <c r="AI14" s="7">
        <v>36864</v>
      </c>
    </row>
    <row r="15" spans="2:35" x14ac:dyDescent="0.25">
      <c r="B15" s="180"/>
      <c r="C15" s="181"/>
      <c r="D15" s="181"/>
      <c r="E15" s="181"/>
      <c r="F15" s="181"/>
      <c r="G15" s="182"/>
      <c r="I15" s="7"/>
      <c r="J15" s="7"/>
      <c r="L15" s="3" t="s">
        <v>98</v>
      </c>
      <c r="M15" s="3" t="s">
        <v>142</v>
      </c>
      <c r="N15" s="3"/>
      <c r="O15" s="3" t="s">
        <v>145</v>
      </c>
      <c r="P15" s="3" t="s">
        <v>152</v>
      </c>
      <c r="Q15" s="5"/>
      <c r="R15" s="8"/>
      <c r="U15" s="27" t="s">
        <v>288</v>
      </c>
      <c r="W15" s="26">
        <v>10</v>
      </c>
      <c r="AE15" s="7">
        <v>40960</v>
      </c>
      <c r="AI15" s="7">
        <v>40960</v>
      </c>
    </row>
    <row r="16" spans="2:35" x14ac:dyDescent="0.25">
      <c r="B16" s="183"/>
      <c r="C16" s="184"/>
      <c r="D16" s="184"/>
      <c r="E16" s="184"/>
      <c r="F16" s="184"/>
      <c r="G16" s="185"/>
      <c r="I16" s="7"/>
      <c r="J16" s="7"/>
      <c r="L16" s="3" t="s">
        <v>99</v>
      </c>
      <c r="M16" s="3" t="s">
        <v>142</v>
      </c>
      <c r="N16" s="3"/>
      <c r="O16" s="3" t="s">
        <v>146</v>
      </c>
      <c r="P16" s="3" t="s">
        <v>152</v>
      </c>
      <c r="Q16" s="5"/>
      <c r="R16" s="8"/>
      <c r="U16" s="27" t="s">
        <v>289</v>
      </c>
      <c r="W16" s="26">
        <v>11</v>
      </c>
      <c r="AE16" s="7">
        <v>45056</v>
      </c>
      <c r="AI16" s="7">
        <v>45056</v>
      </c>
    </row>
    <row r="17" spans="2:35" x14ac:dyDescent="0.25">
      <c r="B17" s="180"/>
      <c r="C17" s="181"/>
      <c r="D17" s="181"/>
      <c r="E17" s="181"/>
      <c r="F17" s="181"/>
      <c r="G17" s="182"/>
      <c r="I17" s="7"/>
      <c r="J17" s="7"/>
      <c r="L17" s="3" t="s">
        <v>100</v>
      </c>
      <c r="M17" s="3" t="s">
        <v>142</v>
      </c>
      <c r="N17" s="3"/>
      <c r="O17" s="3" t="s">
        <v>147</v>
      </c>
      <c r="P17" s="3" t="s">
        <v>152</v>
      </c>
      <c r="Q17" s="5"/>
      <c r="R17" s="8"/>
      <c r="U17" s="27" t="s">
        <v>290</v>
      </c>
      <c r="W17" s="26">
        <v>12</v>
      </c>
      <c r="AE17" s="7">
        <v>49152</v>
      </c>
      <c r="AI17" s="7">
        <v>49152</v>
      </c>
    </row>
    <row r="18" spans="2:35" x14ac:dyDescent="0.25">
      <c r="B18" s="183"/>
      <c r="C18" s="184"/>
      <c r="D18" s="184"/>
      <c r="E18" s="184"/>
      <c r="F18" s="184"/>
      <c r="G18" s="185"/>
      <c r="I18" s="7"/>
      <c r="J18" s="7"/>
      <c r="L18" s="3" t="s">
        <v>101</v>
      </c>
      <c r="M18" s="3" t="s">
        <v>142</v>
      </c>
      <c r="N18" s="3"/>
      <c r="O18" s="3" t="s">
        <v>148</v>
      </c>
      <c r="P18" s="3" t="s">
        <v>152</v>
      </c>
      <c r="Q18" s="5"/>
      <c r="R18" s="8"/>
      <c r="U18" s="27" t="s">
        <v>291</v>
      </c>
      <c r="W18" s="26">
        <v>13</v>
      </c>
      <c r="AE18" s="7">
        <v>53248</v>
      </c>
      <c r="AI18" s="7">
        <v>53248</v>
      </c>
    </row>
    <row r="19" spans="2:35" x14ac:dyDescent="0.25">
      <c r="I19" s="7"/>
      <c r="J19" s="7"/>
      <c r="L19" s="3" t="s">
        <v>102</v>
      </c>
      <c r="M19" s="3" t="s">
        <v>142</v>
      </c>
      <c r="N19" s="3"/>
      <c r="O19" s="3" t="s">
        <v>149</v>
      </c>
      <c r="P19" s="3" t="s">
        <v>152</v>
      </c>
      <c r="Q19" s="5"/>
      <c r="R19" s="8"/>
      <c r="U19" s="27" t="s">
        <v>292</v>
      </c>
      <c r="W19" s="26">
        <v>14</v>
      </c>
      <c r="AE19" s="7">
        <v>57344</v>
      </c>
      <c r="AI19" s="7">
        <v>57344</v>
      </c>
    </row>
    <row r="20" spans="2:35" ht="15.75" thickBot="1" x14ac:dyDescent="0.3">
      <c r="I20" s="7"/>
      <c r="J20" s="7"/>
      <c r="L20" s="3" t="s">
        <v>103</v>
      </c>
      <c r="M20" s="3" t="s">
        <v>142</v>
      </c>
      <c r="N20" s="3"/>
      <c r="O20" s="3" t="s">
        <v>150</v>
      </c>
      <c r="P20" s="3" t="s">
        <v>152</v>
      </c>
      <c r="Q20" s="5"/>
      <c r="R20" s="8"/>
      <c r="U20" s="27" t="s">
        <v>293</v>
      </c>
      <c r="W20" s="26">
        <v>15</v>
      </c>
      <c r="AE20" s="7">
        <v>61440</v>
      </c>
      <c r="AI20" s="7">
        <v>61440</v>
      </c>
    </row>
    <row r="21" spans="2:35" ht="15.75" thickBot="1" x14ac:dyDescent="0.3">
      <c r="B21">
        <v>100</v>
      </c>
      <c r="C21" s="41">
        <v>110</v>
      </c>
      <c r="D21" s="42" t="s">
        <v>393</v>
      </c>
      <c r="L21" s="3" t="s">
        <v>104</v>
      </c>
      <c r="M21" s="3" t="s">
        <v>142</v>
      </c>
      <c r="N21" s="3"/>
      <c r="O21" s="3" t="s">
        <v>143</v>
      </c>
      <c r="P21" s="6" t="s">
        <v>153</v>
      </c>
      <c r="Q21" s="5"/>
      <c r="R21" s="8"/>
      <c r="U21" s="27" t="s">
        <v>294</v>
      </c>
      <c r="W21" s="26">
        <v>16</v>
      </c>
      <c r="AE21" s="7">
        <v>65536</v>
      </c>
      <c r="AI21" s="7">
        <v>65536</v>
      </c>
    </row>
    <row r="22" spans="2:35" ht="15.75" thickBot="1" x14ac:dyDescent="0.3">
      <c r="C22" s="43">
        <v>120</v>
      </c>
      <c r="D22" s="44" t="s">
        <v>394</v>
      </c>
      <c r="I22" s="171" t="s">
        <v>81</v>
      </c>
      <c r="J22" s="172"/>
      <c r="L22" s="3" t="s">
        <v>105</v>
      </c>
      <c r="M22" s="3" t="s">
        <v>142</v>
      </c>
      <c r="N22" s="3"/>
      <c r="O22" s="3" t="s">
        <v>144</v>
      </c>
      <c r="P22" s="6" t="s">
        <v>153</v>
      </c>
      <c r="Q22" s="5"/>
      <c r="R22" s="8"/>
      <c r="U22" s="3" t="s">
        <v>295</v>
      </c>
      <c r="W22" s="26">
        <v>17</v>
      </c>
    </row>
    <row r="23" spans="2:35" ht="15.75" thickBot="1" x14ac:dyDescent="0.3">
      <c r="C23" s="45">
        <v>140</v>
      </c>
      <c r="D23" s="46" t="s">
        <v>395</v>
      </c>
      <c r="I23" s="7" t="s">
        <v>64</v>
      </c>
      <c r="J23" s="7" t="s">
        <v>56</v>
      </c>
      <c r="L23" s="3" t="s">
        <v>106</v>
      </c>
      <c r="M23" s="3" t="s">
        <v>142</v>
      </c>
      <c r="N23" s="3"/>
      <c r="O23" s="3" t="s">
        <v>145</v>
      </c>
      <c r="P23" s="6" t="s">
        <v>153</v>
      </c>
      <c r="Q23" s="5"/>
      <c r="R23" s="8"/>
      <c r="W23" s="26">
        <v>18</v>
      </c>
    </row>
    <row r="24" spans="2:35" ht="15.75" thickBot="1" x14ac:dyDescent="0.3">
      <c r="C24" s="43">
        <v>170</v>
      </c>
      <c r="D24" s="44" t="s">
        <v>396</v>
      </c>
      <c r="I24" s="7" t="s">
        <v>82</v>
      </c>
      <c r="J24" s="7"/>
      <c r="L24" s="3" t="s">
        <v>107</v>
      </c>
      <c r="M24" s="3" t="s">
        <v>142</v>
      </c>
      <c r="N24" s="3"/>
      <c r="O24" s="3" t="s">
        <v>146</v>
      </c>
      <c r="P24" s="6" t="s">
        <v>153</v>
      </c>
      <c r="Q24" s="5"/>
      <c r="R24" s="8"/>
      <c r="W24" s="26">
        <v>19</v>
      </c>
    </row>
    <row r="25" spans="2:35" ht="15.75" thickBot="1" x14ac:dyDescent="0.3">
      <c r="C25" s="45">
        <v>180</v>
      </c>
      <c r="D25" s="46" t="s">
        <v>397</v>
      </c>
      <c r="I25" s="7"/>
      <c r="J25" s="7"/>
      <c r="L25" s="3" t="s">
        <v>108</v>
      </c>
      <c r="M25" s="3" t="s">
        <v>142</v>
      </c>
      <c r="N25" s="3"/>
      <c r="O25" s="3" t="s">
        <v>147</v>
      </c>
      <c r="P25" s="6" t="s">
        <v>153</v>
      </c>
      <c r="Q25" s="5"/>
      <c r="R25" s="8"/>
      <c r="W25" s="26">
        <v>20</v>
      </c>
    </row>
    <row r="26" spans="2:35" ht="15.75" thickBot="1" x14ac:dyDescent="0.3">
      <c r="C26" s="43">
        <v>190</v>
      </c>
      <c r="D26" s="44" t="s">
        <v>398</v>
      </c>
      <c r="I26" s="7"/>
      <c r="J26" s="7"/>
      <c r="L26" s="3" t="s">
        <v>109</v>
      </c>
      <c r="M26" s="3" t="s">
        <v>142</v>
      </c>
      <c r="N26" s="3"/>
      <c r="O26" s="3" t="s">
        <v>148</v>
      </c>
      <c r="P26" s="6" t="s">
        <v>153</v>
      </c>
      <c r="Q26" s="5"/>
      <c r="R26" s="8"/>
      <c r="W26" s="26">
        <v>21</v>
      </c>
    </row>
    <row r="27" spans="2:35" ht="15.75" thickBot="1" x14ac:dyDescent="0.3">
      <c r="C27" s="45">
        <v>201</v>
      </c>
      <c r="D27" s="46" t="s">
        <v>401</v>
      </c>
      <c r="L27" s="3" t="s">
        <v>110</v>
      </c>
      <c r="M27" s="3" t="s">
        <v>142</v>
      </c>
      <c r="N27" s="3"/>
      <c r="O27" s="3" t="s">
        <v>149</v>
      </c>
      <c r="P27" s="6" t="s">
        <v>153</v>
      </c>
      <c r="Q27" s="5"/>
      <c r="R27" s="8"/>
      <c r="W27" s="26">
        <v>22</v>
      </c>
    </row>
    <row r="28" spans="2:35" ht="15.75" thickBot="1" x14ac:dyDescent="0.3">
      <c r="C28" s="43" t="s">
        <v>399</v>
      </c>
      <c r="D28" s="44" t="s">
        <v>402</v>
      </c>
      <c r="L28" s="3" t="s">
        <v>111</v>
      </c>
      <c r="M28" s="3" t="s">
        <v>142</v>
      </c>
      <c r="N28" s="3"/>
      <c r="O28" s="3" t="s">
        <v>150</v>
      </c>
      <c r="P28" s="6" t="s">
        <v>153</v>
      </c>
      <c r="Q28" s="5"/>
      <c r="R28" s="8"/>
      <c r="W28" s="26">
        <v>23</v>
      </c>
    </row>
    <row r="29" spans="2:35" ht="15.75" thickBot="1" x14ac:dyDescent="0.3">
      <c r="C29" s="45">
        <v>2251</v>
      </c>
      <c r="D29" s="46" t="s">
        <v>400</v>
      </c>
      <c r="F29" s="31" t="s">
        <v>361</v>
      </c>
      <c r="G29" s="31" t="s">
        <v>362</v>
      </c>
      <c r="H29" s="31" t="s">
        <v>363</v>
      </c>
      <c r="I29" s="31" t="s">
        <v>364</v>
      </c>
      <c r="J29" s="31" t="s">
        <v>157</v>
      </c>
      <c r="L29" s="3" t="s">
        <v>112</v>
      </c>
      <c r="M29" s="3" t="s">
        <v>142</v>
      </c>
      <c r="N29" s="3"/>
      <c r="O29" s="3" t="s">
        <v>143</v>
      </c>
      <c r="P29" s="6" t="s">
        <v>154</v>
      </c>
      <c r="Q29" s="5">
        <v>100</v>
      </c>
      <c r="R29" s="8"/>
      <c r="W29" s="26">
        <v>24</v>
      </c>
    </row>
    <row r="30" spans="2:35" x14ac:dyDescent="0.25">
      <c r="F30" s="32" t="s">
        <v>143</v>
      </c>
      <c r="G30" s="33" t="s">
        <v>340</v>
      </c>
      <c r="H30" s="33" t="s">
        <v>176</v>
      </c>
      <c r="I30" s="33" t="s">
        <v>312</v>
      </c>
      <c r="J30" s="33" t="s">
        <v>179</v>
      </c>
      <c r="L30" s="3" t="s">
        <v>113</v>
      </c>
      <c r="M30" s="3" t="s">
        <v>142</v>
      </c>
      <c r="N30" s="3"/>
      <c r="O30" s="3" t="s">
        <v>144</v>
      </c>
      <c r="P30" s="6" t="s">
        <v>154</v>
      </c>
      <c r="Q30" s="5">
        <v>100</v>
      </c>
      <c r="R30" s="8"/>
      <c r="W30" s="26">
        <v>25</v>
      </c>
    </row>
    <row r="31" spans="2:35" x14ac:dyDescent="0.25">
      <c r="F31" s="34" t="s">
        <v>144</v>
      </c>
      <c r="G31" s="35" t="s">
        <v>339</v>
      </c>
      <c r="H31" s="36" t="s">
        <v>180</v>
      </c>
      <c r="I31" s="36" t="s">
        <v>311</v>
      </c>
      <c r="J31" s="36" t="s">
        <v>181</v>
      </c>
      <c r="L31" s="3" t="s">
        <v>114</v>
      </c>
      <c r="M31" s="3" t="s">
        <v>142</v>
      </c>
      <c r="N31" s="3"/>
      <c r="O31" s="3" t="s">
        <v>145</v>
      </c>
      <c r="P31" s="6" t="s">
        <v>154</v>
      </c>
      <c r="Q31" s="5">
        <v>100</v>
      </c>
      <c r="R31" s="8"/>
      <c r="W31" s="26">
        <v>26</v>
      </c>
    </row>
    <row r="32" spans="2:35" x14ac:dyDescent="0.25">
      <c r="F32" s="32" t="s">
        <v>145</v>
      </c>
      <c r="G32" s="33" t="s">
        <v>341</v>
      </c>
      <c r="H32" s="33" t="s">
        <v>194</v>
      </c>
      <c r="I32" s="33" t="s">
        <v>338</v>
      </c>
      <c r="J32" s="33" t="s">
        <v>188</v>
      </c>
      <c r="L32" s="3" t="s">
        <v>115</v>
      </c>
      <c r="M32" s="3" t="s">
        <v>142</v>
      </c>
      <c r="N32" s="3"/>
      <c r="O32" s="3" t="s">
        <v>146</v>
      </c>
      <c r="P32" s="6" t="s">
        <v>154</v>
      </c>
      <c r="Q32" s="5">
        <v>100</v>
      </c>
      <c r="R32" s="8"/>
      <c r="W32" s="26">
        <v>27</v>
      </c>
    </row>
    <row r="33" spans="6:23" x14ac:dyDescent="0.25">
      <c r="F33" s="34" t="s">
        <v>146</v>
      </c>
      <c r="G33" s="35" t="s">
        <v>342</v>
      </c>
      <c r="H33" s="37" t="s">
        <v>195</v>
      </c>
      <c r="I33" s="37" t="s">
        <v>337</v>
      </c>
      <c r="J33" s="37" t="s">
        <v>189</v>
      </c>
      <c r="L33" s="3" t="s">
        <v>116</v>
      </c>
      <c r="M33" s="3" t="s">
        <v>142</v>
      </c>
      <c r="N33" s="3"/>
      <c r="O33" s="3" t="s">
        <v>147</v>
      </c>
      <c r="P33" s="6" t="s">
        <v>154</v>
      </c>
      <c r="Q33" s="5">
        <v>100</v>
      </c>
      <c r="R33" s="8"/>
      <c r="W33" s="26">
        <v>28</v>
      </c>
    </row>
    <row r="34" spans="6:23" x14ac:dyDescent="0.25">
      <c r="F34" s="32" t="s">
        <v>147</v>
      </c>
      <c r="G34" s="38" t="s">
        <v>344</v>
      </c>
      <c r="H34" s="33" t="s">
        <v>196</v>
      </c>
      <c r="I34" s="33" t="s">
        <v>343</v>
      </c>
      <c r="J34" s="33" t="s">
        <v>190</v>
      </c>
      <c r="L34" s="3" t="s">
        <v>117</v>
      </c>
      <c r="M34" s="3" t="s">
        <v>142</v>
      </c>
      <c r="N34" s="3"/>
      <c r="O34" s="3" t="s">
        <v>148</v>
      </c>
      <c r="P34" s="6" t="s">
        <v>154</v>
      </c>
      <c r="Q34" s="5">
        <v>100</v>
      </c>
      <c r="R34" s="8"/>
      <c r="W34" s="26">
        <v>29</v>
      </c>
    </row>
    <row r="35" spans="6:23" x14ac:dyDescent="0.25">
      <c r="F35" s="34" t="s">
        <v>148</v>
      </c>
      <c r="G35" s="35" t="s">
        <v>346</v>
      </c>
      <c r="H35" s="37" t="s">
        <v>197</v>
      </c>
      <c r="I35" s="37" t="s">
        <v>326</v>
      </c>
      <c r="J35" s="37" t="s">
        <v>191</v>
      </c>
      <c r="L35" s="3" t="s">
        <v>118</v>
      </c>
      <c r="M35" s="3" t="s">
        <v>142</v>
      </c>
      <c r="N35" s="3"/>
      <c r="O35" s="3" t="s">
        <v>149</v>
      </c>
      <c r="P35" s="6" t="s">
        <v>154</v>
      </c>
      <c r="Q35" s="5">
        <v>100</v>
      </c>
      <c r="R35" s="8"/>
      <c r="W35" s="26">
        <v>30</v>
      </c>
    </row>
    <row r="36" spans="6:23" x14ac:dyDescent="0.25">
      <c r="F36" s="32" t="s">
        <v>149</v>
      </c>
      <c r="G36" s="38" t="s">
        <v>347</v>
      </c>
      <c r="H36" s="33" t="s">
        <v>198</v>
      </c>
      <c r="I36" s="33" t="s">
        <v>355</v>
      </c>
      <c r="J36" s="33" t="s">
        <v>192</v>
      </c>
      <c r="L36" s="3" t="s">
        <v>119</v>
      </c>
      <c r="M36" s="3" t="s">
        <v>142</v>
      </c>
      <c r="N36" s="3"/>
      <c r="O36" s="3" t="s">
        <v>150</v>
      </c>
      <c r="P36" s="6" t="s">
        <v>154</v>
      </c>
      <c r="Q36" s="5">
        <v>100</v>
      </c>
      <c r="R36" s="8"/>
      <c r="W36" s="26">
        <v>31</v>
      </c>
    </row>
    <row r="37" spans="6:23" x14ac:dyDescent="0.25">
      <c r="F37" s="34" t="s">
        <v>150</v>
      </c>
      <c r="G37" s="35" t="s">
        <v>345</v>
      </c>
      <c r="H37" s="37" t="s">
        <v>199</v>
      </c>
      <c r="I37" s="37" t="s">
        <v>356</v>
      </c>
      <c r="J37" s="37" t="s">
        <v>193</v>
      </c>
      <c r="L37" s="3" t="s">
        <v>120</v>
      </c>
      <c r="M37" s="3" t="s">
        <v>142</v>
      </c>
      <c r="N37" s="3"/>
      <c r="O37" s="6" t="s">
        <v>165</v>
      </c>
      <c r="P37" s="6" t="s">
        <v>166</v>
      </c>
      <c r="Q37" s="5"/>
      <c r="R37" s="12" t="s">
        <v>403</v>
      </c>
      <c r="W37" s="26">
        <v>32</v>
      </c>
    </row>
    <row r="38" spans="6:23" x14ac:dyDescent="0.25">
      <c r="L38" s="3" t="s">
        <v>121</v>
      </c>
      <c r="M38" s="3" t="s">
        <v>142</v>
      </c>
      <c r="N38" s="3"/>
      <c r="O38" s="6" t="s">
        <v>155</v>
      </c>
      <c r="P38" s="6" t="s">
        <v>156</v>
      </c>
      <c r="Q38" s="5"/>
      <c r="R38" s="12" t="s">
        <v>317</v>
      </c>
      <c r="W38" s="26">
        <v>33</v>
      </c>
    </row>
    <row r="39" spans="6:23" x14ac:dyDescent="0.25">
      <c r="L39" s="3" t="s">
        <v>122</v>
      </c>
      <c r="M39" s="3" t="s">
        <v>142</v>
      </c>
      <c r="N39" s="3"/>
      <c r="O39" s="5"/>
      <c r="P39" s="5"/>
      <c r="Q39" s="5"/>
      <c r="R39" s="8"/>
      <c r="W39" s="26">
        <v>34</v>
      </c>
    </row>
    <row r="40" spans="6:23" x14ac:dyDescent="0.25">
      <c r="L40" s="3" t="s">
        <v>123</v>
      </c>
      <c r="M40" s="3" t="s">
        <v>142</v>
      </c>
      <c r="N40" s="3"/>
      <c r="O40" s="5"/>
      <c r="P40" s="5"/>
      <c r="Q40" s="5"/>
      <c r="R40" s="8"/>
      <c r="W40" s="26">
        <v>35</v>
      </c>
    </row>
    <row r="41" spans="6:23" x14ac:dyDescent="0.25">
      <c r="L41" s="3" t="s">
        <v>124</v>
      </c>
      <c r="M41" s="3" t="s">
        <v>142</v>
      </c>
      <c r="N41" s="3" t="s">
        <v>428</v>
      </c>
      <c r="O41" s="3" t="s">
        <v>143</v>
      </c>
      <c r="P41" s="6" t="s">
        <v>157</v>
      </c>
      <c r="Q41" s="5">
        <v>100</v>
      </c>
      <c r="R41" s="8"/>
      <c r="W41" s="26">
        <v>36</v>
      </c>
    </row>
    <row r="42" spans="6:23" x14ac:dyDescent="0.25">
      <c r="L42" s="3" t="s">
        <v>125</v>
      </c>
      <c r="M42" s="3" t="s">
        <v>142</v>
      </c>
      <c r="N42" s="3" t="s">
        <v>427</v>
      </c>
      <c r="O42" s="3" t="s">
        <v>144</v>
      </c>
      <c r="P42" s="6" t="s">
        <v>157</v>
      </c>
      <c r="Q42" s="5">
        <v>100</v>
      </c>
      <c r="R42" s="8"/>
      <c r="W42" s="26">
        <v>37</v>
      </c>
    </row>
    <row r="43" spans="6:23" x14ac:dyDescent="0.25">
      <c r="L43" s="3" t="s">
        <v>126</v>
      </c>
      <c r="M43" s="3" t="s">
        <v>142</v>
      </c>
      <c r="N43" s="3" t="s">
        <v>429</v>
      </c>
      <c r="O43" s="3" t="s">
        <v>145</v>
      </c>
      <c r="P43" s="6" t="s">
        <v>157</v>
      </c>
      <c r="Q43" s="5">
        <v>100</v>
      </c>
      <c r="R43" s="8"/>
      <c r="W43" s="26">
        <v>38</v>
      </c>
    </row>
    <row r="44" spans="6:23" x14ac:dyDescent="0.25">
      <c r="L44" s="3" t="s">
        <v>127</v>
      </c>
      <c r="M44" s="3" t="s">
        <v>142</v>
      </c>
      <c r="N44" s="3" t="s">
        <v>430</v>
      </c>
      <c r="O44" s="3" t="s">
        <v>146</v>
      </c>
      <c r="P44" s="6" t="s">
        <v>157</v>
      </c>
      <c r="Q44" s="5">
        <v>100</v>
      </c>
      <c r="R44" s="8"/>
      <c r="W44" s="26">
        <v>39</v>
      </c>
    </row>
    <row r="45" spans="6:23" x14ac:dyDescent="0.25">
      <c r="L45" s="3" t="s">
        <v>128</v>
      </c>
      <c r="M45" s="3" t="s">
        <v>142</v>
      </c>
      <c r="N45" s="3" t="s">
        <v>431</v>
      </c>
      <c r="O45" s="3" t="s">
        <v>147</v>
      </c>
      <c r="P45" s="6" t="s">
        <v>157</v>
      </c>
      <c r="Q45" s="5">
        <v>100</v>
      </c>
      <c r="R45" s="8"/>
      <c r="W45" s="26">
        <v>40</v>
      </c>
    </row>
    <row r="46" spans="6:23" x14ac:dyDescent="0.25">
      <c r="L46" s="3" t="s">
        <v>129</v>
      </c>
      <c r="M46" s="3" t="s">
        <v>142</v>
      </c>
      <c r="N46" s="3" t="s">
        <v>432</v>
      </c>
      <c r="O46" s="3" t="s">
        <v>148</v>
      </c>
      <c r="P46" s="6" t="s">
        <v>157</v>
      </c>
      <c r="Q46" s="5">
        <v>100</v>
      </c>
      <c r="R46" s="8"/>
      <c r="W46" s="26">
        <v>41</v>
      </c>
    </row>
    <row r="47" spans="6:23" x14ac:dyDescent="0.25">
      <c r="L47" s="3" t="s">
        <v>130</v>
      </c>
      <c r="M47" s="3" t="s">
        <v>142</v>
      </c>
      <c r="N47" s="3" t="s">
        <v>433</v>
      </c>
      <c r="O47" s="3" t="s">
        <v>149</v>
      </c>
      <c r="P47" s="6" t="s">
        <v>157</v>
      </c>
      <c r="Q47" s="5">
        <v>100</v>
      </c>
      <c r="R47" s="8"/>
      <c r="W47" s="26">
        <v>42</v>
      </c>
    </row>
    <row r="48" spans="6:23" x14ac:dyDescent="0.25">
      <c r="L48" s="3" t="s">
        <v>131</v>
      </c>
      <c r="M48" s="3" t="s">
        <v>142</v>
      </c>
      <c r="N48" s="3" t="s">
        <v>434</v>
      </c>
      <c r="O48" s="3" t="s">
        <v>150</v>
      </c>
      <c r="P48" s="6" t="s">
        <v>157</v>
      </c>
      <c r="Q48" s="5">
        <v>100</v>
      </c>
      <c r="R48" s="8"/>
      <c r="W48" s="26">
        <v>43</v>
      </c>
    </row>
    <row r="49" spans="12:23" x14ac:dyDescent="0.25">
      <c r="L49" s="3" t="s">
        <v>132</v>
      </c>
      <c r="M49" s="3" t="s">
        <v>2</v>
      </c>
      <c r="N49" s="3"/>
      <c r="O49" s="6" t="s">
        <v>380</v>
      </c>
      <c r="P49" s="6" t="s">
        <v>378</v>
      </c>
      <c r="Q49" s="5"/>
      <c r="R49" s="12" t="s">
        <v>316</v>
      </c>
      <c r="W49" s="26">
        <v>44</v>
      </c>
    </row>
    <row r="50" spans="12:23" x14ac:dyDescent="0.25">
      <c r="L50" s="3" t="s">
        <v>133</v>
      </c>
      <c r="M50" s="3" t="s">
        <v>2</v>
      </c>
      <c r="N50" s="3"/>
      <c r="O50" s="6"/>
      <c r="P50" s="5"/>
      <c r="Q50" s="5"/>
      <c r="R50" s="8"/>
      <c r="W50" s="26">
        <v>45</v>
      </c>
    </row>
    <row r="51" spans="12:23" x14ac:dyDescent="0.25">
      <c r="L51" s="3" t="s">
        <v>134</v>
      </c>
      <c r="M51" s="3" t="s">
        <v>2</v>
      </c>
      <c r="N51" s="3"/>
      <c r="O51" s="6"/>
      <c r="P51" s="5"/>
      <c r="Q51" s="5"/>
      <c r="R51" s="8"/>
      <c r="W51" s="26">
        <v>46</v>
      </c>
    </row>
    <row r="52" spans="12:23" x14ac:dyDescent="0.25">
      <c r="L52" s="3" t="s">
        <v>135</v>
      </c>
      <c r="M52" s="3" t="s">
        <v>2</v>
      </c>
      <c r="N52" s="3"/>
      <c r="O52" s="6"/>
      <c r="P52" s="5"/>
      <c r="Q52" s="5"/>
      <c r="R52" s="8"/>
      <c r="W52" s="26">
        <v>47</v>
      </c>
    </row>
    <row r="53" spans="12:23" x14ac:dyDescent="0.25">
      <c r="L53" s="11" t="s">
        <v>136</v>
      </c>
      <c r="M53" s="3" t="s">
        <v>2</v>
      </c>
      <c r="N53" s="3"/>
      <c r="O53" s="6" t="s">
        <v>379</v>
      </c>
      <c r="P53" s="5"/>
      <c r="Q53" s="5"/>
      <c r="R53" s="8"/>
      <c r="W53" s="26">
        <v>48</v>
      </c>
    </row>
    <row r="54" spans="12:23" x14ac:dyDescent="0.25">
      <c r="L54" s="11" t="s">
        <v>137</v>
      </c>
      <c r="M54" s="3" t="s">
        <v>2</v>
      </c>
      <c r="N54" s="3"/>
      <c r="O54" s="5"/>
      <c r="P54" s="5"/>
      <c r="Q54" s="5"/>
      <c r="R54" s="8"/>
      <c r="W54" s="26">
        <v>49</v>
      </c>
    </row>
    <row r="55" spans="12:23" x14ac:dyDescent="0.25">
      <c r="L55" s="11" t="s">
        <v>138</v>
      </c>
      <c r="M55" s="3" t="s">
        <v>2</v>
      </c>
      <c r="N55" s="3"/>
      <c r="O55" s="5"/>
      <c r="P55" s="4"/>
      <c r="Q55" s="5"/>
      <c r="R55" s="8"/>
      <c r="W55" s="26">
        <v>50</v>
      </c>
    </row>
    <row r="56" spans="12:23" x14ac:dyDescent="0.25">
      <c r="L56" s="11" t="s">
        <v>139</v>
      </c>
      <c r="M56" s="3" t="s">
        <v>2</v>
      </c>
      <c r="N56" s="3"/>
      <c r="O56" s="5"/>
      <c r="P56" s="4"/>
      <c r="Q56" s="5"/>
      <c r="R56" s="8"/>
      <c r="W56" s="26">
        <v>51</v>
      </c>
    </row>
    <row r="57" spans="12:23" x14ac:dyDescent="0.25">
      <c r="L57" s="4" t="s">
        <v>58</v>
      </c>
      <c r="M57" s="3" t="s">
        <v>142</v>
      </c>
      <c r="N57" s="3"/>
      <c r="O57" s="5"/>
      <c r="P57" s="5"/>
      <c r="Q57" s="5"/>
      <c r="R57" s="8"/>
      <c r="W57" s="26">
        <v>52</v>
      </c>
    </row>
    <row r="58" spans="12:23" x14ac:dyDescent="0.25">
      <c r="W58" s="26">
        <v>53</v>
      </c>
    </row>
    <row r="59" spans="12:23" x14ac:dyDescent="0.25">
      <c r="W59" s="26">
        <v>54</v>
      </c>
    </row>
    <row r="60" spans="12:23" x14ac:dyDescent="0.25">
      <c r="W60" s="26">
        <v>55</v>
      </c>
    </row>
    <row r="61" spans="12:23" x14ac:dyDescent="0.25">
      <c r="W61" s="26">
        <v>56</v>
      </c>
    </row>
    <row r="62" spans="12:23" x14ac:dyDescent="0.25">
      <c r="W62" s="26">
        <v>57</v>
      </c>
    </row>
    <row r="63" spans="12:23" x14ac:dyDescent="0.25">
      <c r="W63" s="26">
        <v>58</v>
      </c>
    </row>
    <row r="64" spans="12:23" x14ac:dyDescent="0.25">
      <c r="W64" s="26">
        <v>59</v>
      </c>
    </row>
    <row r="65" spans="23:23" x14ac:dyDescent="0.25">
      <c r="W65" s="26">
        <v>60</v>
      </c>
    </row>
    <row r="66" spans="23:23" x14ac:dyDescent="0.25">
      <c r="W66" s="26">
        <v>61</v>
      </c>
    </row>
    <row r="67" spans="23:23" x14ac:dyDescent="0.25">
      <c r="W67" s="26">
        <v>62</v>
      </c>
    </row>
    <row r="68" spans="23:23" x14ac:dyDescent="0.25">
      <c r="W68" s="26">
        <v>63</v>
      </c>
    </row>
    <row r="69" spans="23:23" x14ac:dyDescent="0.25">
      <c r="W69" s="26">
        <v>64</v>
      </c>
    </row>
    <row r="70" spans="23:23" x14ac:dyDescent="0.25">
      <c r="W70" s="26">
        <v>65</v>
      </c>
    </row>
    <row r="71" spans="23:23" x14ac:dyDescent="0.25">
      <c r="W71" s="26">
        <v>66</v>
      </c>
    </row>
    <row r="72" spans="23:23" x14ac:dyDescent="0.25">
      <c r="W72" s="26">
        <v>67</v>
      </c>
    </row>
    <row r="73" spans="23:23" x14ac:dyDescent="0.25">
      <c r="W73" s="26">
        <v>68</v>
      </c>
    </row>
    <row r="74" spans="23:23" x14ac:dyDescent="0.25">
      <c r="W74" s="26">
        <v>69</v>
      </c>
    </row>
    <row r="75" spans="23:23" x14ac:dyDescent="0.25">
      <c r="W75" s="26">
        <v>70</v>
      </c>
    </row>
    <row r="76" spans="23:23" x14ac:dyDescent="0.25">
      <c r="W76" s="26">
        <v>71</v>
      </c>
    </row>
    <row r="77" spans="23:23" x14ac:dyDescent="0.25">
      <c r="W77" s="26">
        <v>72</v>
      </c>
    </row>
    <row r="78" spans="23:23" x14ac:dyDescent="0.25">
      <c r="W78" s="26">
        <v>73</v>
      </c>
    </row>
    <row r="79" spans="23:23" x14ac:dyDescent="0.25">
      <c r="W79" s="26">
        <v>74</v>
      </c>
    </row>
    <row r="80" spans="23:23" x14ac:dyDescent="0.25">
      <c r="W80" s="26">
        <v>75</v>
      </c>
    </row>
    <row r="81" spans="23:23" x14ac:dyDescent="0.25">
      <c r="W81" s="26">
        <v>76</v>
      </c>
    </row>
    <row r="82" spans="23:23" x14ac:dyDescent="0.25">
      <c r="W82" s="26">
        <v>77</v>
      </c>
    </row>
    <row r="83" spans="23:23" x14ac:dyDescent="0.25">
      <c r="W83" s="26">
        <v>78</v>
      </c>
    </row>
    <row r="84" spans="23:23" x14ac:dyDescent="0.25">
      <c r="W84" s="26">
        <v>79</v>
      </c>
    </row>
    <row r="85" spans="23:23" x14ac:dyDescent="0.25">
      <c r="W85" s="26">
        <v>80</v>
      </c>
    </row>
    <row r="86" spans="23:23" x14ac:dyDescent="0.25">
      <c r="W86" s="26">
        <v>81</v>
      </c>
    </row>
    <row r="87" spans="23:23" x14ac:dyDescent="0.25">
      <c r="W87" s="26">
        <v>82</v>
      </c>
    </row>
    <row r="88" spans="23:23" x14ac:dyDescent="0.25">
      <c r="W88" s="26">
        <v>83</v>
      </c>
    </row>
    <row r="89" spans="23:23" x14ac:dyDescent="0.25">
      <c r="W89" s="26">
        <v>84</v>
      </c>
    </row>
    <row r="90" spans="23:23" x14ac:dyDescent="0.25">
      <c r="W90" s="26">
        <v>85</v>
      </c>
    </row>
    <row r="91" spans="23:23" x14ac:dyDescent="0.25">
      <c r="W91" s="26">
        <v>86</v>
      </c>
    </row>
    <row r="92" spans="23:23" x14ac:dyDescent="0.25">
      <c r="W92" s="26">
        <v>87</v>
      </c>
    </row>
    <row r="93" spans="23:23" x14ac:dyDescent="0.25">
      <c r="W93" s="26">
        <v>88</v>
      </c>
    </row>
    <row r="94" spans="23:23" x14ac:dyDescent="0.25">
      <c r="W94" s="26">
        <v>89</v>
      </c>
    </row>
    <row r="95" spans="23:23" x14ac:dyDescent="0.25">
      <c r="W95" s="26">
        <v>90</v>
      </c>
    </row>
    <row r="96" spans="23:23" x14ac:dyDescent="0.25">
      <c r="W96" s="26">
        <v>91</v>
      </c>
    </row>
    <row r="97" spans="23:23" x14ac:dyDescent="0.25">
      <c r="W97" s="26">
        <v>92</v>
      </c>
    </row>
    <row r="98" spans="23:23" x14ac:dyDescent="0.25">
      <c r="W98" s="26">
        <v>93</v>
      </c>
    </row>
    <row r="99" spans="23:23" x14ac:dyDescent="0.25">
      <c r="W99" s="26">
        <v>94</v>
      </c>
    </row>
    <row r="100" spans="23:23" x14ac:dyDescent="0.25">
      <c r="W100" s="26">
        <v>95</v>
      </c>
    </row>
    <row r="101" spans="23:23" x14ac:dyDescent="0.25">
      <c r="W101" s="26">
        <v>96</v>
      </c>
    </row>
    <row r="102" spans="23:23" x14ac:dyDescent="0.25">
      <c r="W102" s="26">
        <v>97</v>
      </c>
    </row>
    <row r="103" spans="23:23" x14ac:dyDescent="0.25">
      <c r="W103" s="26">
        <v>98</v>
      </c>
    </row>
    <row r="104" spans="23:23" x14ac:dyDescent="0.25">
      <c r="W104" s="26">
        <v>99</v>
      </c>
    </row>
    <row r="105" spans="23:23" x14ac:dyDescent="0.25">
      <c r="W105" s="26">
        <v>100</v>
      </c>
    </row>
    <row r="106" spans="23:23" x14ac:dyDescent="0.25">
      <c r="W106" s="26">
        <v>101</v>
      </c>
    </row>
    <row r="107" spans="23:23" x14ac:dyDescent="0.25">
      <c r="W107" s="26">
        <v>102</v>
      </c>
    </row>
    <row r="108" spans="23:23" x14ac:dyDescent="0.25">
      <c r="W108" s="26">
        <v>103</v>
      </c>
    </row>
    <row r="109" spans="23:23" x14ac:dyDescent="0.25">
      <c r="W109" s="26">
        <v>104</v>
      </c>
    </row>
    <row r="110" spans="23:23" x14ac:dyDescent="0.25">
      <c r="W110" s="26">
        <v>105</v>
      </c>
    </row>
    <row r="111" spans="23:23" x14ac:dyDescent="0.25">
      <c r="W111" s="26">
        <v>106</v>
      </c>
    </row>
    <row r="112" spans="23:23" x14ac:dyDescent="0.25">
      <c r="W112" s="26">
        <v>107</v>
      </c>
    </row>
    <row r="113" spans="23:23" x14ac:dyDescent="0.25">
      <c r="W113" s="26">
        <v>108</v>
      </c>
    </row>
    <row r="114" spans="23:23" x14ac:dyDescent="0.25">
      <c r="W114" s="26">
        <v>109</v>
      </c>
    </row>
    <row r="115" spans="23:23" x14ac:dyDescent="0.25">
      <c r="W115" s="26">
        <v>110</v>
      </c>
    </row>
    <row r="116" spans="23:23" x14ac:dyDescent="0.25">
      <c r="W116" s="26">
        <v>111</v>
      </c>
    </row>
    <row r="117" spans="23:23" x14ac:dyDescent="0.25">
      <c r="W117" s="26">
        <v>112</v>
      </c>
    </row>
    <row r="118" spans="23:23" x14ac:dyDescent="0.25">
      <c r="W118" s="26">
        <v>113</v>
      </c>
    </row>
    <row r="119" spans="23:23" x14ac:dyDescent="0.25">
      <c r="W119" s="26">
        <v>114</v>
      </c>
    </row>
    <row r="120" spans="23:23" x14ac:dyDescent="0.25">
      <c r="W120" s="26">
        <v>115</v>
      </c>
    </row>
    <row r="121" spans="23:23" x14ac:dyDescent="0.25">
      <c r="W121" s="26">
        <v>116</v>
      </c>
    </row>
    <row r="122" spans="23:23" x14ac:dyDescent="0.25">
      <c r="W122" s="26">
        <v>117</v>
      </c>
    </row>
    <row r="123" spans="23:23" x14ac:dyDescent="0.25">
      <c r="W123" s="26">
        <v>118</v>
      </c>
    </row>
    <row r="124" spans="23:23" x14ac:dyDescent="0.25">
      <c r="W124" s="26">
        <v>119</v>
      </c>
    </row>
    <row r="125" spans="23:23" x14ac:dyDescent="0.25">
      <c r="W125" s="26">
        <v>120</v>
      </c>
    </row>
    <row r="126" spans="23:23" x14ac:dyDescent="0.25">
      <c r="W126" s="26">
        <v>121</v>
      </c>
    </row>
    <row r="127" spans="23:23" x14ac:dyDescent="0.25">
      <c r="W127" s="26">
        <v>122</v>
      </c>
    </row>
    <row r="128" spans="23:23" x14ac:dyDescent="0.25">
      <c r="W128" s="26">
        <v>123</v>
      </c>
    </row>
    <row r="129" spans="23:23" x14ac:dyDescent="0.25">
      <c r="W129" s="26">
        <v>124</v>
      </c>
    </row>
    <row r="130" spans="23:23" x14ac:dyDescent="0.25">
      <c r="W130" s="26">
        <v>125</v>
      </c>
    </row>
    <row r="131" spans="23:23" x14ac:dyDescent="0.25">
      <c r="W131" s="26">
        <v>126</v>
      </c>
    </row>
    <row r="132" spans="23:23" x14ac:dyDescent="0.25">
      <c r="W132" s="26">
        <v>127</v>
      </c>
    </row>
    <row r="133" spans="23:23" x14ac:dyDescent="0.25">
      <c r="W133" s="26">
        <v>128</v>
      </c>
    </row>
  </sheetData>
  <mergeCells count="28">
    <mergeCell ref="L2:R2"/>
    <mergeCell ref="B5:C5"/>
    <mergeCell ref="D5:G5"/>
    <mergeCell ref="Q3:R3"/>
    <mergeCell ref="B4:C4"/>
    <mergeCell ref="D4:G4"/>
    <mergeCell ref="B3:C3"/>
    <mergeCell ref="D3:G3"/>
    <mergeCell ref="I3:J3"/>
    <mergeCell ref="L3:M3"/>
    <mergeCell ref="O3:P3"/>
    <mergeCell ref="I12:J12"/>
    <mergeCell ref="B14:G14"/>
    <mergeCell ref="B6:C6"/>
    <mergeCell ref="B9:D9"/>
    <mergeCell ref="E9:G9"/>
    <mergeCell ref="B10:D10"/>
    <mergeCell ref="E10:G10"/>
    <mergeCell ref="B12:D12"/>
    <mergeCell ref="E12:G12"/>
    <mergeCell ref="D6:G6"/>
    <mergeCell ref="B8:D8"/>
    <mergeCell ref="E8:G8"/>
    <mergeCell ref="B15:G15"/>
    <mergeCell ref="B16:G16"/>
    <mergeCell ref="B17:G17"/>
    <mergeCell ref="B18:G18"/>
    <mergeCell ref="I22:J22"/>
  </mergeCells>
  <dataValidations count="1">
    <dataValidation type="list" allowBlank="1" showInputMessage="1" showErrorMessage="1" sqref="E10 E8:G9 M5:N57 E12">
      <formula1>#REF!</formula1>
    </dataValidation>
  </dataValidations>
  <pageMargins left="0.7" right="0.7" top="0.75" bottom="0.75" header="0.3" footer="0.3"/>
  <pageSetup paperSize="9" orientation="portrait" r:id="rId1"/>
  <headerFooter>
    <oddFooter>&amp;L&amp;"museo sans for dell,Bold"&amp;KAAAAAA                 Dell - Internal Use - Confidential</oddFooter>
    <evenFooter>&amp;L&amp;"museo sans for dell,Bold"&amp;KAAAAAA                 Dell - Internal Use - Confidential</evenFooter>
    <firstFooter>&amp;L&amp;"museo sans for dell,Bold"&amp;KAAAAAA                 Dell - Internal Use - Confidential</firstFooter>
  </headerFooter>
  <tableParts count="12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X57"/>
  <sheetViews>
    <sheetView zoomScale="70" zoomScaleNormal="70" workbookViewId="0">
      <selection activeCell="Q8" sqref="Q8"/>
    </sheetView>
  </sheetViews>
  <sheetFormatPr defaultRowHeight="15" x14ac:dyDescent="0.25"/>
  <cols>
    <col min="1" max="1" width="5.7109375" customWidth="1"/>
    <col min="2" max="2" width="9.7109375" bestFit="1" customWidth="1"/>
    <col min="3" max="3" width="24.85546875" bestFit="1" customWidth="1"/>
    <col min="4" max="8" width="5.7109375" customWidth="1"/>
    <col min="9" max="10" width="17.140625" customWidth="1"/>
    <col min="11" max="11" width="5.7109375" customWidth="1"/>
    <col min="12" max="12" width="16.140625" bestFit="1" customWidth="1"/>
    <col min="13" max="13" width="21.7109375" bestFit="1" customWidth="1"/>
    <col min="14" max="14" width="21.7109375" customWidth="1"/>
    <col min="15" max="15" width="25" bestFit="1" customWidth="1"/>
    <col min="16" max="16" width="9.28515625" bestFit="1" customWidth="1"/>
    <col min="17" max="17" width="14.140625" bestFit="1" customWidth="1"/>
    <col min="18" max="18" width="21" customWidth="1"/>
    <col min="19" max="19" width="12.85546875" bestFit="1" customWidth="1"/>
    <col min="20" max="20" width="18.140625" bestFit="1" customWidth="1"/>
    <col min="23" max="23" width="11.7109375" bestFit="1" customWidth="1"/>
  </cols>
  <sheetData>
    <row r="2" spans="2:24" x14ac:dyDescent="0.25">
      <c r="L2" s="191" t="s">
        <v>83</v>
      </c>
      <c r="M2" s="191"/>
      <c r="N2" s="191"/>
      <c r="O2" s="191"/>
      <c r="P2" s="191"/>
      <c r="Q2" s="191"/>
      <c r="R2" s="191"/>
      <c r="S2" s="191"/>
    </row>
    <row r="3" spans="2:24" x14ac:dyDescent="0.25">
      <c r="B3" s="169" t="s">
        <v>69</v>
      </c>
      <c r="C3" s="169"/>
      <c r="D3" s="170" t="s">
        <v>248</v>
      </c>
      <c r="E3" s="170"/>
      <c r="F3" s="170"/>
      <c r="G3" s="170"/>
      <c r="I3" s="171" t="s">
        <v>59</v>
      </c>
      <c r="J3" s="172"/>
      <c r="L3" s="192" t="s">
        <v>1</v>
      </c>
      <c r="M3" s="190"/>
      <c r="N3" s="30"/>
      <c r="O3" s="189" t="s">
        <v>64</v>
      </c>
      <c r="P3" s="190"/>
      <c r="Q3" s="189" t="s">
        <v>59</v>
      </c>
      <c r="R3" s="190"/>
      <c r="S3" t="s">
        <v>296</v>
      </c>
    </row>
    <row r="4" spans="2:24" x14ac:dyDescent="0.25">
      <c r="B4" s="176" t="s">
        <v>68</v>
      </c>
      <c r="C4" s="176"/>
      <c r="D4" s="170" t="s">
        <v>167</v>
      </c>
      <c r="E4" s="170"/>
      <c r="F4" s="170"/>
      <c r="G4" s="170"/>
      <c r="I4" s="7" t="s">
        <v>85</v>
      </c>
      <c r="J4" s="7" t="s">
        <v>0</v>
      </c>
      <c r="L4" s="1" t="s">
        <v>75</v>
      </c>
      <c r="M4" s="16" t="s">
        <v>76</v>
      </c>
      <c r="N4" s="29" t="s">
        <v>371</v>
      </c>
      <c r="O4" s="16" t="s">
        <v>67</v>
      </c>
      <c r="P4" s="16" t="s">
        <v>63</v>
      </c>
      <c r="Q4" s="9" t="s">
        <v>61</v>
      </c>
      <c r="R4" s="9" t="s">
        <v>62</v>
      </c>
      <c r="S4" s="22" t="s">
        <v>297</v>
      </c>
      <c r="T4" s="22" t="s">
        <v>385</v>
      </c>
    </row>
    <row r="5" spans="2:24" x14ac:dyDescent="0.25">
      <c r="B5" s="169" t="s">
        <v>57</v>
      </c>
      <c r="C5" s="169"/>
      <c r="D5" s="170" t="s">
        <v>168</v>
      </c>
      <c r="E5" s="170"/>
      <c r="F5" s="170"/>
      <c r="G5" s="170"/>
      <c r="I5" s="7"/>
      <c r="J5" s="7"/>
      <c r="L5" s="3" t="s">
        <v>3</v>
      </c>
      <c r="M5" s="3" t="s">
        <v>2</v>
      </c>
      <c r="N5" s="3" t="s">
        <v>372</v>
      </c>
      <c r="O5" s="3" t="s">
        <v>240</v>
      </c>
      <c r="P5" s="3" t="s">
        <v>161</v>
      </c>
      <c r="Q5" s="19">
        <v>100</v>
      </c>
      <c r="R5" s="12" t="s">
        <v>368</v>
      </c>
      <c r="S5" s="15"/>
      <c r="T5" s="40" t="s">
        <v>386</v>
      </c>
      <c r="V5" t="s">
        <v>387</v>
      </c>
      <c r="W5" t="s">
        <v>389</v>
      </c>
      <c r="X5" t="s">
        <v>313</v>
      </c>
    </row>
    <row r="6" spans="2:24" x14ac:dyDescent="0.25">
      <c r="B6" s="176" t="s">
        <v>87</v>
      </c>
      <c r="C6" s="176"/>
      <c r="D6" s="170"/>
      <c r="E6" s="170"/>
      <c r="F6" s="170"/>
      <c r="G6" s="170"/>
      <c r="I6" s="7"/>
      <c r="J6" s="7"/>
      <c r="L6" s="3" t="s">
        <v>4</v>
      </c>
      <c r="M6" s="3" t="s">
        <v>2</v>
      </c>
      <c r="N6" s="3"/>
      <c r="O6" s="3" t="s">
        <v>241</v>
      </c>
      <c r="P6" s="3" t="s">
        <v>161</v>
      </c>
      <c r="Q6" s="19">
        <v>100</v>
      </c>
      <c r="R6" s="12" t="s">
        <v>368</v>
      </c>
      <c r="S6" s="15"/>
      <c r="T6" s="40"/>
      <c r="V6" t="s">
        <v>392</v>
      </c>
    </row>
    <row r="7" spans="2:24" x14ac:dyDescent="0.25">
      <c r="I7" s="7"/>
      <c r="J7" s="7"/>
      <c r="L7" s="3" t="s">
        <v>5</v>
      </c>
      <c r="M7" s="3" t="s">
        <v>2</v>
      </c>
      <c r="N7" s="3" t="s">
        <v>375</v>
      </c>
      <c r="O7" s="3" t="s">
        <v>242</v>
      </c>
      <c r="P7" s="3" t="s">
        <v>161</v>
      </c>
      <c r="Q7" s="19">
        <v>100</v>
      </c>
      <c r="R7" s="12" t="s">
        <v>368</v>
      </c>
      <c r="S7" s="15"/>
      <c r="T7" s="40"/>
    </row>
    <row r="8" spans="2:24" x14ac:dyDescent="0.25">
      <c r="B8" s="177" t="s">
        <v>141</v>
      </c>
      <c r="C8" s="177"/>
      <c r="D8" s="177"/>
      <c r="E8" s="170"/>
      <c r="F8" s="170"/>
      <c r="G8" s="170"/>
      <c r="I8" s="7"/>
      <c r="J8" s="7"/>
      <c r="L8" s="3" t="s">
        <v>6</v>
      </c>
      <c r="M8" s="3" t="s">
        <v>2</v>
      </c>
      <c r="N8" s="3" t="s">
        <v>374</v>
      </c>
      <c r="O8" s="3" t="s">
        <v>243</v>
      </c>
      <c r="P8" s="3" t="s">
        <v>161</v>
      </c>
      <c r="Q8" s="19"/>
      <c r="R8" s="12" t="s">
        <v>368</v>
      </c>
      <c r="S8" s="15"/>
      <c r="T8" s="40"/>
    </row>
    <row r="9" spans="2:24" x14ac:dyDescent="0.25">
      <c r="B9" s="178" t="s">
        <v>70</v>
      </c>
      <c r="C9" s="178"/>
      <c r="D9" s="178"/>
      <c r="E9" s="170"/>
      <c r="F9" s="170"/>
      <c r="G9" s="170"/>
      <c r="I9" s="7"/>
      <c r="J9" s="7"/>
      <c r="L9" s="3" t="s">
        <v>7</v>
      </c>
      <c r="M9" s="3" t="s">
        <v>2</v>
      </c>
      <c r="N9" s="3" t="s">
        <v>373</v>
      </c>
      <c r="O9" s="3" t="s">
        <v>240</v>
      </c>
      <c r="P9" s="3" t="s">
        <v>160</v>
      </c>
      <c r="Q9" s="12">
        <v>2251</v>
      </c>
      <c r="R9" s="19"/>
      <c r="S9" s="15"/>
      <c r="T9" s="40" t="s">
        <v>384</v>
      </c>
      <c r="V9" t="s">
        <v>388</v>
      </c>
      <c r="W9" t="s">
        <v>390</v>
      </c>
      <c r="X9" t="s">
        <v>391</v>
      </c>
    </row>
    <row r="10" spans="2:24" x14ac:dyDescent="0.25">
      <c r="B10" s="179" t="s">
        <v>71</v>
      </c>
      <c r="C10" s="179"/>
      <c r="D10" s="179"/>
      <c r="E10" s="170"/>
      <c r="F10" s="170"/>
      <c r="G10" s="170"/>
      <c r="I10" s="7"/>
      <c r="J10" s="7"/>
      <c r="L10" s="3" t="s">
        <v>8</v>
      </c>
      <c r="M10" s="3" t="s">
        <v>2</v>
      </c>
      <c r="N10" s="3"/>
      <c r="O10" s="3" t="s">
        <v>241</v>
      </c>
      <c r="P10" s="3" t="s">
        <v>160</v>
      </c>
      <c r="Q10" s="12">
        <v>2251</v>
      </c>
      <c r="R10" s="19"/>
      <c r="S10" s="15"/>
      <c r="T10" s="40"/>
      <c r="V10" t="s">
        <v>313</v>
      </c>
    </row>
    <row r="11" spans="2:24" x14ac:dyDescent="0.25">
      <c r="L11" s="3" t="s">
        <v>9</v>
      </c>
      <c r="M11" s="3" t="s">
        <v>2</v>
      </c>
      <c r="N11" s="3" t="s">
        <v>424</v>
      </c>
      <c r="O11" s="3" t="s">
        <v>242</v>
      </c>
      <c r="P11" s="3" t="s">
        <v>160</v>
      </c>
      <c r="Q11" s="12">
        <v>2251</v>
      </c>
      <c r="R11" s="19"/>
      <c r="S11" s="15"/>
      <c r="T11" s="40"/>
    </row>
    <row r="12" spans="2:24" x14ac:dyDescent="0.25">
      <c r="B12" s="177" t="s">
        <v>73</v>
      </c>
      <c r="C12" s="177"/>
      <c r="D12" s="177"/>
      <c r="E12" s="170"/>
      <c r="F12" s="170"/>
      <c r="G12" s="170"/>
      <c r="I12" s="173" t="s">
        <v>79</v>
      </c>
      <c r="J12" s="175"/>
      <c r="L12" s="3" t="s">
        <v>22</v>
      </c>
      <c r="M12" s="3" t="s">
        <v>2</v>
      </c>
      <c r="N12" s="3" t="s">
        <v>376</v>
      </c>
      <c r="O12" s="3" t="s">
        <v>243</v>
      </c>
      <c r="P12" s="3" t="s">
        <v>160</v>
      </c>
      <c r="Q12" s="12">
        <v>2251</v>
      </c>
      <c r="R12" s="19"/>
      <c r="S12" s="15"/>
      <c r="T12" s="40"/>
    </row>
    <row r="13" spans="2:24" x14ac:dyDescent="0.25">
      <c r="B13" s="193" t="s">
        <v>74</v>
      </c>
      <c r="C13" s="193"/>
      <c r="D13" s="193"/>
      <c r="E13" s="170"/>
      <c r="F13" s="170"/>
      <c r="G13" s="170"/>
      <c r="I13" s="7" t="s">
        <v>1</v>
      </c>
      <c r="J13" s="7" t="s">
        <v>80</v>
      </c>
      <c r="L13" s="3" t="s">
        <v>23</v>
      </c>
      <c r="M13" s="3" t="s">
        <v>2</v>
      </c>
      <c r="N13" s="3"/>
      <c r="O13" s="3"/>
      <c r="P13" s="3"/>
      <c r="Q13" s="20"/>
      <c r="R13" s="19"/>
      <c r="S13" s="15"/>
      <c r="T13" s="40"/>
    </row>
    <row r="14" spans="2:24" x14ac:dyDescent="0.25">
      <c r="B14" s="177" t="s">
        <v>84</v>
      </c>
      <c r="C14" s="177"/>
      <c r="D14" s="177"/>
      <c r="E14" s="170"/>
      <c r="F14" s="170"/>
      <c r="G14" s="170"/>
      <c r="I14" s="7" t="s">
        <v>58</v>
      </c>
      <c r="J14" s="7" t="s">
        <v>249</v>
      </c>
      <c r="L14" s="3" t="s">
        <v>24</v>
      </c>
      <c r="M14" s="3" t="s">
        <v>2</v>
      </c>
      <c r="N14" s="3"/>
      <c r="O14" s="3"/>
      <c r="P14" s="3"/>
      <c r="Q14" s="20"/>
      <c r="R14" s="19"/>
      <c r="S14" s="15"/>
      <c r="T14" s="40"/>
    </row>
    <row r="15" spans="2:24" x14ac:dyDescent="0.25">
      <c r="B15" s="193" t="s">
        <v>140</v>
      </c>
      <c r="C15" s="193"/>
      <c r="D15" s="193"/>
      <c r="E15" s="170"/>
      <c r="F15" s="170"/>
      <c r="G15" s="170"/>
      <c r="I15" s="7" t="s">
        <v>77</v>
      </c>
      <c r="J15" s="7"/>
      <c r="L15" s="3" t="s">
        <v>25</v>
      </c>
      <c r="M15" s="3" t="s">
        <v>2</v>
      </c>
      <c r="N15" s="3"/>
      <c r="O15" s="3"/>
      <c r="P15" s="3"/>
      <c r="Q15" s="20"/>
      <c r="R15" s="19"/>
      <c r="S15" s="15"/>
      <c r="T15" s="40"/>
    </row>
    <row r="16" spans="2:24" x14ac:dyDescent="0.25">
      <c r="I16" s="7" t="s">
        <v>78</v>
      </c>
      <c r="J16" s="7"/>
      <c r="L16" s="3" t="s">
        <v>26</v>
      </c>
      <c r="M16" s="3" t="s">
        <v>2</v>
      </c>
      <c r="N16" s="3"/>
      <c r="O16" s="3"/>
      <c r="P16" s="3"/>
      <c r="Q16" s="20"/>
      <c r="R16" s="19"/>
      <c r="S16" s="15"/>
      <c r="T16" s="40"/>
    </row>
    <row r="17" spans="2:22" x14ac:dyDescent="0.25">
      <c r="B17" s="186" t="s">
        <v>86</v>
      </c>
      <c r="C17" s="187"/>
      <c r="D17" s="187"/>
      <c r="E17" s="187"/>
      <c r="F17" s="187"/>
      <c r="G17" s="188"/>
      <c r="I17" s="7"/>
      <c r="J17" s="7"/>
      <c r="L17" s="3" t="s">
        <v>27</v>
      </c>
      <c r="M17" s="3" t="s">
        <v>2</v>
      </c>
      <c r="N17" s="3" t="s">
        <v>377</v>
      </c>
      <c r="O17" s="3" t="s">
        <v>240</v>
      </c>
      <c r="P17" s="6" t="s">
        <v>257</v>
      </c>
      <c r="Q17" s="19">
        <v>2251</v>
      </c>
      <c r="R17" s="12"/>
      <c r="S17" s="39"/>
      <c r="T17" s="15" t="s">
        <v>383</v>
      </c>
      <c r="V17" t="s">
        <v>388</v>
      </c>
    </row>
    <row r="18" spans="2:22" x14ac:dyDescent="0.25">
      <c r="B18" s="180"/>
      <c r="C18" s="181"/>
      <c r="D18" s="181"/>
      <c r="E18" s="181"/>
      <c r="F18" s="181"/>
      <c r="G18" s="182"/>
      <c r="I18" s="7"/>
      <c r="J18" s="7"/>
      <c r="L18" s="3" t="s">
        <v>28</v>
      </c>
      <c r="M18" s="3" t="s">
        <v>2</v>
      </c>
      <c r="N18" s="3"/>
      <c r="O18" s="3" t="s">
        <v>241</v>
      </c>
      <c r="P18" s="6" t="s">
        <v>257</v>
      </c>
      <c r="Q18" s="19">
        <v>2251</v>
      </c>
      <c r="R18" s="12"/>
      <c r="S18" s="15"/>
      <c r="T18" s="40"/>
      <c r="V18" t="s">
        <v>313</v>
      </c>
    </row>
    <row r="19" spans="2:22" x14ac:dyDescent="0.25">
      <c r="B19" s="183"/>
      <c r="C19" s="184"/>
      <c r="D19" s="184"/>
      <c r="E19" s="184"/>
      <c r="F19" s="184"/>
      <c r="G19" s="185"/>
      <c r="I19" s="7"/>
      <c r="J19" s="7"/>
      <c r="L19" s="3" t="s">
        <v>29</v>
      </c>
      <c r="M19" s="3" t="s">
        <v>2</v>
      </c>
      <c r="N19" s="3"/>
      <c r="O19" s="3" t="s">
        <v>242</v>
      </c>
      <c r="P19" s="6" t="s">
        <v>257</v>
      </c>
      <c r="Q19" s="19">
        <v>2251</v>
      </c>
      <c r="R19" s="12"/>
      <c r="S19" s="15"/>
      <c r="T19" s="40"/>
    </row>
    <row r="20" spans="2:22" x14ac:dyDescent="0.25">
      <c r="B20" s="180"/>
      <c r="C20" s="181"/>
      <c r="D20" s="181"/>
      <c r="E20" s="181"/>
      <c r="F20" s="181"/>
      <c r="G20" s="182"/>
      <c r="I20" s="7"/>
      <c r="J20" s="7"/>
      <c r="L20" s="3" t="s">
        <v>30</v>
      </c>
      <c r="M20" s="3" t="s">
        <v>2</v>
      </c>
      <c r="N20" s="3" t="s">
        <v>423</v>
      </c>
      <c r="O20" s="3" t="s">
        <v>243</v>
      </c>
      <c r="P20" s="6" t="s">
        <v>257</v>
      </c>
      <c r="Q20" s="19">
        <v>2251</v>
      </c>
      <c r="R20" s="12"/>
      <c r="S20" s="15"/>
      <c r="T20" s="40"/>
    </row>
    <row r="21" spans="2:22" x14ac:dyDescent="0.25">
      <c r="B21" s="183"/>
      <c r="C21" s="184"/>
      <c r="D21" s="184"/>
      <c r="E21" s="184"/>
      <c r="F21" s="184"/>
      <c r="G21" s="185"/>
      <c r="L21" s="3" t="s">
        <v>31</v>
      </c>
      <c r="M21" s="3" t="s">
        <v>2</v>
      </c>
      <c r="N21" s="3"/>
      <c r="O21" s="3"/>
      <c r="P21" s="6"/>
      <c r="Q21" s="12"/>
      <c r="R21" s="19"/>
      <c r="S21" s="15"/>
      <c r="T21" s="40"/>
    </row>
    <row r="22" spans="2:22" ht="15.75" thickBot="1" x14ac:dyDescent="0.3">
      <c r="I22" s="171" t="s">
        <v>81</v>
      </c>
      <c r="J22" s="172"/>
      <c r="L22" s="3" t="s">
        <v>32</v>
      </c>
      <c r="M22" s="3" t="s">
        <v>2</v>
      </c>
      <c r="N22" s="3"/>
      <c r="O22" s="3"/>
      <c r="P22" s="6"/>
      <c r="Q22" s="12"/>
      <c r="R22" s="19"/>
      <c r="S22" s="15"/>
      <c r="T22" s="40"/>
    </row>
    <row r="23" spans="2:22" ht="15.75" thickBot="1" x14ac:dyDescent="0.3">
      <c r="B23" s="41">
        <v>110</v>
      </c>
      <c r="C23" s="42" t="s">
        <v>393</v>
      </c>
      <c r="I23" s="7" t="s">
        <v>64</v>
      </c>
      <c r="J23" s="7" t="s">
        <v>56</v>
      </c>
      <c r="L23" s="3" t="s">
        <v>33</v>
      </c>
      <c r="M23" s="3" t="s">
        <v>2</v>
      </c>
      <c r="N23" s="3"/>
      <c r="O23" s="3"/>
      <c r="P23" s="6"/>
      <c r="Q23" s="12"/>
      <c r="R23" s="19"/>
      <c r="S23" s="15"/>
      <c r="T23" s="40"/>
    </row>
    <row r="24" spans="2:22" ht="15.75" thickBot="1" x14ac:dyDescent="0.3">
      <c r="B24" s="43">
        <v>120</v>
      </c>
      <c r="C24" s="44" t="s">
        <v>394</v>
      </c>
      <c r="I24" s="7" t="s">
        <v>82</v>
      </c>
      <c r="J24" s="7"/>
      <c r="L24" s="3" t="s">
        <v>34</v>
      </c>
      <c r="M24" s="3" t="s">
        <v>2</v>
      </c>
      <c r="N24" s="3"/>
      <c r="O24" s="3"/>
      <c r="P24" s="6"/>
      <c r="Q24" s="12"/>
      <c r="R24" s="19"/>
      <c r="S24" s="15"/>
      <c r="T24" s="40"/>
    </row>
    <row r="25" spans="2:22" ht="15.75" thickBot="1" x14ac:dyDescent="0.3">
      <c r="B25" s="45">
        <v>140</v>
      </c>
      <c r="C25" s="46" t="s">
        <v>395</v>
      </c>
      <c r="I25" s="7"/>
      <c r="J25" s="7"/>
      <c r="L25" s="3" t="s">
        <v>35</v>
      </c>
      <c r="M25" s="3" t="s">
        <v>2</v>
      </c>
      <c r="N25" s="3"/>
      <c r="O25" s="3"/>
      <c r="P25" s="6"/>
      <c r="Q25" s="20"/>
      <c r="R25" s="19"/>
      <c r="S25" s="15"/>
      <c r="T25" s="40"/>
    </row>
    <row r="26" spans="2:22" ht="15.75" thickBot="1" x14ac:dyDescent="0.3">
      <c r="B26" s="43">
        <v>170</v>
      </c>
      <c r="C26" s="44" t="s">
        <v>396</v>
      </c>
      <c r="I26" s="7"/>
      <c r="J26" s="7"/>
      <c r="L26" s="3" t="s">
        <v>36</v>
      </c>
      <c r="M26" s="3" t="s">
        <v>2</v>
      </c>
      <c r="N26" s="3"/>
      <c r="O26" s="3"/>
      <c r="P26" s="6"/>
      <c r="Q26" s="20"/>
      <c r="R26" s="19"/>
      <c r="S26" s="15"/>
      <c r="T26" s="40"/>
    </row>
    <row r="27" spans="2:22" ht="15.75" thickBot="1" x14ac:dyDescent="0.3">
      <c r="B27" s="45">
        <v>180</v>
      </c>
      <c r="C27" s="46" t="s">
        <v>397</v>
      </c>
      <c r="L27" s="3" t="s">
        <v>37</v>
      </c>
      <c r="M27" s="3" t="s">
        <v>2</v>
      </c>
      <c r="N27" s="3"/>
      <c r="O27" s="3"/>
      <c r="P27" s="6"/>
      <c r="Q27" s="20"/>
      <c r="R27" s="19"/>
      <c r="S27" s="15"/>
      <c r="T27" s="40"/>
    </row>
    <row r="28" spans="2:22" ht="15.75" thickBot="1" x14ac:dyDescent="0.3">
      <c r="B28" s="43">
        <v>190</v>
      </c>
      <c r="C28" s="44" t="s">
        <v>398</v>
      </c>
      <c r="L28" s="3" t="s">
        <v>38</v>
      </c>
      <c r="M28" s="3" t="s">
        <v>2</v>
      </c>
      <c r="N28" s="3"/>
      <c r="O28" s="3"/>
      <c r="P28" s="6"/>
      <c r="Q28" s="20"/>
      <c r="R28" s="19"/>
      <c r="S28" s="15"/>
      <c r="T28" s="40"/>
    </row>
    <row r="29" spans="2:22" ht="15.75" thickBot="1" x14ac:dyDescent="0.3">
      <c r="B29" s="45">
        <v>201</v>
      </c>
      <c r="C29" s="46" t="s">
        <v>401</v>
      </c>
      <c r="L29" s="3" t="s">
        <v>11</v>
      </c>
      <c r="M29" s="3" t="s">
        <v>2</v>
      </c>
      <c r="N29" s="3"/>
      <c r="O29" s="3" t="s">
        <v>143</v>
      </c>
      <c r="P29" s="6" t="s">
        <v>213</v>
      </c>
      <c r="Q29" s="19"/>
      <c r="R29" s="12" t="s">
        <v>368</v>
      </c>
      <c r="S29" s="15"/>
      <c r="T29" s="40"/>
    </row>
    <row r="30" spans="2:22" ht="15.75" thickBot="1" x14ac:dyDescent="0.3">
      <c r="B30" s="43" t="s">
        <v>399</v>
      </c>
      <c r="C30" s="44" t="s">
        <v>402</v>
      </c>
      <c r="L30" s="3" t="s">
        <v>13</v>
      </c>
      <c r="M30" s="3" t="s">
        <v>2</v>
      </c>
      <c r="N30" s="3"/>
      <c r="O30" s="3" t="s">
        <v>144</v>
      </c>
      <c r="P30" s="6" t="s">
        <v>213</v>
      </c>
      <c r="Q30" s="19"/>
      <c r="R30" s="12" t="s">
        <v>368</v>
      </c>
      <c r="S30" s="15"/>
      <c r="T30" s="40"/>
    </row>
    <row r="31" spans="2:22" ht="15.75" thickBot="1" x14ac:dyDescent="0.3">
      <c r="B31" s="45">
        <v>2251</v>
      </c>
      <c r="C31" s="46" t="s">
        <v>400</v>
      </c>
      <c r="L31" s="3" t="s">
        <v>15</v>
      </c>
      <c r="M31" s="3" t="s">
        <v>2</v>
      </c>
      <c r="N31" s="3"/>
      <c r="O31" s="3"/>
      <c r="P31" s="6"/>
      <c r="Q31" s="20"/>
      <c r="R31" s="19"/>
      <c r="S31" s="15"/>
      <c r="T31" s="40"/>
    </row>
    <row r="32" spans="2:22" x14ac:dyDescent="0.25">
      <c r="L32" s="3" t="s">
        <v>17</v>
      </c>
      <c r="M32" s="3" t="s">
        <v>2</v>
      </c>
      <c r="N32" s="3"/>
      <c r="O32" s="3"/>
      <c r="P32" s="6"/>
      <c r="Q32" s="20"/>
      <c r="R32" s="19"/>
      <c r="S32" s="15"/>
      <c r="T32" s="40"/>
    </row>
    <row r="33" spans="12:20" x14ac:dyDescent="0.25">
      <c r="L33" s="3" t="s">
        <v>18</v>
      </c>
      <c r="M33" s="3" t="s">
        <v>2</v>
      </c>
      <c r="N33" s="3"/>
      <c r="O33" s="3"/>
      <c r="P33" s="6"/>
      <c r="Q33" s="20"/>
      <c r="R33" s="19"/>
      <c r="S33" s="15"/>
      <c r="T33" s="40"/>
    </row>
    <row r="34" spans="12:20" x14ac:dyDescent="0.25">
      <c r="L34" s="3" t="s">
        <v>19</v>
      </c>
      <c r="M34" s="3" t="s">
        <v>2</v>
      </c>
      <c r="N34" s="3"/>
      <c r="O34" s="3"/>
      <c r="P34" s="6"/>
      <c r="Q34" s="20"/>
      <c r="R34" s="19"/>
      <c r="S34" s="15"/>
      <c r="T34" s="40"/>
    </row>
    <row r="35" spans="12:20" x14ac:dyDescent="0.25">
      <c r="L35" s="3" t="s">
        <v>20</v>
      </c>
      <c r="M35" s="3" t="s">
        <v>2</v>
      </c>
      <c r="N35" s="3"/>
      <c r="O35" s="3"/>
      <c r="P35" s="6"/>
      <c r="Q35" s="20"/>
      <c r="R35" s="19"/>
      <c r="S35" s="15"/>
      <c r="T35" s="40"/>
    </row>
    <row r="36" spans="12:20" x14ac:dyDescent="0.25">
      <c r="L36" s="3" t="s">
        <v>39</v>
      </c>
      <c r="M36" s="3" t="s">
        <v>2</v>
      </c>
      <c r="N36" s="3"/>
      <c r="O36" s="3"/>
      <c r="P36" s="6"/>
      <c r="Q36" s="20"/>
      <c r="R36" s="19"/>
      <c r="S36" s="15"/>
      <c r="T36" s="40"/>
    </row>
    <row r="37" spans="12:20" x14ac:dyDescent="0.25">
      <c r="L37" s="3" t="s">
        <v>40</v>
      </c>
      <c r="M37" s="3" t="s">
        <v>2</v>
      </c>
      <c r="N37" s="3"/>
      <c r="O37" s="20"/>
      <c r="P37" s="20"/>
      <c r="Q37" s="20"/>
      <c r="R37" s="19"/>
      <c r="S37" s="15"/>
      <c r="T37" s="40"/>
    </row>
    <row r="38" spans="12:20" x14ac:dyDescent="0.25">
      <c r="L38" s="3" t="s">
        <v>41</v>
      </c>
      <c r="M38" s="3" t="s">
        <v>2</v>
      </c>
      <c r="N38" s="3"/>
      <c r="O38" s="20"/>
      <c r="P38" s="20"/>
      <c r="Q38" s="20"/>
      <c r="R38" s="19"/>
      <c r="S38" s="15"/>
      <c r="T38" s="40"/>
    </row>
    <row r="39" spans="12:20" x14ac:dyDescent="0.25">
      <c r="L39" s="3" t="s">
        <v>42</v>
      </c>
      <c r="M39" s="3" t="s">
        <v>2</v>
      </c>
      <c r="N39" s="3"/>
      <c r="O39" s="20"/>
      <c r="P39" s="20"/>
      <c r="Q39" s="20"/>
      <c r="R39" s="19"/>
      <c r="S39" s="15"/>
      <c r="T39" s="40"/>
    </row>
    <row r="40" spans="12:20" x14ac:dyDescent="0.25">
      <c r="L40" s="3" t="s">
        <v>43</v>
      </c>
      <c r="M40" s="3" t="s">
        <v>2</v>
      </c>
      <c r="N40" s="3"/>
      <c r="O40" s="20"/>
      <c r="P40" s="20"/>
      <c r="Q40" s="20"/>
      <c r="R40" s="19"/>
      <c r="S40" s="15"/>
      <c r="T40" s="40"/>
    </row>
    <row r="41" spans="12:20" x14ac:dyDescent="0.25">
      <c r="L41" s="3" t="s">
        <v>44</v>
      </c>
      <c r="M41" s="3" t="s">
        <v>2</v>
      </c>
      <c r="N41" s="3"/>
      <c r="O41" s="20"/>
      <c r="P41" s="20"/>
      <c r="Q41" s="20"/>
      <c r="R41" s="19"/>
      <c r="S41" s="15"/>
      <c r="T41" s="40"/>
    </row>
    <row r="42" spans="12:20" x14ac:dyDescent="0.25">
      <c r="L42" s="3" t="s">
        <v>45</v>
      </c>
      <c r="M42" s="3" t="s">
        <v>2</v>
      </c>
      <c r="N42" s="3"/>
      <c r="O42" s="20"/>
      <c r="P42" s="20"/>
      <c r="Q42" s="20"/>
      <c r="R42" s="19"/>
      <c r="S42" s="15"/>
      <c r="T42" s="40"/>
    </row>
    <row r="43" spans="12:20" x14ac:dyDescent="0.25">
      <c r="L43" s="3" t="s">
        <v>46</v>
      </c>
      <c r="M43" s="3" t="s">
        <v>2</v>
      </c>
      <c r="N43" s="3"/>
      <c r="O43" s="20"/>
      <c r="P43" s="20"/>
      <c r="Q43" s="20"/>
      <c r="R43" s="19"/>
      <c r="S43" s="15"/>
      <c r="T43" s="40"/>
    </row>
    <row r="44" spans="12:20" x14ac:dyDescent="0.25">
      <c r="L44" s="3" t="s">
        <v>47</v>
      </c>
      <c r="M44" s="3" t="s">
        <v>2</v>
      </c>
      <c r="N44" s="3"/>
      <c r="O44" s="20"/>
      <c r="P44" s="20"/>
      <c r="Q44" s="20"/>
      <c r="R44" s="19"/>
      <c r="S44" s="15"/>
      <c r="T44" s="40"/>
    </row>
    <row r="45" spans="12:20" x14ac:dyDescent="0.25">
      <c r="L45" s="3" t="s">
        <v>48</v>
      </c>
      <c r="M45" s="3" t="s">
        <v>2</v>
      </c>
      <c r="N45" s="3"/>
      <c r="O45" s="20"/>
      <c r="P45" s="20"/>
      <c r="Q45" s="20"/>
      <c r="R45" s="19"/>
      <c r="S45" s="15"/>
      <c r="T45" s="40"/>
    </row>
    <row r="46" spans="12:20" x14ac:dyDescent="0.25">
      <c r="L46" s="3" t="s">
        <v>49</v>
      </c>
      <c r="M46" s="3" t="s">
        <v>2</v>
      </c>
      <c r="N46" s="3"/>
      <c r="O46" s="20"/>
      <c r="P46" s="20"/>
      <c r="Q46" s="20"/>
      <c r="R46" s="19"/>
      <c r="S46" s="15"/>
      <c r="T46" s="40"/>
    </row>
    <row r="47" spans="12:20" x14ac:dyDescent="0.25">
      <c r="L47" s="3" t="s">
        <v>50</v>
      </c>
      <c r="M47" s="3" t="s">
        <v>2</v>
      </c>
      <c r="N47" s="3"/>
      <c r="O47" s="20"/>
      <c r="P47" s="20"/>
      <c r="Q47" s="20"/>
      <c r="R47" s="19"/>
      <c r="S47" s="15"/>
      <c r="T47" s="40"/>
    </row>
    <row r="48" spans="12:20" x14ac:dyDescent="0.25">
      <c r="L48" s="3" t="s">
        <v>51</v>
      </c>
      <c r="M48" s="3" t="s">
        <v>2</v>
      </c>
      <c r="N48" s="3"/>
      <c r="O48" s="20"/>
      <c r="P48" s="20"/>
      <c r="Q48" s="20"/>
      <c r="R48" s="19"/>
      <c r="S48" s="15"/>
      <c r="T48" s="40"/>
    </row>
    <row r="49" spans="12:20" x14ac:dyDescent="0.25">
      <c r="L49" s="3" t="s">
        <v>52</v>
      </c>
      <c r="M49" s="3" t="s">
        <v>2</v>
      </c>
      <c r="N49" s="3"/>
      <c r="O49" s="20"/>
      <c r="P49" s="20"/>
      <c r="Q49" s="20"/>
      <c r="R49" s="19"/>
      <c r="S49" s="15"/>
      <c r="T49" s="40"/>
    </row>
    <row r="50" spans="12:20" x14ac:dyDescent="0.25">
      <c r="L50" s="3" t="s">
        <v>53</v>
      </c>
      <c r="M50" s="3" t="s">
        <v>2</v>
      </c>
      <c r="N50" s="3"/>
      <c r="O50" s="6"/>
      <c r="P50" s="20"/>
      <c r="Q50" s="20"/>
      <c r="R50" s="19"/>
      <c r="S50" s="15"/>
      <c r="T50" s="40"/>
    </row>
    <row r="51" spans="12:20" x14ac:dyDescent="0.25">
      <c r="L51" s="3" t="s">
        <v>54</v>
      </c>
      <c r="M51" s="3" t="s">
        <v>2</v>
      </c>
      <c r="N51" s="3"/>
      <c r="O51" s="6"/>
      <c r="P51" s="20"/>
      <c r="Q51" s="20"/>
      <c r="R51" s="19"/>
      <c r="S51" s="15"/>
      <c r="T51" s="40"/>
    </row>
    <row r="52" spans="12:20" x14ac:dyDescent="0.25">
      <c r="L52" s="3" t="s">
        <v>21</v>
      </c>
      <c r="M52" s="3" t="s">
        <v>2</v>
      </c>
      <c r="N52" s="3"/>
      <c r="O52" s="6" t="s">
        <v>165</v>
      </c>
      <c r="P52" s="6" t="s">
        <v>250</v>
      </c>
      <c r="Q52" s="20"/>
      <c r="R52" s="12" t="s">
        <v>404</v>
      </c>
      <c r="S52" s="15"/>
      <c r="T52" s="40"/>
    </row>
    <row r="53" spans="12:20" x14ac:dyDescent="0.25">
      <c r="L53" s="21" t="s">
        <v>10</v>
      </c>
      <c r="M53" s="3" t="s">
        <v>2</v>
      </c>
      <c r="N53" s="3"/>
      <c r="O53" s="20"/>
      <c r="P53" s="20"/>
      <c r="Q53" s="20"/>
      <c r="R53" s="19"/>
      <c r="S53" s="15"/>
      <c r="T53" s="40"/>
    </row>
    <row r="54" spans="12:20" x14ac:dyDescent="0.25">
      <c r="L54" s="21" t="s">
        <v>12</v>
      </c>
      <c r="M54" s="3" t="s">
        <v>2</v>
      </c>
      <c r="N54" s="3"/>
      <c r="O54" s="20"/>
      <c r="P54" s="20"/>
      <c r="Q54" s="20"/>
      <c r="R54" s="19"/>
      <c r="S54" s="15"/>
      <c r="T54" s="40"/>
    </row>
    <row r="55" spans="12:20" x14ac:dyDescent="0.25">
      <c r="L55" s="21" t="s">
        <v>14</v>
      </c>
      <c r="M55" s="3" t="s">
        <v>2</v>
      </c>
      <c r="N55" s="3"/>
      <c r="O55" s="20"/>
      <c r="P55" s="21"/>
      <c r="Q55" s="20"/>
      <c r="R55" s="19"/>
      <c r="S55" s="15"/>
      <c r="T55" s="40"/>
    </row>
    <row r="56" spans="12:20" x14ac:dyDescent="0.25">
      <c r="L56" s="21" t="s">
        <v>16</v>
      </c>
      <c r="M56" s="3" t="s">
        <v>2</v>
      </c>
      <c r="N56" s="3"/>
      <c r="O56" s="20"/>
      <c r="P56" s="21"/>
      <c r="Q56" s="20"/>
      <c r="R56" s="19"/>
      <c r="S56" s="15"/>
      <c r="T56" s="40"/>
    </row>
    <row r="57" spans="12:20" x14ac:dyDescent="0.25">
      <c r="L57" s="21" t="s">
        <v>58</v>
      </c>
      <c r="M57" s="3" t="s">
        <v>142</v>
      </c>
      <c r="N57" s="3"/>
      <c r="O57" s="6" t="s">
        <v>246</v>
      </c>
      <c r="P57" s="6" t="s">
        <v>360</v>
      </c>
      <c r="Q57" s="20"/>
      <c r="R57" s="19"/>
      <c r="S57" s="15"/>
      <c r="T57" s="40"/>
    </row>
  </sheetData>
  <mergeCells count="34">
    <mergeCell ref="I12:J12"/>
    <mergeCell ref="B13:D13"/>
    <mergeCell ref="E13:G13"/>
    <mergeCell ref="B21:G21"/>
    <mergeCell ref="I22:J22"/>
    <mergeCell ref="B15:D15"/>
    <mergeCell ref="E15:G15"/>
    <mergeCell ref="B17:G17"/>
    <mergeCell ref="B18:G18"/>
    <mergeCell ref="B19:G19"/>
    <mergeCell ref="B20:G20"/>
    <mergeCell ref="B14:D14"/>
    <mergeCell ref="E14:G14"/>
    <mergeCell ref="B12:D12"/>
    <mergeCell ref="E12:G12"/>
    <mergeCell ref="B8:D8"/>
    <mergeCell ref="E8:G8"/>
    <mergeCell ref="B9:D9"/>
    <mergeCell ref="E9:G9"/>
    <mergeCell ref="B10:D10"/>
    <mergeCell ref="E10:G10"/>
    <mergeCell ref="B4:C4"/>
    <mergeCell ref="D4:G4"/>
    <mergeCell ref="B5:C5"/>
    <mergeCell ref="D5:G5"/>
    <mergeCell ref="B6:C6"/>
    <mergeCell ref="D6:G6"/>
    <mergeCell ref="Q3:R3"/>
    <mergeCell ref="L2:S2"/>
    <mergeCell ref="B3:C3"/>
    <mergeCell ref="D3:G3"/>
    <mergeCell ref="I3:J3"/>
    <mergeCell ref="L3:M3"/>
    <mergeCell ref="O3:P3"/>
  </mergeCells>
  <dataValidations count="3">
    <dataValidation type="list" allowBlank="1" showInputMessage="1" showErrorMessage="1" sqref="M5:N57 E15:G15 E8:G9 E12 E10">
      <formula1>#REF!</formula1>
    </dataValidation>
    <dataValidation type="decimal" allowBlank="1" showInputMessage="1" showErrorMessage="1" sqref="E13:G13">
      <formula1>1</formula1>
      <formula2>1000</formula2>
    </dataValidation>
    <dataValidation type="decimal" allowBlank="1" showInputMessage="1" showErrorMessage="1" sqref="E14:G14">
      <formula1>0</formula1>
      <formula2>1</formula2>
    </dataValidation>
  </dataValidations>
  <pageMargins left="0.7" right="0.7" top="0.75" bottom="0.75" header="0.3" footer="0.3"/>
  <pageSetup orientation="portrait" r:id="rId1"/>
  <headerFooter>
    <oddFooter>&amp;L&amp;"museo sans for dell,Bold"&amp;KAAAAAA                 Dell - Internal Use - Confidential</oddFooter>
    <evenFooter>&amp;L&amp;"museo sans for dell,Bold"&amp;KAAAAAA                 Dell - Internal Use - Confidential</evenFooter>
    <firstFooter>&amp;L&amp;"museo sans for dell,Bold"&amp;KAAAAAA                 Dell - Internal Use - Confidential</firstFooter>
  </headerFooter>
  <tableParts count="4">
    <tablePart r:id="rId2"/>
    <tablePart r:id="rId3"/>
    <tablePart r:id="rId4"/>
    <tablePart r:id="rId5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2:W57"/>
  <sheetViews>
    <sheetView zoomScale="85" zoomScaleNormal="85" workbookViewId="0">
      <selection activeCell="Q34" sqref="Q34:Q36"/>
    </sheetView>
  </sheetViews>
  <sheetFormatPr defaultRowHeight="15" x14ac:dyDescent="0.25"/>
  <cols>
    <col min="1" max="1" width="5.7109375" customWidth="1"/>
    <col min="2" max="2" width="7.85546875" bestFit="1" customWidth="1"/>
    <col min="3" max="3" width="23.7109375" bestFit="1" customWidth="1"/>
    <col min="4" max="8" width="5.7109375" customWidth="1"/>
    <col min="9" max="9" width="17.140625" customWidth="1"/>
    <col min="10" max="10" width="21" style="7" bestFit="1" customWidth="1"/>
    <col min="11" max="11" width="5.7109375" customWidth="1"/>
    <col min="12" max="12" width="16.140625" customWidth="1"/>
    <col min="13" max="14" width="21.7109375" customWidth="1"/>
    <col min="15" max="15" width="25" customWidth="1"/>
    <col min="16" max="16" width="9.28515625" customWidth="1"/>
    <col min="17" max="17" width="14.140625" customWidth="1"/>
    <col min="18" max="18" width="23.28515625" customWidth="1"/>
    <col min="19" max="19" width="6.5703125" customWidth="1"/>
    <col min="20" max="20" width="14.85546875" customWidth="1"/>
    <col min="21" max="22" width="5.7109375" customWidth="1"/>
  </cols>
  <sheetData>
    <row r="2" spans="2:21" x14ac:dyDescent="0.25">
      <c r="L2" s="168" t="s">
        <v>83</v>
      </c>
      <c r="M2" s="168"/>
      <c r="N2" s="168"/>
      <c r="O2" s="168"/>
      <c r="P2" s="168"/>
      <c r="Q2" s="168"/>
      <c r="R2" s="168"/>
      <c r="S2" s="168"/>
      <c r="T2" s="168"/>
    </row>
    <row r="3" spans="2:21" x14ac:dyDescent="0.25">
      <c r="B3" s="169" t="s">
        <v>69</v>
      </c>
      <c r="C3" s="169"/>
      <c r="D3" s="170" t="s">
        <v>162</v>
      </c>
      <c r="E3" s="170"/>
      <c r="F3" s="170"/>
      <c r="G3" s="170"/>
      <c r="I3" s="171" t="s">
        <v>59</v>
      </c>
      <c r="J3" s="172"/>
      <c r="L3" s="173" t="s">
        <v>1</v>
      </c>
      <c r="M3" s="174"/>
      <c r="N3" s="48"/>
      <c r="O3" s="174" t="s">
        <v>64</v>
      </c>
      <c r="P3" s="174"/>
      <c r="Q3" s="174" t="s">
        <v>59</v>
      </c>
      <c r="R3" s="174"/>
      <c r="S3" s="174" t="s">
        <v>60</v>
      </c>
      <c r="T3" s="175"/>
    </row>
    <row r="4" spans="2:21" x14ac:dyDescent="0.25">
      <c r="B4" s="176" t="s">
        <v>68</v>
      </c>
      <c r="C4" s="176"/>
      <c r="D4" s="170" t="s">
        <v>167</v>
      </c>
      <c r="E4" s="170"/>
      <c r="F4" s="170"/>
      <c r="G4" s="170"/>
      <c r="I4" s="7" t="s">
        <v>85</v>
      </c>
      <c r="J4" s="7" t="s">
        <v>0</v>
      </c>
      <c r="L4" s="1" t="s">
        <v>75</v>
      </c>
      <c r="M4" s="2" t="s">
        <v>76</v>
      </c>
      <c r="N4" s="47" t="s">
        <v>385</v>
      </c>
      <c r="O4" s="2" t="s">
        <v>67</v>
      </c>
      <c r="P4" s="2" t="s">
        <v>63</v>
      </c>
      <c r="Q4" s="9" t="s">
        <v>61</v>
      </c>
      <c r="R4" s="9" t="s">
        <v>62</v>
      </c>
      <c r="S4" s="9" t="s">
        <v>65</v>
      </c>
      <c r="T4" s="9" t="s">
        <v>66</v>
      </c>
      <c r="U4" s="22" t="s">
        <v>371</v>
      </c>
    </row>
    <row r="5" spans="2:21" x14ac:dyDescent="0.25">
      <c r="B5" s="169" t="s">
        <v>57</v>
      </c>
      <c r="C5" s="169"/>
      <c r="D5" s="170" t="s">
        <v>168</v>
      </c>
      <c r="E5" s="170"/>
      <c r="F5" s="170"/>
      <c r="G5" s="170"/>
      <c r="I5" s="7">
        <v>100</v>
      </c>
      <c r="J5" s="7" t="s">
        <v>169</v>
      </c>
      <c r="L5" s="3" t="s">
        <v>3</v>
      </c>
      <c r="M5" s="3" t="s">
        <v>2</v>
      </c>
      <c r="N5" s="3" t="s">
        <v>436</v>
      </c>
      <c r="O5" s="3" t="s">
        <v>143</v>
      </c>
      <c r="P5" s="3" t="s">
        <v>210</v>
      </c>
      <c r="Q5" s="8"/>
      <c r="R5" s="12" t="s">
        <v>368</v>
      </c>
      <c r="S5" s="8" t="s">
        <v>55</v>
      </c>
      <c r="T5" s="8" t="s">
        <v>55</v>
      </c>
      <c r="U5" s="15"/>
    </row>
    <row r="6" spans="2:21" x14ac:dyDescent="0.25">
      <c r="B6" s="176" t="s">
        <v>87</v>
      </c>
      <c r="C6" s="176"/>
      <c r="D6" s="170"/>
      <c r="E6" s="170"/>
      <c r="F6" s="170"/>
      <c r="G6" s="170"/>
      <c r="I6" s="7">
        <v>150</v>
      </c>
      <c r="L6" s="3" t="s">
        <v>4</v>
      </c>
      <c r="M6" s="3" t="s">
        <v>2</v>
      </c>
      <c r="N6" s="3"/>
      <c r="O6" s="3" t="s">
        <v>144</v>
      </c>
      <c r="P6" s="3" t="s">
        <v>210</v>
      </c>
      <c r="Q6" s="8"/>
      <c r="R6" s="12" t="s">
        <v>368</v>
      </c>
      <c r="S6" s="8" t="s">
        <v>55</v>
      </c>
      <c r="T6" s="8" t="s">
        <v>55</v>
      </c>
      <c r="U6" s="15"/>
    </row>
    <row r="7" spans="2:21" x14ac:dyDescent="0.25">
      <c r="I7" s="7">
        <v>200</v>
      </c>
      <c r="J7" s="7" t="s">
        <v>170</v>
      </c>
      <c r="L7" s="3" t="s">
        <v>5</v>
      </c>
      <c r="M7" s="3" t="s">
        <v>2</v>
      </c>
      <c r="N7" s="3"/>
      <c r="O7" s="3" t="s">
        <v>145</v>
      </c>
      <c r="P7" s="3" t="s">
        <v>210</v>
      </c>
      <c r="Q7" s="8"/>
      <c r="R7" s="12" t="s">
        <v>368</v>
      </c>
      <c r="S7" s="8" t="s">
        <v>55</v>
      </c>
      <c r="T7" s="8" t="s">
        <v>55</v>
      </c>
      <c r="U7" s="15"/>
    </row>
    <row r="8" spans="2:21" x14ac:dyDescent="0.25">
      <c r="B8" s="177" t="s">
        <v>141</v>
      </c>
      <c r="C8" s="177"/>
      <c r="D8" s="177"/>
      <c r="E8" s="170"/>
      <c r="F8" s="170"/>
      <c r="G8" s="170"/>
      <c r="I8" s="7">
        <v>300</v>
      </c>
      <c r="J8" s="7" t="s">
        <v>171</v>
      </c>
      <c r="L8" s="3" t="s">
        <v>6</v>
      </c>
      <c r="M8" s="3" t="s">
        <v>2</v>
      </c>
      <c r="N8" s="3"/>
      <c r="O8" s="3" t="s">
        <v>146</v>
      </c>
      <c r="P8" s="3" t="s">
        <v>210</v>
      </c>
      <c r="Q8" s="8"/>
      <c r="R8" s="12" t="s">
        <v>368</v>
      </c>
      <c r="S8" s="8" t="s">
        <v>55</v>
      </c>
      <c r="T8" s="8" t="s">
        <v>55</v>
      </c>
      <c r="U8" s="15"/>
    </row>
    <row r="9" spans="2:21" x14ac:dyDescent="0.25">
      <c r="B9" s="178" t="s">
        <v>70</v>
      </c>
      <c r="C9" s="178"/>
      <c r="D9" s="178"/>
      <c r="E9" s="170"/>
      <c r="F9" s="170"/>
      <c r="G9" s="170"/>
      <c r="I9" s="7">
        <v>400</v>
      </c>
      <c r="J9" s="7" t="s">
        <v>172</v>
      </c>
      <c r="L9" s="3" t="s">
        <v>7</v>
      </c>
      <c r="M9" s="3" t="s">
        <v>2</v>
      </c>
      <c r="N9" s="3"/>
      <c r="O9" s="3" t="s">
        <v>147</v>
      </c>
      <c r="P9" s="3" t="s">
        <v>210</v>
      </c>
      <c r="Q9" s="8"/>
      <c r="R9" s="12" t="s">
        <v>368</v>
      </c>
      <c r="S9" s="8" t="s">
        <v>55</v>
      </c>
      <c r="T9" s="8" t="s">
        <v>55</v>
      </c>
      <c r="U9" s="15"/>
    </row>
    <row r="10" spans="2:21" x14ac:dyDescent="0.25">
      <c r="B10" s="179" t="s">
        <v>71</v>
      </c>
      <c r="C10" s="179"/>
      <c r="D10" s="179"/>
      <c r="E10" s="170"/>
      <c r="F10" s="170"/>
      <c r="G10" s="170"/>
      <c r="I10" s="7">
        <v>500</v>
      </c>
      <c r="J10" s="7" t="s">
        <v>173</v>
      </c>
      <c r="L10" s="3" t="s">
        <v>8</v>
      </c>
      <c r="M10" s="3" t="s">
        <v>2</v>
      </c>
      <c r="N10" s="3"/>
      <c r="O10" s="3" t="s">
        <v>148</v>
      </c>
      <c r="P10" s="3" t="s">
        <v>210</v>
      </c>
      <c r="Q10" s="8"/>
      <c r="R10" s="12" t="s">
        <v>369</v>
      </c>
      <c r="S10" s="8" t="s">
        <v>55</v>
      </c>
      <c r="T10" s="8" t="s">
        <v>55</v>
      </c>
      <c r="U10" s="15"/>
    </row>
    <row r="11" spans="2:21" x14ac:dyDescent="0.25">
      <c r="L11" s="3" t="s">
        <v>9</v>
      </c>
      <c r="M11" s="3" t="s">
        <v>2</v>
      </c>
      <c r="N11" s="3"/>
      <c r="O11" s="3" t="s">
        <v>149</v>
      </c>
      <c r="P11" s="3" t="s">
        <v>210</v>
      </c>
      <c r="Q11" s="8"/>
      <c r="R11" s="12" t="s">
        <v>202</v>
      </c>
      <c r="S11" s="8" t="s">
        <v>55</v>
      </c>
      <c r="T11" s="8" t="s">
        <v>55</v>
      </c>
      <c r="U11" s="15"/>
    </row>
    <row r="12" spans="2:21" x14ac:dyDescent="0.25">
      <c r="B12" s="177" t="s">
        <v>73</v>
      </c>
      <c r="C12" s="177"/>
      <c r="D12" s="177"/>
      <c r="E12" s="170"/>
      <c r="F12" s="170"/>
      <c r="G12" s="170"/>
      <c r="I12" s="173" t="s">
        <v>79</v>
      </c>
      <c r="J12" s="175"/>
      <c r="L12" s="3" t="s">
        <v>22</v>
      </c>
      <c r="M12" s="3" t="s">
        <v>2</v>
      </c>
      <c r="N12" s="3"/>
      <c r="O12" s="3" t="s">
        <v>150</v>
      </c>
      <c r="P12" s="3" t="s">
        <v>210</v>
      </c>
      <c r="Q12" s="8"/>
      <c r="R12" s="12" t="s">
        <v>202</v>
      </c>
      <c r="S12" s="8" t="s">
        <v>55</v>
      </c>
      <c r="T12" s="8" t="s">
        <v>55</v>
      </c>
      <c r="U12" s="15"/>
    </row>
    <row r="13" spans="2:21" x14ac:dyDescent="0.25">
      <c r="B13" s="193" t="s">
        <v>74</v>
      </c>
      <c r="C13" s="193"/>
      <c r="D13" s="193"/>
      <c r="E13" s="170"/>
      <c r="F13" s="170"/>
      <c r="G13" s="170"/>
      <c r="I13" s="7" t="s">
        <v>1</v>
      </c>
      <c r="J13" s="7" t="s">
        <v>80</v>
      </c>
      <c r="L13" s="3" t="s">
        <v>23</v>
      </c>
      <c r="M13" s="3" t="s">
        <v>2</v>
      </c>
      <c r="N13" s="3"/>
      <c r="O13" s="3" t="s">
        <v>143</v>
      </c>
      <c r="P13" s="3" t="s">
        <v>211</v>
      </c>
      <c r="Q13" s="12">
        <v>2251</v>
      </c>
      <c r="R13" s="15"/>
      <c r="S13" s="8" t="s">
        <v>55</v>
      </c>
      <c r="T13" s="8" t="s">
        <v>55</v>
      </c>
      <c r="U13" s="15"/>
    </row>
    <row r="14" spans="2:21" x14ac:dyDescent="0.25">
      <c r="B14" s="177" t="s">
        <v>84</v>
      </c>
      <c r="C14" s="177"/>
      <c r="D14" s="177"/>
      <c r="E14" s="170"/>
      <c r="F14" s="170"/>
      <c r="G14" s="170"/>
      <c r="I14" s="7" t="s">
        <v>58</v>
      </c>
      <c r="J14" s="7" t="s">
        <v>367</v>
      </c>
      <c r="L14" s="3" t="s">
        <v>24</v>
      </c>
      <c r="M14" s="3" t="s">
        <v>2</v>
      </c>
      <c r="N14" s="3"/>
      <c r="O14" s="3" t="s">
        <v>144</v>
      </c>
      <c r="P14" s="3" t="s">
        <v>211</v>
      </c>
      <c r="Q14" s="12">
        <v>2251</v>
      </c>
      <c r="R14" s="15"/>
      <c r="S14" s="8" t="s">
        <v>55</v>
      </c>
      <c r="T14" s="8" t="s">
        <v>55</v>
      </c>
      <c r="U14" s="15"/>
    </row>
    <row r="15" spans="2:21" x14ac:dyDescent="0.25">
      <c r="B15" s="193" t="s">
        <v>140</v>
      </c>
      <c r="C15" s="193"/>
      <c r="D15" s="193"/>
      <c r="E15" s="170"/>
      <c r="F15" s="170"/>
      <c r="G15" s="170"/>
      <c r="I15" s="7" t="s">
        <v>77</v>
      </c>
      <c r="L15" s="3" t="s">
        <v>25</v>
      </c>
      <c r="M15" s="3" t="s">
        <v>2</v>
      </c>
      <c r="N15" s="3"/>
      <c r="O15" s="3" t="s">
        <v>145</v>
      </c>
      <c r="P15" s="3" t="s">
        <v>211</v>
      </c>
      <c r="Q15" s="12">
        <v>2251</v>
      </c>
      <c r="R15" s="15"/>
      <c r="S15" s="8" t="s">
        <v>55</v>
      </c>
      <c r="T15" s="8" t="s">
        <v>55</v>
      </c>
      <c r="U15" s="15"/>
    </row>
    <row r="16" spans="2:21" x14ac:dyDescent="0.25">
      <c r="I16" s="7" t="s">
        <v>78</v>
      </c>
      <c r="L16" s="3" t="s">
        <v>26</v>
      </c>
      <c r="M16" s="3" t="s">
        <v>2</v>
      </c>
      <c r="N16" s="3"/>
      <c r="O16" s="3" t="s">
        <v>146</v>
      </c>
      <c r="P16" s="3" t="s">
        <v>211</v>
      </c>
      <c r="Q16" s="12">
        <v>2251</v>
      </c>
      <c r="R16" s="15"/>
      <c r="S16" s="8" t="s">
        <v>55</v>
      </c>
      <c r="T16" s="8" t="s">
        <v>55</v>
      </c>
      <c r="U16" s="15"/>
    </row>
    <row r="17" spans="2:21" x14ac:dyDescent="0.25">
      <c r="B17" s="186" t="s">
        <v>86</v>
      </c>
      <c r="C17" s="187"/>
      <c r="D17" s="187"/>
      <c r="E17" s="187"/>
      <c r="F17" s="187"/>
      <c r="G17" s="188"/>
      <c r="I17" s="7"/>
      <c r="L17" s="3" t="s">
        <v>27</v>
      </c>
      <c r="M17" s="3" t="s">
        <v>2</v>
      </c>
      <c r="N17" s="3"/>
      <c r="O17" s="3" t="s">
        <v>147</v>
      </c>
      <c r="P17" s="3" t="s">
        <v>211</v>
      </c>
      <c r="Q17" s="12">
        <v>2251</v>
      </c>
      <c r="R17" s="15"/>
      <c r="S17" s="8" t="s">
        <v>55</v>
      </c>
      <c r="T17" s="8" t="s">
        <v>55</v>
      </c>
      <c r="U17" s="15"/>
    </row>
    <row r="18" spans="2:21" x14ac:dyDescent="0.25">
      <c r="B18" s="180"/>
      <c r="C18" s="181"/>
      <c r="D18" s="181"/>
      <c r="E18" s="181"/>
      <c r="F18" s="181"/>
      <c r="G18" s="182"/>
      <c r="I18" s="7"/>
      <c r="L18" s="3" t="s">
        <v>28</v>
      </c>
      <c r="M18" s="3" t="s">
        <v>2</v>
      </c>
      <c r="N18" s="3"/>
      <c r="O18" s="3" t="s">
        <v>148</v>
      </c>
      <c r="P18" s="3" t="s">
        <v>211</v>
      </c>
      <c r="Q18" s="12">
        <v>2251</v>
      </c>
      <c r="R18" s="15"/>
      <c r="S18" s="8" t="s">
        <v>55</v>
      </c>
      <c r="T18" s="8" t="s">
        <v>55</v>
      </c>
      <c r="U18" s="15"/>
    </row>
    <row r="19" spans="2:21" x14ac:dyDescent="0.25">
      <c r="B19" s="183"/>
      <c r="C19" s="184"/>
      <c r="D19" s="184"/>
      <c r="E19" s="184"/>
      <c r="F19" s="184"/>
      <c r="G19" s="185"/>
      <c r="I19" s="7"/>
      <c r="L19" s="3" t="s">
        <v>29</v>
      </c>
      <c r="M19" s="3" t="s">
        <v>2</v>
      </c>
      <c r="N19" s="3"/>
      <c r="O19" s="3" t="s">
        <v>149</v>
      </c>
      <c r="P19" s="3" t="s">
        <v>211</v>
      </c>
      <c r="Q19" s="12">
        <v>2251</v>
      </c>
      <c r="R19" s="15"/>
      <c r="S19" s="8" t="s">
        <v>55</v>
      </c>
      <c r="T19" s="8" t="s">
        <v>55</v>
      </c>
      <c r="U19" s="15"/>
    </row>
    <row r="20" spans="2:21" x14ac:dyDescent="0.25">
      <c r="B20" s="180"/>
      <c r="C20" s="181"/>
      <c r="D20" s="181"/>
      <c r="E20" s="181"/>
      <c r="F20" s="181"/>
      <c r="G20" s="182"/>
      <c r="I20" s="7"/>
      <c r="L20" s="3" t="s">
        <v>30</v>
      </c>
      <c r="M20" s="3" t="s">
        <v>2</v>
      </c>
      <c r="N20" s="3"/>
      <c r="O20" s="3" t="s">
        <v>150</v>
      </c>
      <c r="P20" s="3" t="s">
        <v>211</v>
      </c>
      <c r="Q20" s="12">
        <v>2251</v>
      </c>
      <c r="R20" s="15"/>
      <c r="S20" s="8" t="s">
        <v>55</v>
      </c>
      <c r="T20" s="8" t="s">
        <v>55</v>
      </c>
      <c r="U20" s="15"/>
    </row>
    <row r="21" spans="2:21" x14ac:dyDescent="0.25">
      <c r="B21" s="183"/>
      <c r="C21" s="184"/>
      <c r="D21" s="184"/>
      <c r="E21" s="184"/>
      <c r="F21" s="184"/>
      <c r="G21" s="185"/>
      <c r="L21" s="3" t="s">
        <v>31</v>
      </c>
      <c r="M21" s="3" t="s">
        <v>2</v>
      </c>
      <c r="N21" s="3" t="s">
        <v>435</v>
      </c>
      <c r="O21" s="3" t="s">
        <v>143</v>
      </c>
      <c r="P21" s="6" t="s">
        <v>212</v>
      </c>
      <c r="Q21" s="8"/>
      <c r="R21" s="12" t="s">
        <v>201</v>
      </c>
      <c r="S21" s="8" t="s">
        <v>55</v>
      </c>
      <c r="T21" s="8" t="s">
        <v>55</v>
      </c>
      <c r="U21" s="15"/>
    </row>
    <row r="22" spans="2:21" x14ac:dyDescent="0.25">
      <c r="I22" s="171" t="s">
        <v>81</v>
      </c>
      <c r="J22" s="172"/>
      <c r="L22" s="3" t="s">
        <v>32</v>
      </c>
      <c r="M22" s="3" t="s">
        <v>2</v>
      </c>
      <c r="N22" s="3"/>
      <c r="O22" s="3" t="s">
        <v>144</v>
      </c>
      <c r="P22" s="6" t="s">
        <v>212</v>
      </c>
      <c r="Q22" s="8"/>
      <c r="R22" s="12" t="s">
        <v>201</v>
      </c>
      <c r="S22" s="8" t="s">
        <v>55</v>
      </c>
      <c r="T22" s="8" t="s">
        <v>55</v>
      </c>
      <c r="U22" s="15"/>
    </row>
    <row r="23" spans="2:21" ht="15.75" thickBot="1" x14ac:dyDescent="0.3">
      <c r="I23" s="7" t="s">
        <v>64</v>
      </c>
      <c r="J23" s="7" t="s">
        <v>56</v>
      </c>
      <c r="L23" s="3" t="s">
        <v>33</v>
      </c>
      <c r="M23" s="3" t="s">
        <v>2</v>
      </c>
      <c r="N23" s="3"/>
      <c r="O23" s="3" t="s">
        <v>145</v>
      </c>
      <c r="P23" s="6" t="s">
        <v>212</v>
      </c>
      <c r="Q23" s="8"/>
      <c r="R23" s="12" t="s">
        <v>201</v>
      </c>
      <c r="S23" s="8" t="s">
        <v>55</v>
      </c>
      <c r="T23" s="8" t="s">
        <v>55</v>
      </c>
      <c r="U23" s="15"/>
    </row>
    <row r="24" spans="2:21" ht="15.75" thickBot="1" x14ac:dyDescent="0.3">
      <c r="B24" s="41">
        <v>110</v>
      </c>
      <c r="C24" s="42" t="s">
        <v>393</v>
      </c>
      <c r="I24" s="7" t="s">
        <v>82</v>
      </c>
      <c r="L24" s="3" t="s">
        <v>34</v>
      </c>
      <c r="M24" s="3" t="s">
        <v>2</v>
      </c>
      <c r="N24" s="3"/>
      <c r="O24" s="3" t="s">
        <v>146</v>
      </c>
      <c r="P24" s="6" t="s">
        <v>212</v>
      </c>
      <c r="Q24" s="8"/>
      <c r="R24" s="12" t="s">
        <v>201</v>
      </c>
      <c r="S24" s="8" t="s">
        <v>55</v>
      </c>
      <c r="T24" s="8" t="s">
        <v>55</v>
      </c>
      <c r="U24" s="15"/>
    </row>
    <row r="25" spans="2:21" ht="15.75" thickBot="1" x14ac:dyDescent="0.3">
      <c r="B25" s="43">
        <v>120</v>
      </c>
      <c r="C25" s="44" t="s">
        <v>394</v>
      </c>
      <c r="I25" s="7"/>
      <c r="L25" s="3" t="s">
        <v>35</v>
      </c>
      <c r="M25" s="3" t="s">
        <v>2</v>
      </c>
      <c r="N25" s="3"/>
      <c r="O25" s="3" t="s">
        <v>147</v>
      </c>
      <c r="P25" s="6" t="s">
        <v>212</v>
      </c>
      <c r="Q25" s="8"/>
      <c r="R25" s="12" t="s">
        <v>201</v>
      </c>
      <c r="S25" s="8" t="s">
        <v>55</v>
      </c>
      <c r="T25" s="8" t="s">
        <v>55</v>
      </c>
      <c r="U25" s="15"/>
    </row>
    <row r="26" spans="2:21" ht="15.75" thickBot="1" x14ac:dyDescent="0.3">
      <c r="B26" s="45">
        <v>140</v>
      </c>
      <c r="C26" s="46" t="s">
        <v>395</v>
      </c>
      <c r="I26" s="7"/>
      <c r="L26" s="3" t="s">
        <v>36</v>
      </c>
      <c r="M26" s="3" t="s">
        <v>2</v>
      </c>
      <c r="N26" s="3"/>
      <c r="O26" s="3" t="s">
        <v>148</v>
      </c>
      <c r="P26" s="6" t="s">
        <v>212</v>
      </c>
      <c r="Q26" s="8"/>
      <c r="R26" s="12" t="s">
        <v>202</v>
      </c>
      <c r="S26" s="8" t="s">
        <v>55</v>
      </c>
      <c r="T26" s="8" t="s">
        <v>55</v>
      </c>
      <c r="U26" s="15"/>
    </row>
    <row r="27" spans="2:21" ht="15.75" thickBot="1" x14ac:dyDescent="0.3">
      <c r="B27" s="43">
        <v>170</v>
      </c>
      <c r="C27" s="44" t="s">
        <v>396</v>
      </c>
      <c r="L27" s="3" t="s">
        <v>37</v>
      </c>
      <c r="M27" s="3" t="s">
        <v>2</v>
      </c>
      <c r="N27" s="3"/>
      <c r="O27" s="3" t="s">
        <v>149</v>
      </c>
      <c r="P27" s="6" t="s">
        <v>212</v>
      </c>
      <c r="Q27" s="8"/>
      <c r="R27" s="12" t="s">
        <v>202</v>
      </c>
      <c r="S27" s="8" t="s">
        <v>55</v>
      </c>
      <c r="T27" s="8" t="s">
        <v>55</v>
      </c>
      <c r="U27" s="15"/>
    </row>
    <row r="28" spans="2:21" ht="15.75" thickBot="1" x14ac:dyDescent="0.3">
      <c r="B28" s="45">
        <v>180</v>
      </c>
      <c r="C28" s="46" t="s">
        <v>397</v>
      </c>
      <c r="L28" s="3" t="s">
        <v>38</v>
      </c>
      <c r="M28" s="3" t="s">
        <v>2</v>
      </c>
      <c r="N28" s="3"/>
      <c r="O28" s="3" t="s">
        <v>150</v>
      </c>
      <c r="P28" s="6" t="s">
        <v>212</v>
      </c>
      <c r="Q28" s="8"/>
      <c r="R28" s="12" t="s">
        <v>202</v>
      </c>
      <c r="S28" s="8" t="s">
        <v>55</v>
      </c>
      <c r="T28" s="8" t="s">
        <v>55</v>
      </c>
      <c r="U28" s="15"/>
    </row>
    <row r="29" spans="2:21" ht="15.75" thickBot="1" x14ac:dyDescent="0.3">
      <c r="B29" s="43">
        <v>190</v>
      </c>
      <c r="C29" s="44" t="s">
        <v>398</v>
      </c>
      <c r="L29" s="3" t="s">
        <v>11</v>
      </c>
      <c r="M29" s="3" t="s">
        <v>2</v>
      </c>
      <c r="N29" s="3"/>
      <c r="O29" s="3"/>
      <c r="P29" s="6"/>
      <c r="Q29" s="12"/>
      <c r="R29" s="15"/>
      <c r="S29" s="8" t="s">
        <v>55</v>
      </c>
      <c r="T29" s="8" t="s">
        <v>55</v>
      </c>
      <c r="U29" s="15"/>
    </row>
    <row r="30" spans="2:21" ht="15.75" thickBot="1" x14ac:dyDescent="0.3">
      <c r="B30" s="45">
        <v>201</v>
      </c>
      <c r="C30" s="46" t="s">
        <v>401</v>
      </c>
      <c r="L30" s="3" t="s">
        <v>13</v>
      </c>
      <c r="M30" s="3" t="s">
        <v>2</v>
      </c>
      <c r="N30" s="3"/>
      <c r="O30" s="3"/>
      <c r="P30" s="6"/>
      <c r="Q30" s="12"/>
      <c r="R30" s="15"/>
      <c r="S30" s="8" t="s">
        <v>55</v>
      </c>
      <c r="T30" s="8" t="s">
        <v>55</v>
      </c>
      <c r="U30" s="15"/>
    </row>
    <row r="31" spans="2:21" ht="15.75" thickBot="1" x14ac:dyDescent="0.3">
      <c r="B31" s="43" t="s">
        <v>399</v>
      </c>
      <c r="C31" s="44" t="s">
        <v>402</v>
      </c>
      <c r="L31" s="3" t="s">
        <v>15</v>
      </c>
      <c r="M31" s="3" t="s">
        <v>2</v>
      </c>
      <c r="N31" s="3"/>
      <c r="O31" s="3" t="s">
        <v>145</v>
      </c>
      <c r="P31" s="6" t="s">
        <v>213</v>
      </c>
      <c r="Q31" s="12">
        <v>2251</v>
      </c>
      <c r="R31" s="15"/>
      <c r="S31" s="8" t="s">
        <v>55</v>
      </c>
      <c r="T31" s="8" t="s">
        <v>55</v>
      </c>
      <c r="U31" s="15"/>
    </row>
    <row r="32" spans="2:21" ht="15.75" thickBot="1" x14ac:dyDescent="0.3">
      <c r="B32" s="45">
        <v>2251</v>
      </c>
      <c r="C32" s="46" t="s">
        <v>400</v>
      </c>
      <c r="L32" s="3" t="s">
        <v>17</v>
      </c>
      <c r="M32" s="3" t="s">
        <v>2</v>
      </c>
      <c r="N32" s="3"/>
      <c r="O32" s="3" t="s">
        <v>146</v>
      </c>
      <c r="P32" s="6" t="s">
        <v>213</v>
      </c>
      <c r="Q32" s="12">
        <v>2251</v>
      </c>
      <c r="R32" s="15"/>
      <c r="S32" s="8" t="s">
        <v>55</v>
      </c>
      <c r="T32" s="8" t="s">
        <v>55</v>
      </c>
      <c r="U32" s="15"/>
    </row>
    <row r="33" spans="12:23" x14ac:dyDescent="0.25">
      <c r="L33" s="3" t="s">
        <v>18</v>
      </c>
      <c r="M33" s="3" t="s">
        <v>2</v>
      </c>
      <c r="N33" s="3"/>
      <c r="O33" s="3" t="s">
        <v>147</v>
      </c>
      <c r="P33" s="6" t="s">
        <v>213</v>
      </c>
      <c r="Q33" s="12">
        <v>2251</v>
      </c>
      <c r="R33" s="15"/>
      <c r="S33" s="8" t="s">
        <v>55</v>
      </c>
      <c r="T33" s="8" t="s">
        <v>55</v>
      </c>
      <c r="U33" s="15"/>
    </row>
    <row r="34" spans="12:23" x14ac:dyDescent="0.25">
      <c r="L34" s="3" t="s">
        <v>19</v>
      </c>
      <c r="M34" s="3" t="s">
        <v>2</v>
      </c>
      <c r="N34" s="3"/>
      <c r="O34" s="3" t="s">
        <v>148</v>
      </c>
      <c r="P34" s="6" t="s">
        <v>213</v>
      </c>
      <c r="Q34" s="12">
        <v>2251</v>
      </c>
      <c r="R34" s="15"/>
      <c r="S34" s="8" t="s">
        <v>55</v>
      </c>
      <c r="T34" s="8" t="s">
        <v>55</v>
      </c>
      <c r="U34" s="15"/>
    </row>
    <row r="35" spans="12:23" x14ac:dyDescent="0.25">
      <c r="L35" s="3" t="s">
        <v>20</v>
      </c>
      <c r="M35" s="3" t="s">
        <v>2</v>
      </c>
      <c r="N35" s="3"/>
      <c r="O35" s="3" t="s">
        <v>149</v>
      </c>
      <c r="P35" s="6" t="s">
        <v>213</v>
      </c>
      <c r="Q35" s="12">
        <v>2251</v>
      </c>
      <c r="R35" s="15"/>
      <c r="S35" s="8" t="s">
        <v>55</v>
      </c>
      <c r="T35" s="8" t="s">
        <v>55</v>
      </c>
      <c r="U35" s="15"/>
    </row>
    <row r="36" spans="12:23" x14ac:dyDescent="0.25">
      <c r="L36" s="3" t="s">
        <v>39</v>
      </c>
      <c r="M36" s="3" t="s">
        <v>2</v>
      </c>
      <c r="N36" s="3"/>
      <c r="O36" s="3" t="s">
        <v>150</v>
      </c>
      <c r="P36" s="6" t="s">
        <v>213</v>
      </c>
      <c r="Q36" s="12">
        <v>2251</v>
      </c>
      <c r="R36" s="15"/>
      <c r="S36" s="8" t="s">
        <v>55</v>
      </c>
      <c r="T36" s="8" t="s">
        <v>55</v>
      </c>
      <c r="U36" s="15"/>
    </row>
    <row r="37" spans="12:23" x14ac:dyDescent="0.25">
      <c r="L37" s="3" t="s">
        <v>40</v>
      </c>
      <c r="M37" s="3" t="s">
        <v>2</v>
      </c>
      <c r="N37" s="3"/>
      <c r="O37" s="20"/>
      <c r="P37" s="20"/>
      <c r="Q37" s="5"/>
      <c r="R37" s="8"/>
      <c r="S37" s="8" t="s">
        <v>55</v>
      </c>
      <c r="T37" s="8" t="s">
        <v>55</v>
      </c>
      <c r="U37" s="15"/>
    </row>
    <row r="38" spans="12:23" x14ac:dyDescent="0.25">
      <c r="L38" s="3" t="s">
        <v>41</v>
      </c>
      <c r="M38" s="3" t="s">
        <v>2</v>
      </c>
      <c r="N38" s="3"/>
      <c r="O38" s="20"/>
      <c r="P38" s="20"/>
      <c r="Q38" s="5"/>
      <c r="R38" s="8"/>
      <c r="S38" s="8" t="s">
        <v>55</v>
      </c>
      <c r="T38" s="8" t="s">
        <v>55</v>
      </c>
      <c r="U38" s="15"/>
    </row>
    <row r="39" spans="12:23" x14ac:dyDescent="0.25">
      <c r="L39" s="3" t="s">
        <v>42</v>
      </c>
      <c r="M39" s="3" t="s">
        <v>2</v>
      </c>
      <c r="N39" s="3"/>
      <c r="O39" s="20"/>
      <c r="P39" s="20"/>
      <c r="Q39" s="5"/>
      <c r="R39" s="8"/>
      <c r="S39" s="8" t="s">
        <v>55</v>
      </c>
      <c r="T39" s="8" t="s">
        <v>55</v>
      </c>
      <c r="U39" s="15"/>
    </row>
    <row r="40" spans="12:23" x14ac:dyDescent="0.25">
      <c r="L40" s="3" t="s">
        <v>43</v>
      </c>
      <c r="M40" s="3" t="s">
        <v>2</v>
      </c>
      <c r="N40" s="3"/>
      <c r="O40" s="20"/>
      <c r="P40" s="20"/>
      <c r="Q40" s="5"/>
      <c r="R40" s="8"/>
      <c r="S40" s="8" t="s">
        <v>55</v>
      </c>
      <c r="T40" s="8" t="s">
        <v>55</v>
      </c>
      <c r="U40" s="15"/>
    </row>
    <row r="41" spans="12:23" x14ac:dyDescent="0.25">
      <c r="L41" s="3" t="s">
        <v>44</v>
      </c>
      <c r="M41" s="3" t="s">
        <v>2</v>
      </c>
      <c r="N41" s="3" t="s">
        <v>439</v>
      </c>
      <c r="O41" s="3" t="s">
        <v>240</v>
      </c>
      <c r="P41" s="6" t="s">
        <v>258</v>
      </c>
      <c r="Q41" s="8"/>
      <c r="R41" s="12" t="s">
        <v>201</v>
      </c>
      <c r="S41" s="8" t="s">
        <v>55</v>
      </c>
      <c r="T41" s="8" t="s">
        <v>55</v>
      </c>
      <c r="U41" s="15" t="s">
        <v>314</v>
      </c>
    </row>
    <row r="42" spans="12:23" x14ac:dyDescent="0.25">
      <c r="L42" s="3" t="s">
        <v>45</v>
      </c>
      <c r="M42" s="3" t="s">
        <v>2</v>
      </c>
      <c r="N42" s="3"/>
      <c r="O42" s="3" t="s">
        <v>241</v>
      </c>
      <c r="P42" s="6" t="s">
        <v>258</v>
      </c>
      <c r="Q42" s="8"/>
      <c r="R42" s="12" t="s">
        <v>201</v>
      </c>
      <c r="S42" s="8" t="s">
        <v>55</v>
      </c>
      <c r="T42" s="8" t="s">
        <v>55</v>
      </c>
      <c r="U42" s="15"/>
      <c r="W42" t="s">
        <v>392</v>
      </c>
    </row>
    <row r="43" spans="12:23" x14ac:dyDescent="0.25">
      <c r="L43" s="3" t="s">
        <v>46</v>
      </c>
      <c r="M43" s="3" t="s">
        <v>2</v>
      </c>
      <c r="N43" s="3" t="s">
        <v>438</v>
      </c>
      <c r="O43" s="3" t="s">
        <v>242</v>
      </c>
      <c r="P43" s="6" t="s">
        <v>258</v>
      </c>
      <c r="Q43" s="8"/>
      <c r="R43" s="12" t="s">
        <v>201</v>
      </c>
      <c r="S43" s="8" t="s">
        <v>55</v>
      </c>
      <c r="T43" s="8" t="s">
        <v>55</v>
      </c>
      <c r="U43" s="15"/>
    </row>
    <row r="44" spans="12:23" x14ac:dyDescent="0.25">
      <c r="L44" s="3" t="s">
        <v>47</v>
      </c>
      <c r="M44" s="3" t="s">
        <v>2</v>
      </c>
      <c r="N44" s="3" t="s">
        <v>437</v>
      </c>
      <c r="O44" s="3" t="s">
        <v>243</v>
      </c>
      <c r="P44" s="6" t="s">
        <v>258</v>
      </c>
      <c r="Q44" s="8"/>
      <c r="R44" s="12" t="s">
        <v>201</v>
      </c>
      <c r="S44" s="8" t="s">
        <v>55</v>
      </c>
      <c r="T44" s="8" t="s">
        <v>55</v>
      </c>
      <c r="U44" s="15"/>
    </row>
    <row r="45" spans="12:23" x14ac:dyDescent="0.25">
      <c r="L45" s="3" t="s">
        <v>48</v>
      </c>
      <c r="M45" s="3" t="s">
        <v>2</v>
      </c>
      <c r="N45" s="3"/>
      <c r="O45" s="20"/>
      <c r="P45" s="20"/>
      <c r="Q45" s="5"/>
      <c r="R45" s="8"/>
      <c r="S45" s="8" t="s">
        <v>55</v>
      </c>
      <c r="T45" s="8" t="s">
        <v>55</v>
      </c>
      <c r="U45" s="15"/>
    </row>
    <row r="46" spans="12:23" x14ac:dyDescent="0.25">
      <c r="L46" s="3" t="s">
        <v>49</v>
      </c>
      <c r="M46" s="3" t="s">
        <v>2</v>
      </c>
      <c r="N46" s="3"/>
      <c r="O46" s="20"/>
      <c r="P46" s="20"/>
      <c r="Q46" s="5"/>
      <c r="R46" s="8"/>
      <c r="S46" s="8" t="s">
        <v>55</v>
      </c>
      <c r="T46" s="8" t="s">
        <v>55</v>
      </c>
      <c r="U46" s="15"/>
    </row>
    <row r="47" spans="12:23" x14ac:dyDescent="0.25">
      <c r="L47" s="3" t="s">
        <v>50</v>
      </c>
      <c r="M47" s="3" t="s">
        <v>2</v>
      </c>
      <c r="N47" s="3"/>
      <c r="O47" s="20"/>
      <c r="P47" s="20"/>
      <c r="Q47" s="5"/>
      <c r="R47" s="8"/>
      <c r="S47" s="8" t="s">
        <v>55</v>
      </c>
      <c r="T47" s="8" t="s">
        <v>55</v>
      </c>
      <c r="U47" s="15"/>
    </row>
    <row r="48" spans="12:23" x14ac:dyDescent="0.25">
      <c r="L48" s="3" t="s">
        <v>51</v>
      </c>
      <c r="M48" s="3" t="s">
        <v>2</v>
      </c>
      <c r="N48" s="3"/>
      <c r="O48" s="20"/>
      <c r="P48" s="20"/>
      <c r="Q48" s="5"/>
      <c r="R48" s="8"/>
      <c r="S48" s="8" t="s">
        <v>55</v>
      </c>
      <c r="T48" s="8" t="s">
        <v>55</v>
      </c>
      <c r="U48" s="15"/>
    </row>
    <row r="49" spans="12:21" x14ac:dyDescent="0.25">
      <c r="L49" s="3" t="s">
        <v>52</v>
      </c>
      <c r="M49" s="3" t="s">
        <v>2</v>
      </c>
      <c r="N49" s="3"/>
      <c r="O49" s="20"/>
      <c r="P49" s="20"/>
      <c r="Q49" s="5"/>
      <c r="R49" s="8"/>
      <c r="S49" s="8" t="s">
        <v>55</v>
      </c>
      <c r="T49" s="8" t="s">
        <v>55</v>
      </c>
      <c r="U49" s="15"/>
    </row>
    <row r="50" spans="12:21" x14ac:dyDescent="0.25">
      <c r="L50" s="3" t="s">
        <v>53</v>
      </c>
      <c r="M50" s="3" t="s">
        <v>2</v>
      </c>
      <c r="N50" s="3"/>
      <c r="O50" s="6" t="s">
        <v>358</v>
      </c>
      <c r="P50" s="6" t="s">
        <v>166</v>
      </c>
      <c r="Q50" s="6" t="s">
        <v>382</v>
      </c>
      <c r="R50" s="12"/>
      <c r="S50" s="8" t="s">
        <v>55</v>
      </c>
      <c r="T50" s="8" t="s">
        <v>55</v>
      </c>
      <c r="U50" s="15"/>
    </row>
    <row r="51" spans="12:21" x14ac:dyDescent="0.25">
      <c r="L51" s="3" t="s">
        <v>54</v>
      </c>
      <c r="M51" s="3" t="s">
        <v>2</v>
      </c>
      <c r="N51" s="3"/>
      <c r="O51" s="6" t="s">
        <v>381</v>
      </c>
      <c r="P51" s="6" t="s">
        <v>359</v>
      </c>
      <c r="Q51" s="5"/>
      <c r="R51" s="8">
        <v>2251</v>
      </c>
      <c r="S51" s="8" t="s">
        <v>55</v>
      </c>
      <c r="T51" s="8" t="s">
        <v>55</v>
      </c>
      <c r="U51" s="15"/>
    </row>
    <row r="52" spans="12:21" x14ac:dyDescent="0.25">
      <c r="L52" s="3" t="s">
        <v>21</v>
      </c>
      <c r="M52" s="3" t="s">
        <v>2</v>
      </c>
      <c r="N52" s="3"/>
      <c r="O52" s="6" t="s">
        <v>163</v>
      </c>
      <c r="P52" s="6" t="s">
        <v>164</v>
      </c>
      <c r="Q52" s="5"/>
      <c r="R52" s="12" t="s">
        <v>404</v>
      </c>
      <c r="S52" s="8" t="s">
        <v>55</v>
      </c>
      <c r="T52" s="8" t="s">
        <v>55</v>
      </c>
      <c r="U52" s="15"/>
    </row>
    <row r="53" spans="12:21" x14ac:dyDescent="0.25">
      <c r="L53" s="4" t="s">
        <v>10</v>
      </c>
      <c r="M53" s="3" t="s">
        <v>2</v>
      </c>
      <c r="N53" s="3"/>
      <c r="O53" s="20"/>
      <c r="P53" s="20"/>
      <c r="Q53" s="5"/>
      <c r="R53" s="12"/>
      <c r="S53" s="8" t="s">
        <v>55</v>
      </c>
      <c r="T53" s="8" t="s">
        <v>55</v>
      </c>
      <c r="U53" s="15"/>
    </row>
    <row r="54" spans="12:21" x14ac:dyDescent="0.25">
      <c r="L54" s="4" t="s">
        <v>12</v>
      </c>
      <c r="M54" s="3" t="s">
        <v>2</v>
      </c>
      <c r="N54" s="3"/>
      <c r="O54" s="20"/>
      <c r="P54" s="20"/>
      <c r="Q54" s="5"/>
      <c r="R54" s="8"/>
      <c r="S54" s="8" t="s">
        <v>55</v>
      </c>
      <c r="T54" s="8" t="s">
        <v>55</v>
      </c>
      <c r="U54" s="15"/>
    </row>
    <row r="55" spans="12:21" x14ac:dyDescent="0.25">
      <c r="L55" s="4" t="s">
        <v>14</v>
      </c>
      <c r="M55" s="3" t="s">
        <v>2</v>
      </c>
      <c r="N55" s="3"/>
      <c r="O55" s="20"/>
      <c r="P55" s="21"/>
      <c r="Q55" s="5"/>
      <c r="R55" s="8"/>
      <c r="S55" s="8" t="s">
        <v>55</v>
      </c>
      <c r="T55" s="8" t="s">
        <v>55</v>
      </c>
      <c r="U55" s="15"/>
    </row>
    <row r="56" spans="12:21" x14ac:dyDescent="0.25">
      <c r="L56" s="4" t="s">
        <v>16</v>
      </c>
      <c r="M56" s="3" t="s">
        <v>2</v>
      </c>
      <c r="N56" s="3"/>
      <c r="O56" s="20"/>
      <c r="P56" s="21"/>
      <c r="Q56" s="5"/>
      <c r="R56" s="8"/>
      <c r="S56" s="8" t="s">
        <v>55</v>
      </c>
      <c r="T56" s="8" t="s">
        <v>55</v>
      </c>
      <c r="U56" s="15"/>
    </row>
    <row r="57" spans="12:21" x14ac:dyDescent="0.25">
      <c r="L57" s="4" t="s">
        <v>58</v>
      </c>
      <c r="M57" s="3" t="s">
        <v>142</v>
      </c>
      <c r="N57" s="3"/>
      <c r="O57" s="6" t="s">
        <v>246</v>
      </c>
      <c r="P57" s="6" t="s">
        <v>359</v>
      </c>
      <c r="Q57" s="5"/>
      <c r="R57" s="8"/>
      <c r="S57" s="8" t="s">
        <v>55</v>
      </c>
      <c r="T57" s="8" t="s">
        <v>55</v>
      </c>
      <c r="U57" s="15"/>
    </row>
  </sheetData>
  <mergeCells count="35">
    <mergeCell ref="I22:J22"/>
    <mergeCell ref="L2:T2"/>
    <mergeCell ref="I3:J3"/>
    <mergeCell ref="B17:G17"/>
    <mergeCell ref="B18:G18"/>
    <mergeCell ref="B19:G19"/>
    <mergeCell ref="D3:G3"/>
    <mergeCell ref="D4:G4"/>
    <mergeCell ref="D5:G5"/>
    <mergeCell ref="B9:D9"/>
    <mergeCell ref="E9:G9"/>
    <mergeCell ref="E13:G13"/>
    <mergeCell ref="B13:D13"/>
    <mergeCell ref="B12:D12"/>
    <mergeCell ref="B6:C6"/>
    <mergeCell ref="B21:G21"/>
    <mergeCell ref="S3:T3"/>
    <mergeCell ref="B3:C3"/>
    <mergeCell ref="E12:G12"/>
    <mergeCell ref="E10:G10"/>
    <mergeCell ref="B10:D10"/>
    <mergeCell ref="Q3:R3"/>
    <mergeCell ref="O3:P3"/>
    <mergeCell ref="B4:C4"/>
    <mergeCell ref="B5:C5"/>
    <mergeCell ref="D6:G6"/>
    <mergeCell ref="B15:D15"/>
    <mergeCell ref="E15:G15"/>
    <mergeCell ref="B14:D14"/>
    <mergeCell ref="B20:G20"/>
    <mergeCell ref="L3:M3"/>
    <mergeCell ref="E14:G14"/>
    <mergeCell ref="I12:J12"/>
    <mergeCell ref="B8:D8"/>
    <mergeCell ref="E8:G8"/>
  </mergeCells>
  <dataValidations count="3">
    <dataValidation type="decimal" allowBlank="1" showInputMessage="1" showErrorMessage="1" sqref="E14:G14">
      <formula1>0</formula1>
      <formula2>1</formula2>
    </dataValidation>
    <dataValidation type="decimal" allowBlank="1" showInputMessage="1" showErrorMessage="1" sqref="E13:G13">
      <formula1>1</formula1>
      <formula2>1000</formula2>
    </dataValidation>
    <dataValidation type="list" allowBlank="1" showInputMessage="1" showErrorMessage="1" sqref="S5:T57 E15:G15 E8:G9 E12 E10 M5:M57 N44:N57 N5:N42">
      <formula1>#REF!</formula1>
    </dataValidation>
  </dataValidations>
  <pageMargins left="0.7" right="0.7" top="0.75" bottom="0.75" header="0.3" footer="0.3"/>
  <pageSetup paperSize="9" orientation="portrait" r:id="rId1"/>
  <headerFooter>
    <oddFooter>&amp;L&amp;"museo sans for dell,Bold"&amp;KAAAAAA                 Dell - Internal Use - Confidential</oddFooter>
    <evenFooter>&amp;L&amp;"museo sans for dell,Bold"&amp;KAAAAAA                 Dell - Internal Use - Confidential</evenFooter>
    <firstFooter>&amp;L&amp;"museo sans for dell,Bold"&amp;KAAAAAA                 Dell - Internal Use - Confidential</firstFooter>
  </headerFooter>
  <tableParts count="4">
    <tablePart r:id="rId2"/>
    <tablePart r:id="rId3"/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Q49"/>
  <sheetViews>
    <sheetView tabSelected="1" topLeftCell="B1" workbookViewId="0">
      <selection activeCell="B12" sqref="B12"/>
    </sheetView>
  </sheetViews>
  <sheetFormatPr defaultRowHeight="15" x14ac:dyDescent="0.25"/>
  <cols>
    <col min="1" max="1" width="21.7109375" style="7" bestFit="1" customWidth="1"/>
    <col min="2" max="2" width="14.7109375" style="7" customWidth="1"/>
    <col min="3" max="3" width="12" style="7" customWidth="1"/>
    <col min="4" max="4" width="23.28515625" style="7" customWidth="1"/>
    <col min="5" max="5" width="14.85546875" style="7" customWidth="1"/>
    <col min="6" max="6" width="15.5703125" style="7" bestFit="1" customWidth="1"/>
    <col min="7" max="7" width="13.85546875" style="7" bestFit="1" customWidth="1"/>
    <col min="8" max="8" width="21.42578125" style="7" customWidth="1"/>
    <col min="9" max="9" width="21.5703125" style="7" customWidth="1"/>
    <col min="10" max="10" width="21.42578125" style="7" customWidth="1"/>
    <col min="11" max="11" width="21" style="7" customWidth="1"/>
    <col min="12" max="12" width="17" style="7" customWidth="1"/>
    <col min="13" max="13" width="15.85546875" style="7" bestFit="1" customWidth="1"/>
    <col min="14" max="14" width="16.5703125" style="7" bestFit="1" customWidth="1"/>
    <col min="15" max="15" width="16.42578125" style="7" customWidth="1"/>
    <col min="16" max="19" width="9.140625" style="7"/>
    <col min="20" max="20" width="48.28515625" style="7" bestFit="1" customWidth="1"/>
    <col min="21" max="16384" width="9.140625" style="7"/>
  </cols>
  <sheetData>
    <row r="1" spans="1:17" ht="22.5" customHeight="1" x14ac:dyDescent="0.25">
      <c r="E1" s="157" t="s">
        <v>603</v>
      </c>
      <c r="F1" s="157"/>
      <c r="G1" s="157"/>
      <c r="H1" s="157"/>
      <c r="I1" s="157"/>
      <c r="J1" s="157"/>
      <c r="K1" s="157"/>
      <c r="L1" s="157"/>
    </row>
    <row r="2" spans="1:17" ht="17.25" customHeight="1" x14ac:dyDescent="0.25">
      <c r="A2" s="17"/>
      <c r="E2" s="7">
        <v>100</v>
      </c>
      <c r="F2" s="14">
        <v>2251</v>
      </c>
      <c r="G2" s="14">
        <v>101</v>
      </c>
      <c r="H2" s="14">
        <v>120</v>
      </c>
      <c r="I2" s="14">
        <v>200</v>
      </c>
      <c r="J2" s="14">
        <v>300</v>
      </c>
      <c r="K2" s="14">
        <v>400</v>
      </c>
      <c r="L2" s="14">
        <v>500</v>
      </c>
      <c r="Q2" s="7" t="s">
        <v>511</v>
      </c>
    </row>
    <row r="3" spans="1:17" s="14" customFormat="1" ht="30" x14ac:dyDescent="0.25">
      <c r="A3" s="14" t="s">
        <v>174</v>
      </c>
      <c r="B3" s="14" t="s">
        <v>177</v>
      </c>
      <c r="C3" s="14" t="s">
        <v>200</v>
      </c>
      <c r="D3" s="14" t="s">
        <v>506</v>
      </c>
      <c r="E3" s="14" t="s">
        <v>175</v>
      </c>
      <c r="F3" s="14" t="s">
        <v>203</v>
      </c>
      <c r="G3" s="14" t="s">
        <v>492</v>
      </c>
      <c r="H3" s="14" t="s">
        <v>217</v>
      </c>
      <c r="I3" s="14" t="s">
        <v>454</v>
      </c>
      <c r="J3" s="14" t="s">
        <v>218</v>
      </c>
      <c r="K3" s="14" t="s">
        <v>456</v>
      </c>
      <c r="L3" s="14" t="s">
        <v>455</v>
      </c>
      <c r="M3" s="14" t="s">
        <v>604</v>
      </c>
      <c r="Q3" s="7" t="str">
        <f t="shared" ref="Q3:Q10" si="0">CONCATENATE(K4,"  rlp",C4,"  rlp",C4,".rlppleee.org")</f>
        <v>192.168.150.22  rlpnova1  rlpnova1.rlppleee.org</v>
      </c>
    </row>
    <row r="4" spans="1:17" x14ac:dyDescent="0.25">
      <c r="A4" s="128" t="s">
        <v>176</v>
      </c>
      <c r="B4" s="127" t="s">
        <v>407</v>
      </c>
      <c r="C4" s="128" t="s">
        <v>312</v>
      </c>
      <c r="D4" s="127" t="s">
        <v>340</v>
      </c>
      <c r="E4" s="122" t="s">
        <v>179</v>
      </c>
      <c r="F4" s="125" t="s">
        <v>204</v>
      </c>
      <c r="G4" s="122" t="str">
        <f t="shared" ref="G4:G15" si="1">CONCATENATE("192.168.151.",M4)</f>
        <v>192.168.151.22</v>
      </c>
      <c r="H4" s="125" t="str">
        <f t="shared" ref="H4:H15" si="2">CONCATENATE("192.168.121.",M4)</f>
        <v>192.168.121.22</v>
      </c>
      <c r="I4" s="122" t="str">
        <f t="shared" ref="I4:I15" si="3">CONCATENATE("192.168.200.",M4)</f>
        <v>192.168.200.22</v>
      </c>
      <c r="J4" s="125" t="str">
        <f t="shared" ref="J4:J15" si="4">CONCATENATE("192.168.170.",M4)</f>
        <v>192.168.170.22</v>
      </c>
      <c r="K4" s="124" t="str">
        <f t="shared" ref="K4:K15" si="5">CONCATENATE("192.168.150.",M4)</f>
        <v>192.168.150.22</v>
      </c>
      <c r="L4" s="125" t="str">
        <f>CONCATENATE("172.16.0.",M4)</f>
        <v>172.16.0.22</v>
      </c>
      <c r="M4" s="7">
        <v>22</v>
      </c>
      <c r="Q4" s="7" t="str">
        <f t="shared" si="0"/>
        <v>192.168.150.23  rlpnova2  rlpnova2.rlppleee.org</v>
      </c>
    </row>
    <row r="5" spans="1:17" x14ac:dyDescent="0.25">
      <c r="A5" s="129" t="s">
        <v>180</v>
      </c>
      <c r="B5" s="130" t="s">
        <v>405</v>
      </c>
      <c r="C5" s="129" t="s">
        <v>311</v>
      </c>
      <c r="D5" s="131" t="s">
        <v>339</v>
      </c>
      <c r="E5" s="132" t="s">
        <v>181</v>
      </c>
      <c r="F5" s="133" t="s">
        <v>205</v>
      </c>
      <c r="G5" s="122" t="str">
        <f t="shared" si="1"/>
        <v>192.168.151.23</v>
      </c>
      <c r="H5" s="125" t="str">
        <f t="shared" si="2"/>
        <v>192.168.121.23</v>
      </c>
      <c r="I5" s="122" t="str">
        <f t="shared" si="3"/>
        <v>192.168.200.23</v>
      </c>
      <c r="J5" s="125" t="str">
        <f t="shared" si="4"/>
        <v>192.168.170.23</v>
      </c>
      <c r="K5" s="134" t="str">
        <f t="shared" si="5"/>
        <v>192.168.150.23</v>
      </c>
      <c r="L5" s="133" t="str">
        <f>CONCATENATE("172.16.0.",M5)</f>
        <v>172.16.0.23</v>
      </c>
      <c r="M5" s="135">
        <v>23</v>
      </c>
      <c r="Q5" s="7" t="str">
        <f t="shared" si="0"/>
        <v>192.168.150.24  rlpnova3  rlpnova3.rlppleee.org</v>
      </c>
    </row>
    <row r="6" spans="1:17" x14ac:dyDescent="0.25">
      <c r="A6" s="128" t="s">
        <v>194</v>
      </c>
      <c r="B6" s="127" t="s">
        <v>406</v>
      </c>
      <c r="C6" s="128" t="s">
        <v>338</v>
      </c>
      <c r="D6" s="127" t="s">
        <v>341</v>
      </c>
      <c r="E6" s="122" t="s">
        <v>188</v>
      </c>
      <c r="F6" s="125" t="s">
        <v>206</v>
      </c>
      <c r="G6" s="122" t="str">
        <f t="shared" si="1"/>
        <v>192.168.151.24</v>
      </c>
      <c r="H6" s="125" t="str">
        <f t="shared" si="2"/>
        <v>192.168.121.24</v>
      </c>
      <c r="I6" s="122" t="str">
        <f t="shared" si="3"/>
        <v>192.168.200.24</v>
      </c>
      <c r="J6" s="125" t="str">
        <f t="shared" si="4"/>
        <v>192.168.170.24</v>
      </c>
      <c r="K6" s="124" t="str">
        <f t="shared" si="5"/>
        <v>192.168.150.24</v>
      </c>
      <c r="L6" s="125" t="str">
        <f>CONCATENATE("172.16.0.",M6)</f>
        <v>172.16.0.24</v>
      </c>
      <c r="M6" s="7">
        <v>24</v>
      </c>
      <c r="Q6" s="7" t="str">
        <f t="shared" si="0"/>
        <v>192.168.150.25  rlpnova4  rlpnova4.rlppleee.org</v>
      </c>
    </row>
    <row r="7" spans="1:17" x14ac:dyDescent="0.25">
      <c r="A7" s="128" t="s">
        <v>195</v>
      </c>
      <c r="B7" s="127" t="s">
        <v>408</v>
      </c>
      <c r="C7" s="128" t="s">
        <v>337</v>
      </c>
      <c r="D7" s="131" t="s">
        <v>342</v>
      </c>
      <c r="E7" s="122" t="s">
        <v>189</v>
      </c>
      <c r="F7" s="125" t="s">
        <v>207</v>
      </c>
      <c r="G7" s="122" t="str">
        <f t="shared" si="1"/>
        <v>192.168.151.25</v>
      </c>
      <c r="H7" s="125" t="str">
        <f t="shared" si="2"/>
        <v>192.168.121.25</v>
      </c>
      <c r="I7" s="122" t="str">
        <f t="shared" si="3"/>
        <v>192.168.200.25</v>
      </c>
      <c r="J7" s="125" t="str">
        <f t="shared" si="4"/>
        <v>192.168.170.25</v>
      </c>
      <c r="K7" s="124" t="str">
        <f t="shared" si="5"/>
        <v>192.168.150.25</v>
      </c>
      <c r="L7" s="125" t="str">
        <f>CONCATENATE("172.16.0.",M7)</f>
        <v>172.16.0.25</v>
      </c>
      <c r="M7" s="7">
        <v>25</v>
      </c>
      <c r="Q7" s="7" t="str">
        <f t="shared" si="0"/>
        <v>192.168.150.26  rlpnova5  rlpnova5.rlppleee.org</v>
      </c>
    </row>
    <row r="8" spans="1:17" x14ac:dyDescent="0.25">
      <c r="A8" s="128" t="s">
        <v>196</v>
      </c>
      <c r="B8" s="127" t="s">
        <v>409</v>
      </c>
      <c r="C8" s="128" t="s">
        <v>343</v>
      </c>
      <c r="D8" s="131" t="s">
        <v>344</v>
      </c>
      <c r="E8" s="122" t="s">
        <v>190</v>
      </c>
      <c r="F8" s="125" t="s">
        <v>208</v>
      </c>
      <c r="G8" s="122" t="str">
        <f t="shared" si="1"/>
        <v>192.168.151.26</v>
      </c>
      <c r="H8" s="125" t="str">
        <f t="shared" si="2"/>
        <v>192.168.121.26</v>
      </c>
      <c r="I8" s="122" t="str">
        <f t="shared" si="3"/>
        <v>192.168.200.26</v>
      </c>
      <c r="J8" s="125" t="str">
        <f t="shared" si="4"/>
        <v>192.168.170.26</v>
      </c>
      <c r="K8" s="124" t="str">
        <f t="shared" si="5"/>
        <v>192.168.150.26</v>
      </c>
      <c r="L8" s="125" t="str">
        <f>CONCATENATE("172.16.0.",M8)</f>
        <v>172.16.0.26</v>
      </c>
      <c r="M8" s="7">
        <v>26</v>
      </c>
      <c r="Q8" s="7" t="str">
        <f t="shared" si="0"/>
        <v>192.168.150.33  rlpstorage1  rlpstorage1.rlppleee.org</v>
      </c>
    </row>
    <row r="9" spans="1:17" x14ac:dyDescent="0.25">
      <c r="A9" s="128" t="s">
        <v>197</v>
      </c>
      <c r="B9" s="127" t="s">
        <v>410</v>
      </c>
      <c r="C9" s="128" t="s">
        <v>326</v>
      </c>
      <c r="D9" s="131" t="s">
        <v>346</v>
      </c>
      <c r="E9" s="122" t="s">
        <v>191</v>
      </c>
      <c r="F9" s="125" t="s">
        <v>493</v>
      </c>
      <c r="G9" s="122" t="str">
        <f t="shared" si="1"/>
        <v>192.168.151.33</v>
      </c>
      <c r="H9" s="125" t="str">
        <f t="shared" si="2"/>
        <v>192.168.121.33</v>
      </c>
      <c r="I9" s="122" t="str">
        <f t="shared" si="3"/>
        <v>192.168.200.33</v>
      </c>
      <c r="J9" s="125" t="str">
        <f t="shared" si="4"/>
        <v>192.168.170.33</v>
      </c>
      <c r="K9" s="124" t="str">
        <f t="shared" si="5"/>
        <v>192.168.150.33</v>
      </c>
      <c r="L9" s="125"/>
      <c r="M9" s="7">
        <v>33</v>
      </c>
      <c r="Q9" s="7" t="str">
        <f t="shared" si="0"/>
        <v>192.168.150.34  rlpstorage2  rlpstorage2.rlppleee.org</v>
      </c>
    </row>
    <row r="10" spans="1:17" x14ac:dyDescent="0.25">
      <c r="A10" s="128" t="s">
        <v>198</v>
      </c>
      <c r="B10" s="130" t="s">
        <v>411</v>
      </c>
      <c r="C10" s="128" t="s">
        <v>355</v>
      </c>
      <c r="D10" s="131" t="s">
        <v>347</v>
      </c>
      <c r="E10" s="122" t="s">
        <v>192</v>
      </c>
      <c r="F10" s="125" t="s">
        <v>494</v>
      </c>
      <c r="G10" s="122" t="str">
        <f t="shared" si="1"/>
        <v>192.168.151.34</v>
      </c>
      <c r="H10" s="125" t="str">
        <f t="shared" si="2"/>
        <v>192.168.121.34</v>
      </c>
      <c r="I10" s="122" t="str">
        <f t="shared" si="3"/>
        <v>192.168.200.34</v>
      </c>
      <c r="J10" s="125" t="str">
        <f t="shared" si="4"/>
        <v>192.168.170.34</v>
      </c>
      <c r="K10" s="124" t="str">
        <f t="shared" si="5"/>
        <v>192.168.150.34</v>
      </c>
      <c r="L10" s="125"/>
      <c r="M10" s="7">
        <v>34</v>
      </c>
      <c r="Q10" s="7" t="str">
        <f t="shared" si="0"/>
        <v>192.168.150.35  rlpstorage3  rlpstorage3.rlppleee.org</v>
      </c>
    </row>
    <row r="11" spans="1:17" x14ac:dyDescent="0.25">
      <c r="A11" s="128" t="s">
        <v>199</v>
      </c>
      <c r="B11" s="127" t="s">
        <v>624</v>
      </c>
      <c r="C11" s="128" t="s">
        <v>356</v>
      </c>
      <c r="D11" s="131" t="s">
        <v>345</v>
      </c>
      <c r="E11" s="122" t="s">
        <v>193</v>
      </c>
      <c r="F11" s="125" t="s">
        <v>495</v>
      </c>
      <c r="G11" s="122" t="str">
        <f t="shared" si="1"/>
        <v>192.168.151.35</v>
      </c>
      <c r="H11" s="125" t="str">
        <f t="shared" si="2"/>
        <v>192.168.121.35</v>
      </c>
      <c r="I11" s="122" t="str">
        <f t="shared" si="3"/>
        <v>192.168.200.35</v>
      </c>
      <c r="J11" s="125" t="str">
        <f t="shared" si="4"/>
        <v>192.168.170.35</v>
      </c>
      <c r="K11" s="124" t="str">
        <f t="shared" si="5"/>
        <v>192.168.150.35</v>
      </c>
      <c r="L11" s="125"/>
      <c r="M11" s="7">
        <v>35</v>
      </c>
    </row>
    <row r="12" spans="1:17" x14ac:dyDescent="0.25">
      <c r="A12" s="128" t="s">
        <v>227</v>
      </c>
      <c r="B12" s="127" t="s">
        <v>413</v>
      </c>
      <c r="C12" s="128" t="s">
        <v>482</v>
      </c>
      <c r="D12" s="127" t="s">
        <v>351</v>
      </c>
      <c r="E12" s="122" t="s">
        <v>228</v>
      </c>
      <c r="F12" s="125" t="s">
        <v>209</v>
      </c>
      <c r="G12" s="122" t="str">
        <f t="shared" si="1"/>
        <v>192.168.151.28</v>
      </c>
      <c r="H12" s="125" t="str">
        <f t="shared" si="2"/>
        <v>192.168.121.28</v>
      </c>
      <c r="I12" s="122" t="str">
        <f t="shared" si="3"/>
        <v>192.168.200.28</v>
      </c>
      <c r="J12" s="125" t="str">
        <f t="shared" si="4"/>
        <v>192.168.170.28</v>
      </c>
      <c r="K12" s="124" t="str">
        <f t="shared" si="5"/>
        <v>192.168.150.28</v>
      </c>
      <c r="L12" s="125"/>
      <c r="M12" s="7">
        <v>28</v>
      </c>
      <c r="Q12" s="7" t="str">
        <f>CONCATENATE(K13,"  rlp",C13,"  rlp",C13,".rlppleee.org")</f>
        <v>192.168.150.29  rlpcontrol2  rlpcontrol2.rlppleee.org</v>
      </c>
    </row>
    <row r="13" spans="1:17" x14ac:dyDescent="0.25">
      <c r="A13" s="128" t="s">
        <v>229</v>
      </c>
      <c r="B13" s="127" t="s">
        <v>414</v>
      </c>
      <c r="C13" s="128" t="s">
        <v>483</v>
      </c>
      <c r="D13" s="127" t="s">
        <v>352</v>
      </c>
      <c r="E13" s="122" t="s">
        <v>230</v>
      </c>
      <c r="F13" s="125" t="s">
        <v>215</v>
      </c>
      <c r="G13" s="122" t="str">
        <f t="shared" si="1"/>
        <v>192.168.151.29</v>
      </c>
      <c r="H13" s="125" t="str">
        <f t="shared" si="2"/>
        <v>192.168.121.29</v>
      </c>
      <c r="I13" s="122" t="str">
        <f t="shared" si="3"/>
        <v>192.168.200.29</v>
      </c>
      <c r="J13" s="125" t="str">
        <f t="shared" si="4"/>
        <v>192.168.170.29</v>
      </c>
      <c r="K13" s="124" t="str">
        <f t="shared" si="5"/>
        <v>192.168.150.29</v>
      </c>
      <c r="L13" s="125"/>
      <c r="M13" s="7">
        <v>29</v>
      </c>
      <c r="Q13" s="7" t="str">
        <f>CONCATENATE(K14,"  rlp",C14,"  rlp",C14,".rlppleee.org")</f>
        <v>192.168.150.30  rlpcontrol3  rlpcontrol3.rlppleee.org</v>
      </c>
    </row>
    <row r="14" spans="1:17" x14ac:dyDescent="0.25">
      <c r="A14" s="128" t="s">
        <v>232</v>
      </c>
      <c r="B14" s="127" t="s">
        <v>415</v>
      </c>
      <c r="C14" s="128" t="s">
        <v>484</v>
      </c>
      <c r="D14" s="127" t="s">
        <v>366</v>
      </c>
      <c r="E14" s="122" t="s">
        <v>231</v>
      </c>
      <c r="F14" s="125" t="s">
        <v>236</v>
      </c>
      <c r="G14" s="122" t="str">
        <f t="shared" si="1"/>
        <v>192.168.151.30</v>
      </c>
      <c r="H14" s="125" t="str">
        <f t="shared" si="2"/>
        <v>192.168.121.30</v>
      </c>
      <c r="I14" s="122" t="str">
        <f t="shared" si="3"/>
        <v>192.168.200.30</v>
      </c>
      <c r="J14" s="125" t="str">
        <f t="shared" si="4"/>
        <v>192.168.170.30</v>
      </c>
      <c r="K14" s="124" t="str">
        <f t="shared" si="5"/>
        <v>192.168.150.30</v>
      </c>
      <c r="L14" s="125"/>
      <c r="M14" s="7">
        <v>30</v>
      </c>
      <c r="Q14" s="7" t="str">
        <f>CONCATENATE(K15,"  rlp",C15,"  rlp",C15,".rlppleee.org")</f>
        <v>192.168.150.31  rlpSAH  rlpSAH.rlppleee.org</v>
      </c>
    </row>
    <row r="15" spans="1:17" x14ac:dyDescent="0.25">
      <c r="A15" s="128" t="s">
        <v>233</v>
      </c>
      <c r="B15" s="127" t="s">
        <v>416</v>
      </c>
      <c r="C15" s="128" t="s">
        <v>314</v>
      </c>
      <c r="D15" s="127" t="s">
        <v>370</v>
      </c>
      <c r="E15" s="122" t="s">
        <v>234</v>
      </c>
      <c r="F15" s="125" t="s">
        <v>237</v>
      </c>
      <c r="G15" s="122" t="str">
        <f t="shared" si="1"/>
        <v>192.168.151.31</v>
      </c>
      <c r="H15" s="125" t="str">
        <f t="shared" si="2"/>
        <v>192.168.121.31</v>
      </c>
      <c r="I15" s="122" t="str">
        <f t="shared" si="3"/>
        <v>192.168.200.31</v>
      </c>
      <c r="J15" s="125" t="str">
        <f t="shared" si="4"/>
        <v>192.168.170.31</v>
      </c>
      <c r="K15" s="124" t="str">
        <f t="shared" si="5"/>
        <v>192.168.150.31</v>
      </c>
      <c r="L15" s="125"/>
      <c r="M15" s="7">
        <v>31</v>
      </c>
    </row>
    <row r="16" spans="1:17" x14ac:dyDescent="0.25">
      <c r="A16" s="128" t="s">
        <v>251</v>
      </c>
      <c r="B16" s="127" t="s">
        <v>252</v>
      </c>
      <c r="C16" s="128"/>
      <c r="D16" s="127"/>
      <c r="E16" s="122"/>
      <c r="F16" s="125" t="s">
        <v>255</v>
      </c>
      <c r="G16" s="122"/>
      <c r="H16" s="125"/>
      <c r="I16" s="122"/>
      <c r="J16" s="125"/>
      <c r="K16" s="124"/>
      <c r="L16" s="125"/>
    </row>
    <row r="17" spans="1:13" x14ac:dyDescent="0.25">
      <c r="A17" s="128" t="s">
        <v>253</v>
      </c>
      <c r="B17" s="127" t="s">
        <v>254</v>
      </c>
      <c r="C17" s="128"/>
      <c r="D17" s="127"/>
      <c r="E17" s="122"/>
      <c r="F17" s="125" t="s">
        <v>256</v>
      </c>
      <c r="G17" s="122"/>
      <c r="H17" s="125"/>
      <c r="I17" s="122"/>
      <c r="J17" s="125"/>
      <c r="K17" s="124"/>
      <c r="L17" s="125"/>
    </row>
    <row r="18" spans="1:13" x14ac:dyDescent="0.25">
      <c r="A18" s="128"/>
      <c r="B18" s="127"/>
      <c r="C18" s="128"/>
      <c r="D18" s="127"/>
      <c r="E18" s="122"/>
      <c r="F18" s="125"/>
      <c r="G18" s="122"/>
      <c r="H18" s="125"/>
      <c r="I18" s="122"/>
      <c r="J18" s="125"/>
      <c r="K18" s="124"/>
      <c r="L18" s="125"/>
    </row>
    <row r="19" spans="1:13" x14ac:dyDescent="0.25">
      <c r="A19" s="128"/>
      <c r="B19" s="127"/>
      <c r="C19" s="128"/>
      <c r="D19" s="127"/>
      <c r="E19" s="122"/>
      <c r="F19" s="125"/>
      <c r="G19" s="122"/>
      <c r="H19" s="125"/>
      <c r="I19" s="122"/>
      <c r="J19" s="125"/>
      <c r="K19" s="124"/>
      <c r="L19" s="125"/>
    </row>
    <row r="20" spans="1:13" x14ac:dyDescent="0.25">
      <c r="A20" s="128" t="s">
        <v>298</v>
      </c>
      <c r="B20" s="127" t="s">
        <v>307</v>
      </c>
      <c r="C20" s="128"/>
      <c r="D20" s="127"/>
      <c r="E20" s="122"/>
      <c r="F20" s="125" t="s">
        <v>300</v>
      </c>
      <c r="G20" s="122" t="str">
        <f t="shared" ref="G20:G22" si="6">CONCATENATE("192.168.151.",M20)</f>
        <v>192.168.151.38</v>
      </c>
      <c r="H20" s="125" t="str">
        <f t="shared" ref="H20:H22" si="7">CONCATENATE("192.168.121.",M20)</f>
        <v>192.168.121.38</v>
      </c>
      <c r="I20" s="122" t="str">
        <f t="shared" ref="I20:I22" si="8">CONCATENATE("192.168.200.",M20)</f>
        <v>192.168.200.38</v>
      </c>
      <c r="J20" s="125" t="str">
        <f t="shared" ref="J20:J22" si="9">CONCATENATE("192.168.170.",M20)</f>
        <v>192.168.170.38</v>
      </c>
      <c r="K20" s="124" t="str">
        <f t="shared" ref="K20:K22" si="10">CONCATENATE("192.168.150.",M20)</f>
        <v>192.168.150.38</v>
      </c>
      <c r="L20" s="125"/>
      <c r="M20" s="7">
        <v>38</v>
      </c>
    </row>
    <row r="21" spans="1:13" x14ac:dyDescent="0.25">
      <c r="A21" s="128" t="s">
        <v>298</v>
      </c>
      <c r="B21" s="127" t="s">
        <v>299</v>
      </c>
      <c r="C21" s="128"/>
      <c r="D21" s="127"/>
      <c r="E21" s="122"/>
      <c r="F21" s="125" t="s">
        <v>301</v>
      </c>
      <c r="G21" s="122" t="str">
        <f t="shared" si="6"/>
        <v>192.168.151.39</v>
      </c>
      <c r="H21" s="125" t="str">
        <f t="shared" si="7"/>
        <v>192.168.121.39</v>
      </c>
      <c r="I21" s="122" t="str">
        <f t="shared" si="8"/>
        <v>192.168.200.39</v>
      </c>
      <c r="J21" s="125" t="str">
        <f t="shared" si="9"/>
        <v>192.168.170.39</v>
      </c>
      <c r="K21" s="124" t="str">
        <f t="shared" si="10"/>
        <v>192.168.150.39</v>
      </c>
      <c r="L21" s="125"/>
      <c r="M21" s="7">
        <v>39</v>
      </c>
    </row>
    <row r="22" spans="1:13" x14ac:dyDescent="0.25">
      <c r="A22" s="128" t="s">
        <v>298</v>
      </c>
      <c r="B22" s="127" t="s">
        <v>302</v>
      </c>
      <c r="C22" s="128"/>
      <c r="D22" s="127"/>
      <c r="E22" s="122"/>
      <c r="F22" s="125" t="s">
        <v>303</v>
      </c>
      <c r="G22" s="122" t="str">
        <f t="shared" si="6"/>
        <v>192.168.151.40</v>
      </c>
      <c r="H22" s="125" t="str">
        <f t="shared" si="7"/>
        <v>192.168.121.40</v>
      </c>
      <c r="I22" s="122" t="str">
        <f t="shared" si="8"/>
        <v>192.168.200.40</v>
      </c>
      <c r="J22" s="125" t="str">
        <f t="shared" si="9"/>
        <v>192.168.170.40</v>
      </c>
      <c r="K22" s="124" t="str">
        <f t="shared" si="10"/>
        <v>192.168.150.40</v>
      </c>
      <c r="L22" s="125"/>
      <c r="M22" s="7">
        <v>40</v>
      </c>
    </row>
    <row r="23" spans="1:13" ht="15.75" thickBot="1" x14ac:dyDescent="0.3"/>
    <row r="24" spans="1:13" ht="15.75" thickBot="1" x14ac:dyDescent="0.3">
      <c r="E24" s="41">
        <v>110</v>
      </c>
      <c r="F24" s="42" t="s">
        <v>393</v>
      </c>
      <c r="G24" s="49">
        <v>100</v>
      </c>
      <c r="J24" s="7" t="s">
        <v>605</v>
      </c>
      <c r="K24" s="7" t="s">
        <v>217</v>
      </c>
      <c r="L24" s="7" t="s">
        <v>606</v>
      </c>
      <c r="M24" s="7" t="s">
        <v>607</v>
      </c>
    </row>
    <row r="25" spans="1:13" ht="15.75" thickBot="1" x14ac:dyDescent="0.3">
      <c r="E25" s="43">
        <v>120</v>
      </c>
      <c r="F25" s="44" t="s">
        <v>394</v>
      </c>
      <c r="G25" s="50">
        <v>200</v>
      </c>
    </row>
    <row r="26" spans="1:13" ht="16.5" thickBot="1" x14ac:dyDescent="0.3">
      <c r="E26" s="45">
        <v>140</v>
      </c>
      <c r="F26" s="46" t="s">
        <v>395</v>
      </c>
      <c r="G26" s="49">
        <v>120</v>
      </c>
      <c r="J26" s="136" t="s">
        <v>327</v>
      </c>
      <c r="K26" s="126" t="str">
        <f t="shared" ref="K26:K37" si="11">CONCATENATE("192.168.121.",M26)</f>
        <v>192.168.121.151</v>
      </c>
      <c r="L26" s="123" t="str">
        <f t="shared" ref="L26:L37" si="12">CONCATENATE("192.168.151.",M26)</f>
        <v>192.168.151.151</v>
      </c>
      <c r="M26" s="125">
        <v>151</v>
      </c>
    </row>
    <row r="27" spans="1:13" ht="16.5" thickBot="1" x14ac:dyDescent="0.3">
      <c r="E27" s="43">
        <v>170</v>
      </c>
      <c r="F27" s="44" t="s">
        <v>396</v>
      </c>
      <c r="G27" s="50">
        <v>300</v>
      </c>
      <c r="J27" s="136" t="s">
        <v>328</v>
      </c>
      <c r="K27" s="126" t="str">
        <f t="shared" si="11"/>
        <v>192.168.121.152</v>
      </c>
      <c r="L27" s="123" t="str">
        <f t="shared" si="12"/>
        <v>192.168.151.152</v>
      </c>
      <c r="M27" s="125">
        <v>152</v>
      </c>
    </row>
    <row r="28" spans="1:13" ht="16.5" thickBot="1" x14ac:dyDescent="0.3">
      <c r="E28" s="45">
        <v>180</v>
      </c>
      <c r="F28" s="46" t="s">
        <v>397</v>
      </c>
      <c r="G28" s="49">
        <v>400</v>
      </c>
      <c r="J28" s="136" t="s">
        <v>329</v>
      </c>
      <c r="K28" s="126" t="str">
        <f t="shared" si="11"/>
        <v>192.168.121.153</v>
      </c>
      <c r="L28" s="123" t="str">
        <f t="shared" si="12"/>
        <v>192.168.151.153</v>
      </c>
      <c r="M28" s="125">
        <v>153</v>
      </c>
    </row>
    <row r="29" spans="1:13" ht="16.5" thickBot="1" x14ac:dyDescent="0.3">
      <c r="E29" s="45">
        <v>201</v>
      </c>
      <c r="F29" s="46" t="s">
        <v>401</v>
      </c>
      <c r="G29" s="49" t="s">
        <v>449</v>
      </c>
      <c r="J29" s="136" t="s">
        <v>330</v>
      </c>
      <c r="K29" s="126" t="str">
        <f t="shared" si="11"/>
        <v>192.168.121.154</v>
      </c>
      <c r="L29" s="123" t="str">
        <f t="shared" si="12"/>
        <v>192.168.151.154</v>
      </c>
      <c r="M29" s="125">
        <v>154</v>
      </c>
    </row>
    <row r="30" spans="1:13" ht="16.5" thickBot="1" x14ac:dyDescent="0.3">
      <c r="E30" s="43" t="s">
        <v>399</v>
      </c>
      <c r="F30" s="44" t="s">
        <v>402</v>
      </c>
      <c r="G30" s="50" t="s">
        <v>441</v>
      </c>
      <c r="J30" s="136" t="s">
        <v>331</v>
      </c>
      <c r="K30" s="126" t="str">
        <f t="shared" si="11"/>
        <v>192.168.121.155</v>
      </c>
      <c r="L30" s="123" t="str">
        <f t="shared" si="12"/>
        <v>192.168.151.155</v>
      </c>
      <c r="M30" s="125">
        <v>155</v>
      </c>
    </row>
    <row r="31" spans="1:13" ht="16.5" thickBot="1" x14ac:dyDescent="0.3">
      <c r="E31" s="45">
        <v>2251</v>
      </c>
      <c r="F31" s="46" t="s">
        <v>400</v>
      </c>
      <c r="G31" s="49">
        <v>2251</v>
      </c>
      <c r="J31" s="136" t="s">
        <v>332</v>
      </c>
      <c r="K31" s="126" t="str">
        <f t="shared" si="11"/>
        <v>192.168.121.156</v>
      </c>
      <c r="L31" s="123" t="str">
        <f t="shared" si="12"/>
        <v>192.168.151.156</v>
      </c>
      <c r="M31" s="125">
        <v>156</v>
      </c>
    </row>
    <row r="32" spans="1:13" ht="16.5" thickBot="1" x14ac:dyDescent="0.3">
      <c r="E32" s="45"/>
      <c r="F32" s="46"/>
      <c r="J32" s="136" t="s">
        <v>333</v>
      </c>
      <c r="K32" s="126" t="str">
        <f t="shared" si="11"/>
        <v>192.168.121.157</v>
      </c>
      <c r="L32" s="123" t="str">
        <f t="shared" si="12"/>
        <v>192.168.151.157</v>
      </c>
      <c r="M32" s="125">
        <v>157</v>
      </c>
    </row>
    <row r="33" spans="10:13" ht="15.75" x14ac:dyDescent="0.25">
      <c r="J33" s="136" t="s">
        <v>334</v>
      </c>
      <c r="K33" s="126" t="str">
        <f t="shared" si="11"/>
        <v>192.168.121.158</v>
      </c>
      <c r="L33" s="123" t="str">
        <f t="shared" si="12"/>
        <v>192.168.151.158</v>
      </c>
      <c r="M33" s="125">
        <v>158</v>
      </c>
    </row>
    <row r="34" spans="10:13" ht="15.75" x14ac:dyDescent="0.25">
      <c r="J34" s="136" t="s">
        <v>335</v>
      </c>
      <c r="K34" s="126" t="str">
        <f t="shared" si="11"/>
        <v>192.168.121.159</v>
      </c>
      <c r="L34" s="123" t="str">
        <f t="shared" si="12"/>
        <v>192.168.151.159</v>
      </c>
      <c r="M34" s="125">
        <v>159</v>
      </c>
    </row>
    <row r="35" spans="10:13" ht="15.75" x14ac:dyDescent="0.25">
      <c r="J35" s="136" t="s">
        <v>336</v>
      </c>
      <c r="K35" s="126" t="str">
        <f t="shared" si="11"/>
        <v>192.168.121.160</v>
      </c>
      <c r="L35" s="123" t="str">
        <f t="shared" si="12"/>
        <v>192.168.151.160</v>
      </c>
      <c r="M35" s="125">
        <v>160</v>
      </c>
    </row>
    <row r="36" spans="10:13" ht="15.75" x14ac:dyDescent="0.25">
      <c r="J36" s="136" t="s">
        <v>496</v>
      </c>
      <c r="K36" s="126" t="str">
        <f t="shared" si="11"/>
        <v>192.168.121.161</v>
      </c>
      <c r="L36" s="123" t="str">
        <f t="shared" si="12"/>
        <v>192.168.151.161</v>
      </c>
      <c r="M36" s="125">
        <v>161</v>
      </c>
    </row>
    <row r="37" spans="10:13" ht="15.75" x14ac:dyDescent="0.25">
      <c r="J37" s="136" t="s">
        <v>497</v>
      </c>
      <c r="K37" s="126" t="str">
        <f t="shared" si="11"/>
        <v>192.168.121.162</v>
      </c>
      <c r="L37" s="123" t="str">
        <f t="shared" si="12"/>
        <v>192.168.151.162</v>
      </c>
      <c r="M37" s="125">
        <v>162</v>
      </c>
    </row>
    <row r="38" spans="10:13" ht="15.75" x14ac:dyDescent="0.25">
      <c r="J38" s="136"/>
      <c r="K38" s="125"/>
      <c r="L38" s="122"/>
      <c r="M38" s="125"/>
    </row>
    <row r="42" spans="10:13" ht="15" customHeight="1" x14ac:dyDescent="0.25"/>
    <row r="44" spans="10:13" ht="18.75" customHeight="1" x14ac:dyDescent="0.25"/>
    <row r="45" spans="10:13" ht="14.25" customHeight="1" x14ac:dyDescent="0.25"/>
    <row r="46" spans="10:13" ht="15" customHeight="1" x14ac:dyDescent="0.25"/>
    <row r="48" spans="10:13" ht="15" customHeight="1" x14ac:dyDescent="0.25"/>
    <row r="49" ht="15" customHeight="1" x14ac:dyDescent="0.25"/>
  </sheetData>
  <mergeCells count="1">
    <mergeCell ref="E1:L1"/>
  </mergeCells>
  <pageMargins left="0.7" right="0.7" top="0.75" bottom="0.75" header="0.3" footer="0.3"/>
  <pageSetup orientation="portrait" r:id="rId1"/>
  <headerFooter>
    <oddFooter>&amp;L&amp;"museo sans for dell,Bold"&amp;KAAAAAA                 Dell - Internal Use - Confidential</oddFooter>
    <evenFooter>&amp;L&amp;"museo sans for dell,Bold"&amp;KAAAAAA                 Dell - Internal Use - Confidential</evenFooter>
    <firstFooter>&amp;L&amp;"museo sans for dell,Bold"&amp;KAAAAAA                 Dell - Internal Use - Confidential</firstFooter>
  </headerFooter>
  <drawing r:id="rId2"/>
  <legacyDrawing r:id="rId3"/>
  <controls>
    <mc:AlternateContent xmlns:mc="http://schemas.openxmlformats.org/markup-compatibility/2006">
      <mc:Choice Requires="x14">
        <control shapeId="18437" r:id="rId4" name="Control 5">
          <controlPr defaultSize="0" autoPict="0" r:id="rId5">
            <anchor moveWithCells="1">
              <from>
                <xdr:col>0</xdr:col>
                <xdr:colOff>0</xdr:colOff>
                <xdr:row>41</xdr:row>
                <xdr:rowOff>0</xdr:rowOff>
              </from>
              <to>
                <xdr:col>0</xdr:col>
                <xdr:colOff>257175</xdr:colOff>
                <xdr:row>42</xdr:row>
                <xdr:rowOff>76200</xdr:rowOff>
              </to>
            </anchor>
          </controlPr>
        </control>
      </mc:Choice>
      <mc:Fallback>
        <control shapeId="18437" r:id="rId4" name="Control 5"/>
      </mc:Fallback>
    </mc:AlternateContent>
    <mc:AlternateContent xmlns:mc="http://schemas.openxmlformats.org/markup-compatibility/2006">
      <mc:Choice Requires="x14">
        <control shapeId="18438" r:id="rId6" name="Control 6">
          <controlPr defaultSize="0" autoPict="0" r:id="rId5">
            <anchor moveWithCells="1">
              <from>
                <xdr:col>0</xdr:col>
                <xdr:colOff>0</xdr:colOff>
                <xdr:row>41</xdr:row>
                <xdr:rowOff>0</xdr:rowOff>
              </from>
              <to>
                <xdr:col>0</xdr:col>
                <xdr:colOff>257175</xdr:colOff>
                <xdr:row>42</xdr:row>
                <xdr:rowOff>76200</xdr:rowOff>
              </to>
            </anchor>
          </controlPr>
        </control>
      </mc:Choice>
      <mc:Fallback>
        <control shapeId="18438" r:id="rId6" name="Control 6"/>
      </mc:Fallback>
    </mc:AlternateContent>
    <mc:AlternateContent xmlns:mc="http://schemas.openxmlformats.org/markup-compatibility/2006">
      <mc:Choice Requires="x14">
        <control shapeId="18440" r:id="rId7" name="Control 8">
          <controlPr defaultSize="0" autoPict="0" r:id="rId5">
            <anchor moveWithCells="1">
              <from>
                <xdr:col>0</xdr:col>
                <xdr:colOff>0</xdr:colOff>
                <xdr:row>41</xdr:row>
                <xdr:rowOff>0</xdr:rowOff>
              </from>
              <to>
                <xdr:col>0</xdr:col>
                <xdr:colOff>257175</xdr:colOff>
                <xdr:row>42</xdr:row>
                <xdr:rowOff>76200</xdr:rowOff>
              </to>
            </anchor>
          </controlPr>
        </control>
      </mc:Choice>
      <mc:Fallback>
        <control shapeId="18440" r:id="rId7" name="Control 8"/>
      </mc:Fallback>
    </mc:AlternateContent>
    <mc:AlternateContent xmlns:mc="http://schemas.openxmlformats.org/markup-compatibility/2006">
      <mc:Choice Requires="x14">
        <control shapeId="18442" r:id="rId8" name="Control 10">
          <controlPr defaultSize="0" autoPict="0" r:id="rId5">
            <anchor moveWithCells="1">
              <from>
                <xdr:col>0</xdr:col>
                <xdr:colOff>0</xdr:colOff>
                <xdr:row>41</xdr:row>
                <xdr:rowOff>0</xdr:rowOff>
              </from>
              <to>
                <xdr:col>0</xdr:col>
                <xdr:colOff>257175</xdr:colOff>
                <xdr:row>42</xdr:row>
                <xdr:rowOff>76200</xdr:rowOff>
              </to>
            </anchor>
          </controlPr>
        </control>
      </mc:Choice>
      <mc:Fallback>
        <control shapeId="18442" r:id="rId8" name="Control 10"/>
      </mc:Fallback>
    </mc:AlternateContent>
    <mc:AlternateContent xmlns:mc="http://schemas.openxmlformats.org/markup-compatibility/2006">
      <mc:Choice Requires="x14">
        <control shapeId="18444" r:id="rId9" name="Control 12">
          <controlPr defaultSize="0" autoPict="0" r:id="rId5">
            <anchor moveWithCells="1">
              <from>
                <xdr:col>0</xdr:col>
                <xdr:colOff>0</xdr:colOff>
                <xdr:row>41</xdr:row>
                <xdr:rowOff>0</xdr:rowOff>
              </from>
              <to>
                <xdr:col>0</xdr:col>
                <xdr:colOff>257175</xdr:colOff>
                <xdr:row>42</xdr:row>
                <xdr:rowOff>76200</xdr:rowOff>
              </to>
            </anchor>
          </controlPr>
        </control>
      </mc:Choice>
      <mc:Fallback>
        <control shapeId="18444" r:id="rId9" name="Control 12"/>
      </mc:Fallback>
    </mc:AlternateContent>
    <mc:AlternateContent xmlns:mc="http://schemas.openxmlformats.org/markup-compatibility/2006">
      <mc:Choice Requires="x14">
        <control shapeId="18446" r:id="rId10" name="Control 14">
          <controlPr defaultSize="0" autoPict="0" r:id="rId5">
            <anchor moveWithCells="1">
              <from>
                <xdr:col>0</xdr:col>
                <xdr:colOff>0</xdr:colOff>
                <xdr:row>41</xdr:row>
                <xdr:rowOff>0</xdr:rowOff>
              </from>
              <to>
                <xdr:col>0</xdr:col>
                <xdr:colOff>257175</xdr:colOff>
                <xdr:row>42</xdr:row>
                <xdr:rowOff>76200</xdr:rowOff>
              </to>
            </anchor>
          </controlPr>
        </control>
      </mc:Choice>
      <mc:Fallback>
        <control shapeId="18446" r:id="rId10" name="Control 14"/>
      </mc:Fallback>
    </mc:AlternateContent>
    <mc:AlternateContent xmlns:mc="http://schemas.openxmlformats.org/markup-compatibility/2006">
      <mc:Choice Requires="x14">
        <control shapeId="18448" r:id="rId11" name="Control 16">
          <controlPr defaultSize="0" autoPict="0" r:id="rId5">
            <anchor moveWithCells="1">
              <from>
                <xdr:col>0</xdr:col>
                <xdr:colOff>0</xdr:colOff>
                <xdr:row>41</xdr:row>
                <xdr:rowOff>0</xdr:rowOff>
              </from>
              <to>
                <xdr:col>0</xdr:col>
                <xdr:colOff>257175</xdr:colOff>
                <xdr:row>42</xdr:row>
                <xdr:rowOff>76200</xdr:rowOff>
              </to>
            </anchor>
          </controlPr>
        </control>
      </mc:Choice>
      <mc:Fallback>
        <control shapeId="18448" r:id="rId11" name="Control 16"/>
      </mc:Fallback>
    </mc:AlternateContent>
    <mc:AlternateContent xmlns:mc="http://schemas.openxmlformats.org/markup-compatibility/2006">
      <mc:Choice Requires="x14">
        <control shapeId="18450" r:id="rId12" name="Control 18">
          <controlPr defaultSize="0" autoPict="0" r:id="rId5">
            <anchor moveWithCells="1">
              <from>
                <xdr:col>0</xdr:col>
                <xdr:colOff>0</xdr:colOff>
                <xdr:row>41</xdr:row>
                <xdr:rowOff>0</xdr:rowOff>
              </from>
              <to>
                <xdr:col>0</xdr:col>
                <xdr:colOff>257175</xdr:colOff>
                <xdr:row>42</xdr:row>
                <xdr:rowOff>76200</xdr:rowOff>
              </to>
            </anchor>
          </controlPr>
        </control>
      </mc:Choice>
      <mc:Fallback>
        <control shapeId="18450" r:id="rId12" name="Control 18"/>
      </mc:Fallback>
    </mc:AlternateContent>
    <mc:AlternateContent xmlns:mc="http://schemas.openxmlformats.org/markup-compatibility/2006">
      <mc:Choice Requires="x14">
        <control shapeId="18452" r:id="rId13" name="Control 20">
          <controlPr defaultSize="0" autoPict="0" r:id="rId5">
            <anchor moveWithCells="1">
              <from>
                <xdr:col>0</xdr:col>
                <xdr:colOff>0</xdr:colOff>
                <xdr:row>41</xdr:row>
                <xdr:rowOff>0</xdr:rowOff>
              </from>
              <to>
                <xdr:col>0</xdr:col>
                <xdr:colOff>257175</xdr:colOff>
                <xdr:row>42</xdr:row>
                <xdr:rowOff>76200</xdr:rowOff>
              </to>
            </anchor>
          </controlPr>
        </control>
      </mc:Choice>
      <mc:Fallback>
        <control shapeId="18452" r:id="rId13" name="Control 20"/>
      </mc:Fallback>
    </mc:AlternateContent>
    <mc:AlternateContent xmlns:mc="http://schemas.openxmlformats.org/markup-compatibility/2006">
      <mc:Choice Requires="x14">
        <control shapeId="18454" r:id="rId14" name="Control 22">
          <controlPr defaultSize="0" autoPict="0" r:id="rId5">
            <anchor moveWithCells="1">
              <from>
                <xdr:col>0</xdr:col>
                <xdr:colOff>0</xdr:colOff>
                <xdr:row>41</xdr:row>
                <xdr:rowOff>0</xdr:rowOff>
              </from>
              <to>
                <xdr:col>0</xdr:col>
                <xdr:colOff>257175</xdr:colOff>
                <xdr:row>42</xdr:row>
                <xdr:rowOff>76200</xdr:rowOff>
              </to>
            </anchor>
          </controlPr>
        </control>
      </mc:Choice>
      <mc:Fallback>
        <control shapeId="18454" r:id="rId14" name="Control 22"/>
      </mc:Fallback>
    </mc:AlternateContent>
    <mc:AlternateContent xmlns:mc="http://schemas.openxmlformats.org/markup-compatibility/2006">
      <mc:Choice Requires="x14">
        <control shapeId="18456" r:id="rId15" name="Control 24">
          <controlPr defaultSize="0" autoPict="0" r:id="rId5">
            <anchor moveWithCells="1">
              <from>
                <xdr:col>0</xdr:col>
                <xdr:colOff>0</xdr:colOff>
                <xdr:row>41</xdr:row>
                <xdr:rowOff>0</xdr:rowOff>
              </from>
              <to>
                <xdr:col>0</xdr:col>
                <xdr:colOff>257175</xdr:colOff>
                <xdr:row>42</xdr:row>
                <xdr:rowOff>76200</xdr:rowOff>
              </to>
            </anchor>
          </controlPr>
        </control>
      </mc:Choice>
      <mc:Fallback>
        <control shapeId="18456" r:id="rId15" name="Control 24"/>
      </mc:Fallback>
    </mc:AlternateContent>
  </controls>
  <tableParts count="2">
    <tablePart r:id="rId16"/>
    <tablePart r:id="rId17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57"/>
  <sheetViews>
    <sheetView topLeftCell="A16" workbookViewId="0">
      <selection activeCell="O38" sqref="O38"/>
    </sheetView>
  </sheetViews>
  <sheetFormatPr defaultRowHeight="12.75" x14ac:dyDescent="0.2"/>
  <cols>
    <col min="1" max="1" width="16.140625" style="51" bestFit="1" customWidth="1"/>
    <col min="2" max="2" width="9.140625" style="51"/>
    <col min="3" max="3" width="16.7109375" style="51" bestFit="1" customWidth="1"/>
    <col min="4" max="4" width="24.140625" style="51" bestFit="1" customWidth="1"/>
    <col min="5" max="5" width="9.28515625" style="51" bestFit="1" customWidth="1"/>
    <col min="6" max="6" width="9.140625" style="51"/>
    <col min="7" max="7" width="51.85546875" style="51" bestFit="1" customWidth="1"/>
    <col min="8" max="8" width="9.140625" style="51"/>
    <col min="9" max="9" width="16.140625" style="51" bestFit="1" customWidth="1"/>
    <col min="10" max="10" width="14.7109375" style="51" bestFit="1" customWidth="1"/>
    <col min="11" max="11" width="18.28515625" style="51" bestFit="1" customWidth="1"/>
    <col min="12" max="12" width="24.140625" style="51" bestFit="1" customWidth="1"/>
    <col min="13" max="13" width="9.28515625" style="51" bestFit="1" customWidth="1"/>
    <col min="14" max="14" width="9.140625" style="51"/>
    <col min="15" max="15" width="24" style="52" customWidth="1"/>
    <col min="16" max="16384" width="9.140625" style="51"/>
  </cols>
  <sheetData>
    <row r="2" spans="1:15" x14ac:dyDescent="0.2">
      <c r="A2" s="160" t="s">
        <v>83</v>
      </c>
      <c r="B2" s="160"/>
      <c r="C2" s="160"/>
      <c r="D2" s="160"/>
      <c r="E2" s="160"/>
      <c r="F2" s="160"/>
      <c r="G2" s="160"/>
      <c r="I2" s="160" t="s">
        <v>83</v>
      </c>
      <c r="J2" s="160"/>
      <c r="K2" s="160"/>
      <c r="L2" s="160"/>
      <c r="M2" s="160"/>
      <c r="N2" s="160"/>
      <c r="O2" s="160"/>
    </row>
    <row r="3" spans="1:15" x14ac:dyDescent="0.2">
      <c r="A3" s="158" t="s">
        <v>1</v>
      </c>
      <c r="B3" s="159"/>
      <c r="C3" s="53"/>
      <c r="D3" s="159" t="s">
        <v>64</v>
      </c>
      <c r="E3" s="159"/>
      <c r="F3" s="159" t="s">
        <v>59</v>
      </c>
      <c r="G3" s="159"/>
      <c r="I3" s="158" t="s">
        <v>1</v>
      </c>
      <c r="J3" s="159"/>
      <c r="K3" s="53"/>
      <c r="L3" s="159" t="s">
        <v>64</v>
      </c>
      <c r="M3" s="159"/>
      <c r="N3" s="159" t="s">
        <v>59</v>
      </c>
      <c r="O3" s="159"/>
    </row>
    <row r="4" spans="1:15" x14ac:dyDescent="0.2">
      <c r="A4" s="54" t="s">
        <v>75</v>
      </c>
      <c r="B4" s="55" t="s">
        <v>76</v>
      </c>
      <c r="C4" s="55" t="s">
        <v>371</v>
      </c>
      <c r="D4" s="55" t="s">
        <v>67</v>
      </c>
      <c r="E4" s="55" t="s">
        <v>63</v>
      </c>
      <c r="F4" s="56" t="s">
        <v>61</v>
      </c>
      <c r="G4" s="56" t="s">
        <v>62</v>
      </c>
      <c r="I4" s="54" t="s">
        <v>75</v>
      </c>
      <c r="J4" s="55" t="s">
        <v>76</v>
      </c>
      <c r="K4" s="55" t="s">
        <v>371</v>
      </c>
      <c r="L4" s="55" t="s">
        <v>67</v>
      </c>
      <c r="M4" s="55" t="s">
        <v>63</v>
      </c>
      <c r="N4" s="56" t="s">
        <v>61</v>
      </c>
      <c r="O4" s="57" t="s">
        <v>62</v>
      </c>
    </row>
    <row r="5" spans="1:15" x14ac:dyDescent="0.2">
      <c r="A5" s="58" t="s">
        <v>88</v>
      </c>
      <c r="B5" s="58" t="s">
        <v>142</v>
      </c>
      <c r="C5" s="58"/>
      <c r="D5" s="58" t="s">
        <v>240</v>
      </c>
      <c r="E5" s="58" t="s">
        <v>507</v>
      </c>
      <c r="F5" s="60">
        <v>200</v>
      </c>
      <c r="G5" s="59"/>
      <c r="I5" s="58" t="s">
        <v>88</v>
      </c>
      <c r="J5" s="58" t="s">
        <v>142</v>
      </c>
      <c r="K5" s="58" t="s">
        <v>426</v>
      </c>
      <c r="L5" s="58" t="s">
        <v>143</v>
      </c>
      <c r="M5" s="58" t="s">
        <v>507</v>
      </c>
      <c r="N5" s="60">
        <v>200</v>
      </c>
      <c r="O5" s="61"/>
    </row>
    <row r="6" spans="1:15" x14ac:dyDescent="0.2">
      <c r="A6" s="58" t="s">
        <v>89</v>
      </c>
      <c r="B6" s="58" t="s">
        <v>142</v>
      </c>
      <c r="C6" s="58"/>
      <c r="D6" s="58" t="s">
        <v>241</v>
      </c>
      <c r="E6" s="58" t="s">
        <v>507</v>
      </c>
      <c r="F6" s="60">
        <v>200</v>
      </c>
      <c r="G6" s="59"/>
      <c r="I6" s="58" t="s">
        <v>89</v>
      </c>
      <c r="J6" s="58" t="s">
        <v>142</v>
      </c>
      <c r="K6" s="58" t="s">
        <v>339</v>
      </c>
      <c r="L6" s="58" t="s">
        <v>144</v>
      </c>
      <c r="M6" s="58" t="s">
        <v>507</v>
      </c>
      <c r="N6" s="60">
        <v>200</v>
      </c>
      <c r="O6" s="61"/>
    </row>
    <row r="7" spans="1:15" x14ac:dyDescent="0.2">
      <c r="A7" s="58" t="s">
        <v>90</v>
      </c>
      <c r="B7" s="58" t="s">
        <v>142</v>
      </c>
      <c r="C7" s="58" t="s">
        <v>417</v>
      </c>
      <c r="D7" s="58" t="s">
        <v>242</v>
      </c>
      <c r="E7" s="58" t="s">
        <v>507</v>
      </c>
      <c r="F7" s="60">
        <v>200</v>
      </c>
      <c r="G7" s="59"/>
      <c r="I7" s="58" t="s">
        <v>90</v>
      </c>
      <c r="J7" s="58" t="s">
        <v>142</v>
      </c>
      <c r="K7" s="58" t="s">
        <v>341</v>
      </c>
      <c r="L7" s="58" t="s">
        <v>145</v>
      </c>
      <c r="M7" s="58" t="s">
        <v>507</v>
      </c>
      <c r="N7" s="60">
        <v>200</v>
      </c>
      <c r="O7" s="61"/>
    </row>
    <row r="8" spans="1:15" x14ac:dyDescent="0.2">
      <c r="A8" s="58" t="s">
        <v>91</v>
      </c>
      <c r="B8" s="58" t="s">
        <v>142</v>
      </c>
      <c r="C8" s="58" t="s">
        <v>418</v>
      </c>
      <c r="D8" s="58" t="s">
        <v>243</v>
      </c>
      <c r="E8" s="58" t="s">
        <v>507</v>
      </c>
      <c r="F8" s="60">
        <v>200</v>
      </c>
      <c r="G8" s="59"/>
      <c r="I8" s="58" t="s">
        <v>91</v>
      </c>
      <c r="J8" s="58" t="s">
        <v>142</v>
      </c>
      <c r="K8" s="58" t="s">
        <v>342</v>
      </c>
      <c r="L8" s="58" t="s">
        <v>146</v>
      </c>
      <c r="M8" s="58" t="s">
        <v>507</v>
      </c>
      <c r="N8" s="60">
        <v>200</v>
      </c>
      <c r="O8" s="61"/>
    </row>
    <row r="9" spans="1:15" x14ac:dyDescent="0.2">
      <c r="A9" s="58" t="s">
        <v>92</v>
      </c>
      <c r="B9" s="58" t="s">
        <v>142</v>
      </c>
      <c r="C9" s="58"/>
      <c r="D9" s="58" t="s">
        <v>240</v>
      </c>
      <c r="E9" s="58" t="s">
        <v>508</v>
      </c>
      <c r="F9" s="60"/>
      <c r="G9" s="59"/>
      <c r="I9" s="58" t="s">
        <v>92</v>
      </c>
      <c r="J9" s="58" t="s">
        <v>142</v>
      </c>
      <c r="K9" s="58" t="s">
        <v>344</v>
      </c>
      <c r="L9" s="58" t="s">
        <v>147</v>
      </c>
      <c r="M9" s="58" t="s">
        <v>507</v>
      </c>
      <c r="N9" s="60">
        <v>200</v>
      </c>
      <c r="O9" s="61"/>
    </row>
    <row r="10" spans="1:15" x14ac:dyDescent="0.2">
      <c r="A10" s="58" t="s">
        <v>93</v>
      </c>
      <c r="B10" s="58" t="s">
        <v>142</v>
      </c>
      <c r="C10" s="58"/>
      <c r="D10" s="58" t="s">
        <v>241</v>
      </c>
      <c r="E10" s="58" t="s">
        <v>508</v>
      </c>
      <c r="F10" s="60"/>
      <c r="G10" s="59"/>
      <c r="I10" s="58" t="s">
        <v>93</v>
      </c>
      <c r="J10" s="58" t="s">
        <v>142</v>
      </c>
      <c r="K10" s="58" t="s">
        <v>346</v>
      </c>
      <c r="L10" s="58" t="s">
        <v>148</v>
      </c>
      <c r="M10" s="58" t="s">
        <v>507</v>
      </c>
      <c r="N10" s="60">
        <v>200</v>
      </c>
      <c r="O10" s="61"/>
    </row>
    <row r="11" spans="1:15" x14ac:dyDescent="0.2">
      <c r="A11" s="58" t="s">
        <v>94</v>
      </c>
      <c r="B11" s="58" t="s">
        <v>142</v>
      </c>
      <c r="C11" s="58"/>
      <c r="D11" s="58" t="s">
        <v>242</v>
      </c>
      <c r="E11" s="58" t="s">
        <v>508</v>
      </c>
      <c r="F11" s="60"/>
      <c r="G11" s="59"/>
      <c r="I11" s="58" t="s">
        <v>94</v>
      </c>
      <c r="J11" s="58" t="s">
        <v>142</v>
      </c>
      <c r="K11" s="58" t="s">
        <v>347</v>
      </c>
      <c r="L11" s="58" t="s">
        <v>149</v>
      </c>
      <c r="M11" s="58" t="s">
        <v>507</v>
      </c>
      <c r="N11" s="60">
        <v>200</v>
      </c>
      <c r="O11" s="61"/>
    </row>
    <row r="12" spans="1:15" x14ac:dyDescent="0.2">
      <c r="A12" s="58" t="s">
        <v>95</v>
      </c>
      <c r="B12" s="58" t="s">
        <v>142</v>
      </c>
      <c r="C12" s="58"/>
      <c r="D12" s="58" t="s">
        <v>243</v>
      </c>
      <c r="E12" s="58" t="s">
        <v>508</v>
      </c>
      <c r="F12" s="60"/>
      <c r="G12" s="59"/>
      <c r="I12" s="58" t="s">
        <v>95</v>
      </c>
      <c r="J12" s="58" t="s">
        <v>142</v>
      </c>
      <c r="K12" s="58" t="s">
        <v>345</v>
      </c>
      <c r="L12" s="58" t="s">
        <v>150</v>
      </c>
      <c r="M12" s="58" t="s">
        <v>507</v>
      </c>
      <c r="N12" s="60">
        <v>200</v>
      </c>
      <c r="O12" s="61"/>
    </row>
    <row r="13" spans="1:15" x14ac:dyDescent="0.2">
      <c r="A13" s="58" t="s">
        <v>96</v>
      </c>
      <c r="B13" s="58" t="s">
        <v>142</v>
      </c>
      <c r="C13" s="58"/>
      <c r="D13" s="58" t="s">
        <v>240</v>
      </c>
      <c r="E13" s="58" t="s">
        <v>509</v>
      </c>
      <c r="F13" s="60">
        <v>2251</v>
      </c>
      <c r="G13" s="59"/>
      <c r="I13" s="58" t="s">
        <v>96</v>
      </c>
      <c r="J13" s="58" t="s">
        <v>142</v>
      </c>
      <c r="K13" s="58"/>
      <c r="L13" s="58" t="s">
        <v>143</v>
      </c>
      <c r="M13" s="58" t="s">
        <v>508</v>
      </c>
      <c r="N13" s="60"/>
      <c r="O13" s="61"/>
    </row>
    <row r="14" spans="1:15" x14ac:dyDescent="0.2">
      <c r="A14" s="58" t="s">
        <v>97</v>
      </c>
      <c r="B14" s="58" t="s">
        <v>142</v>
      </c>
      <c r="C14" s="58"/>
      <c r="D14" s="58" t="s">
        <v>241</v>
      </c>
      <c r="E14" s="58" t="s">
        <v>509</v>
      </c>
      <c r="F14" s="60">
        <v>2251</v>
      </c>
      <c r="G14" s="59"/>
      <c r="I14" s="58" t="s">
        <v>97</v>
      </c>
      <c r="J14" s="58" t="s">
        <v>142</v>
      </c>
      <c r="K14" s="58"/>
      <c r="L14" s="58" t="s">
        <v>144</v>
      </c>
      <c r="M14" s="58" t="s">
        <v>508</v>
      </c>
      <c r="N14" s="60"/>
      <c r="O14" s="61"/>
    </row>
    <row r="15" spans="1:15" x14ac:dyDescent="0.2">
      <c r="A15" s="58" t="s">
        <v>98</v>
      </c>
      <c r="B15" s="58" t="s">
        <v>142</v>
      </c>
      <c r="C15" s="58"/>
      <c r="D15" s="58" t="s">
        <v>242</v>
      </c>
      <c r="E15" s="58" t="s">
        <v>509</v>
      </c>
      <c r="F15" s="60">
        <v>2251</v>
      </c>
      <c r="G15" s="59"/>
      <c r="I15" s="58" t="s">
        <v>98</v>
      </c>
      <c r="J15" s="58" t="s">
        <v>142</v>
      </c>
      <c r="K15" s="58"/>
      <c r="L15" s="58" t="s">
        <v>145</v>
      </c>
      <c r="M15" s="58" t="s">
        <v>508</v>
      </c>
      <c r="N15" s="60"/>
      <c r="O15" s="61"/>
    </row>
    <row r="16" spans="1:15" x14ac:dyDescent="0.2">
      <c r="A16" s="58" t="s">
        <v>99</v>
      </c>
      <c r="B16" s="58" t="s">
        <v>142</v>
      </c>
      <c r="C16" s="58"/>
      <c r="D16" s="58" t="s">
        <v>243</v>
      </c>
      <c r="E16" s="58" t="s">
        <v>509</v>
      </c>
      <c r="F16" s="60">
        <v>2251</v>
      </c>
      <c r="G16" s="59"/>
      <c r="I16" s="58" t="s">
        <v>99</v>
      </c>
      <c r="J16" s="58" t="s">
        <v>142</v>
      </c>
      <c r="K16" s="58"/>
      <c r="L16" s="58" t="s">
        <v>146</v>
      </c>
      <c r="M16" s="58" t="s">
        <v>508</v>
      </c>
      <c r="N16" s="60"/>
      <c r="O16" s="61"/>
    </row>
    <row r="17" spans="1:15" x14ac:dyDescent="0.2">
      <c r="A17" s="58" t="s">
        <v>100</v>
      </c>
      <c r="B17" s="58" t="s">
        <v>142</v>
      </c>
      <c r="C17" s="58"/>
      <c r="D17" s="58" t="s">
        <v>240</v>
      </c>
      <c r="E17" s="58" t="s">
        <v>510</v>
      </c>
      <c r="F17" s="60">
        <v>100</v>
      </c>
      <c r="G17" s="59"/>
      <c r="I17" s="58" t="s">
        <v>100</v>
      </c>
      <c r="J17" s="58" t="s">
        <v>142</v>
      </c>
      <c r="K17" s="58"/>
      <c r="L17" s="58" t="s">
        <v>147</v>
      </c>
      <c r="M17" s="58" t="s">
        <v>508</v>
      </c>
      <c r="N17" s="60"/>
      <c r="O17" s="61"/>
    </row>
    <row r="18" spans="1:15" x14ac:dyDescent="0.2">
      <c r="A18" s="58" t="s">
        <v>101</v>
      </c>
      <c r="B18" s="58" t="s">
        <v>142</v>
      </c>
      <c r="C18" s="58"/>
      <c r="D18" s="58" t="s">
        <v>241</v>
      </c>
      <c r="E18" s="58" t="s">
        <v>510</v>
      </c>
      <c r="F18" s="60">
        <v>100</v>
      </c>
      <c r="G18" s="59"/>
      <c r="I18" s="58" t="s">
        <v>101</v>
      </c>
      <c r="J18" s="58" t="s">
        <v>142</v>
      </c>
      <c r="K18" s="58"/>
      <c r="L18" s="58" t="s">
        <v>148</v>
      </c>
      <c r="M18" s="58" t="s">
        <v>508</v>
      </c>
      <c r="N18" s="60"/>
      <c r="O18" s="61"/>
    </row>
    <row r="19" spans="1:15" x14ac:dyDescent="0.2">
      <c r="A19" s="58" t="s">
        <v>102</v>
      </c>
      <c r="B19" s="58" t="s">
        <v>142</v>
      </c>
      <c r="C19" s="58"/>
      <c r="D19" s="58" t="s">
        <v>242</v>
      </c>
      <c r="E19" s="58" t="s">
        <v>510</v>
      </c>
      <c r="F19" s="60">
        <v>100</v>
      </c>
      <c r="G19" s="59"/>
      <c r="I19" s="58" t="s">
        <v>102</v>
      </c>
      <c r="J19" s="58" t="s">
        <v>142</v>
      </c>
      <c r="K19" s="58"/>
      <c r="L19" s="58" t="s">
        <v>149</v>
      </c>
      <c r="M19" s="58" t="s">
        <v>508</v>
      </c>
      <c r="N19" s="60"/>
      <c r="O19" s="61"/>
    </row>
    <row r="20" spans="1:15" x14ac:dyDescent="0.2">
      <c r="A20" s="58" t="s">
        <v>103</v>
      </c>
      <c r="B20" s="58" t="s">
        <v>142</v>
      </c>
      <c r="C20" s="58"/>
      <c r="D20" s="58" t="s">
        <v>243</v>
      </c>
      <c r="E20" s="58" t="s">
        <v>510</v>
      </c>
      <c r="F20" s="60">
        <v>100</v>
      </c>
      <c r="G20" s="59"/>
      <c r="I20" s="58" t="s">
        <v>103</v>
      </c>
      <c r="J20" s="58" t="s">
        <v>142</v>
      </c>
      <c r="K20" s="58"/>
      <c r="L20" s="58" t="s">
        <v>150</v>
      </c>
      <c r="M20" s="58" t="s">
        <v>508</v>
      </c>
      <c r="N20" s="60"/>
      <c r="O20" s="61"/>
    </row>
    <row r="21" spans="1:15" x14ac:dyDescent="0.2">
      <c r="A21" s="58" t="s">
        <v>104</v>
      </c>
      <c r="B21" s="58" t="s">
        <v>142</v>
      </c>
      <c r="C21" s="58"/>
      <c r="D21" s="58"/>
      <c r="E21" s="60"/>
      <c r="F21" s="60"/>
      <c r="G21" s="59"/>
      <c r="I21" s="58" t="s">
        <v>104</v>
      </c>
      <c r="J21" s="58" t="s">
        <v>142</v>
      </c>
      <c r="K21" s="58"/>
      <c r="L21" s="58" t="s">
        <v>143</v>
      </c>
      <c r="M21" s="58" t="s">
        <v>509</v>
      </c>
      <c r="N21" s="60"/>
      <c r="O21" s="61"/>
    </row>
    <row r="22" spans="1:15" x14ac:dyDescent="0.2">
      <c r="A22" s="58" t="s">
        <v>105</v>
      </c>
      <c r="B22" s="58" t="s">
        <v>142</v>
      </c>
      <c r="C22" s="58"/>
      <c r="D22" s="58"/>
      <c r="E22" s="60"/>
      <c r="F22" s="60"/>
      <c r="G22" s="59"/>
      <c r="I22" s="58" t="s">
        <v>105</v>
      </c>
      <c r="J22" s="58" t="s">
        <v>142</v>
      </c>
      <c r="K22" s="58"/>
      <c r="L22" s="58" t="s">
        <v>144</v>
      </c>
      <c r="M22" s="58" t="s">
        <v>509</v>
      </c>
      <c r="N22" s="60"/>
      <c r="O22" s="61"/>
    </row>
    <row r="23" spans="1:15" x14ac:dyDescent="0.2">
      <c r="A23" s="58" t="s">
        <v>106</v>
      </c>
      <c r="B23" s="58" t="s">
        <v>142</v>
      </c>
      <c r="C23" s="58"/>
      <c r="D23" s="58"/>
      <c r="E23" s="60"/>
      <c r="F23" s="60"/>
      <c r="G23" s="59"/>
      <c r="I23" s="58" t="s">
        <v>106</v>
      </c>
      <c r="J23" s="58" t="s">
        <v>142</v>
      </c>
      <c r="K23" s="58"/>
      <c r="L23" s="58" t="s">
        <v>145</v>
      </c>
      <c r="M23" s="58" t="s">
        <v>509</v>
      </c>
      <c r="N23" s="60"/>
      <c r="O23" s="61"/>
    </row>
    <row r="24" spans="1:15" x14ac:dyDescent="0.2">
      <c r="A24" s="58" t="s">
        <v>107</v>
      </c>
      <c r="B24" s="58" t="s">
        <v>142</v>
      </c>
      <c r="C24" s="58"/>
      <c r="D24" s="58"/>
      <c r="E24" s="60"/>
      <c r="F24" s="60"/>
      <c r="G24" s="59"/>
      <c r="I24" s="58" t="s">
        <v>107</v>
      </c>
      <c r="J24" s="58" t="s">
        <v>142</v>
      </c>
      <c r="K24" s="58"/>
      <c r="L24" s="58" t="s">
        <v>146</v>
      </c>
      <c r="M24" s="58" t="s">
        <v>509</v>
      </c>
      <c r="N24" s="60"/>
      <c r="O24" s="61"/>
    </row>
    <row r="25" spans="1:15" x14ac:dyDescent="0.2">
      <c r="A25" s="58" t="s">
        <v>108</v>
      </c>
      <c r="B25" s="58" t="s">
        <v>142</v>
      </c>
      <c r="C25" s="58"/>
      <c r="D25" s="58"/>
      <c r="E25" s="60"/>
      <c r="F25" s="60"/>
      <c r="G25" s="59"/>
      <c r="I25" s="58" t="s">
        <v>108</v>
      </c>
      <c r="J25" s="58" t="s">
        <v>142</v>
      </c>
      <c r="K25" s="58"/>
      <c r="L25" s="58" t="s">
        <v>147</v>
      </c>
      <c r="M25" s="58" t="s">
        <v>509</v>
      </c>
      <c r="N25" s="60"/>
      <c r="O25" s="61"/>
    </row>
    <row r="26" spans="1:15" x14ac:dyDescent="0.2">
      <c r="A26" s="58" t="s">
        <v>109</v>
      </c>
      <c r="B26" s="58" t="s">
        <v>142</v>
      </c>
      <c r="C26" s="58"/>
      <c r="D26" s="58"/>
      <c r="E26" s="60"/>
      <c r="F26" s="60"/>
      <c r="G26" s="59"/>
      <c r="I26" s="58" t="s">
        <v>109</v>
      </c>
      <c r="J26" s="58" t="s">
        <v>142</v>
      </c>
      <c r="K26" s="58"/>
      <c r="L26" s="58" t="s">
        <v>148</v>
      </c>
      <c r="M26" s="58" t="s">
        <v>509</v>
      </c>
      <c r="N26" s="60"/>
      <c r="O26" s="61"/>
    </row>
    <row r="27" spans="1:15" x14ac:dyDescent="0.2">
      <c r="A27" s="58" t="s">
        <v>110</v>
      </c>
      <c r="B27" s="58" t="s">
        <v>142</v>
      </c>
      <c r="C27" s="58"/>
      <c r="D27" s="58"/>
      <c r="E27" s="60"/>
      <c r="F27" s="60"/>
      <c r="G27" s="59"/>
      <c r="I27" s="58" t="s">
        <v>110</v>
      </c>
      <c r="J27" s="58" t="s">
        <v>142</v>
      </c>
      <c r="K27" s="58"/>
      <c r="L27" s="58" t="s">
        <v>149</v>
      </c>
      <c r="M27" s="58" t="s">
        <v>509</v>
      </c>
      <c r="N27" s="60"/>
      <c r="O27" s="61"/>
    </row>
    <row r="28" spans="1:15" x14ac:dyDescent="0.2">
      <c r="A28" s="58" t="s">
        <v>111</v>
      </c>
      <c r="B28" s="58" t="s">
        <v>142</v>
      </c>
      <c r="C28" s="58"/>
      <c r="D28" s="58"/>
      <c r="E28" s="60"/>
      <c r="F28" s="60"/>
      <c r="G28" s="59"/>
      <c r="I28" s="58" t="s">
        <v>111</v>
      </c>
      <c r="J28" s="58" t="s">
        <v>142</v>
      </c>
      <c r="K28" s="58"/>
      <c r="L28" s="58" t="s">
        <v>150</v>
      </c>
      <c r="M28" s="58" t="s">
        <v>509</v>
      </c>
      <c r="N28" s="60"/>
      <c r="O28" s="61"/>
    </row>
    <row r="29" spans="1:15" x14ac:dyDescent="0.2">
      <c r="A29" s="58" t="s">
        <v>112</v>
      </c>
      <c r="B29" s="58" t="s">
        <v>142</v>
      </c>
      <c r="C29" s="58"/>
      <c r="D29" s="58"/>
      <c r="E29" s="60"/>
      <c r="F29" s="60"/>
      <c r="G29" s="59"/>
      <c r="I29" s="58" t="s">
        <v>112</v>
      </c>
      <c r="J29" s="58" t="s">
        <v>142</v>
      </c>
      <c r="K29" s="58"/>
      <c r="L29" s="58" t="s">
        <v>143</v>
      </c>
      <c r="M29" s="60" t="s">
        <v>510</v>
      </c>
      <c r="N29" s="60">
        <v>100</v>
      </c>
      <c r="O29" s="61"/>
    </row>
    <row r="30" spans="1:15" x14ac:dyDescent="0.2">
      <c r="A30" s="58" t="s">
        <v>113</v>
      </c>
      <c r="B30" s="58" t="s">
        <v>142</v>
      </c>
      <c r="C30" s="58"/>
      <c r="D30" s="58"/>
      <c r="E30" s="60"/>
      <c r="F30" s="60"/>
      <c r="G30" s="59"/>
      <c r="I30" s="58" t="s">
        <v>113</v>
      </c>
      <c r="J30" s="58" t="s">
        <v>142</v>
      </c>
      <c r="K30" s="58"/>
      <c r="L30" s="58" t="s">
        <v>144</v>
      </c>
      <c r="M30" s="60" t="s">
        <v>510</v>
      </c>
      <c r="N30" s="60">
        <v>100</v>
      </c>
      <c r="O30" s="61"/>
    </row>
    <row r="31" spans="1:15" x14ac:dyDescent="0.2">
      <c r="A31" s="58" t="s">
        <v>114</v>
      </c>
      <c r="B31" s="58" t="s">
        <v>142</v>
      </c>
      <c r="C31" s="58"/>
      <c r="D31" s="58"/>
      <c r="E31" s="60"/>
      <c r="F31" s="60"/>
      <c r="G31" s="59"/>
      <c r="I31" s="58" t="s">
        <v>114</v>
      </c>
      <c r="J31" s="58" t="s">
        <v>142</v>
      </c>
      <c r="K31" s="58"/>
      <c r="L31" s="58" t="s">
        <v>145</v>
      </c>
      <c r="M31" s="60" t="s">
        <v>510</v>
      </c>
      <c r="N31" s="60">
        <v>100</v>
      </c>
      <c r="O31" s="61"/>
    </row>
    <row r="32" spans="1:15" x14ac:dyDescent="0.2">
      <c r="A32" s="58" t="s">
        <v>115</v>
      </c>
      <c r="B32" s="58" t="s">
        <v>142</v>
      </c>
      <c r="C32" s="58"/>
      <c r="D32" s="58"/>
      <c r="E32" s="60"/>
      <c r="F32" s="60"/>
      <c r="G32" s="59"/>
      <c r="I32" s="58" t="s">
        <v>115</v>
      </c>
      <c r="J32" s="58" t="s">
        <v>142</v>
      </c>
      <c r="K32" s="58"/>
      <c r="L32" s="58" t="s">
        <v>146</v>
      </c>
      <c r="M32" s="60" t="s">
        <v>510</v>
      </c>
      <c r="N32" s="60">
        <v>100</v>
      </c>
      <c r="O32" s="61"/>
    </row>
    <row r="33" spans="1:15" x14ac:dyDescent="0.2">
      <c r="A33" s="58" t="s">
        <v>116</v>
      </c>
      <c r="B33" s="58" t="s">
        <v>142</v>
      </c>
      <c r="C33" s="58"/>
      <c r="D33" s="58"/>
      <c r="E33" s="60"/>
      <c r="F33" s="60"/>
      <c r="G33" s="59"/>
      <c r="I33" s="58" t="s">
        <v>116</v>
      </c>
      <c r="J33" s="58" t="s">
        <v>142</v>
      </c>
      <c r="K33" s="58"/>
      <c r="L33" s="58" t="s">
        <v>147</v>
      </c>
      <c r="M33" s="60" t="s">
        <v>510</v>
      </c>
      <c r="N33" s="60">
        <v>100</v>
      </c>
      <c r="O33" s="61"/>
    </row>
    <row r="34" spans="1:15" x14ac:dyDescent="0.2">
      <c r="A34" s="58" t="s">
        <v>117</v>
      </c>
      <c r="B34" s="58" t="s">
        <v>142</v>
      </c>
      <c r="C34" s="58"/>
      <c r="D34" s="58"/>
      <c r="E34" s="60"/>
      <c r="F34" s="60"/>
      <c r="G34" s="59"/>
      <c r="I34" s="58" t="s">
        <v>117</v>
      </c>
      <c r="J34" s="58" t="s">
        <v>142</v>
      </c>
      <c r="K34" s="58"/>
      <c r="L34" s="58" t="s">
        <v>148</v>
      </c>
      <c r="M34" s="60" t="s">
        <v>510</v>
      </c>
      <c r="N34" s="60">
        <v>100</v>
      </c>
      <c r="O34" s="61"/>
    </row>
    <row r="35" spans="1:15" x14ac:dyDescent="0.2">
      <c r="A35" s="58" t="s">
        <v>118</v>
      </c>
      <c r="B35" s="58" t="s">
        <v>142</v>
      </c>
      <c r="C35" s="58"/>
      <c r="D35" s="58"/>
      <c r="E35" s="60"/>
      <c r="F35" s="60"/>
      <c r="G35" s="59"/>
      <c r="I35" s="58" t="s">
        <v>118</v>
      </c>
      <c r="J35" s="58" t="s">
        <v>142</v>
      </c>
      <c r="K35" s="58"/>
      <c r="L35" s="58" t="s">
        <v>149</v>
      </c>
      <c r="M35" s="60" t="s">
        <v>510</v>
      </c>
      <c r="N35" s="60">
        <v>100</v>
      </c>
      <c r="O35" s="61"/>
    </row>
    <row r="36" spans="1:15" x14ac:dyDescent="0.2">
      <c r="A36" s="58" t="s">
        <v>119</v>
      </c>
      <c r="B36" s="58" t="s">
        <v>142</v>
      </c>
      <c r="C36" s="58"/>
      <c r="D36" s="58"/>
      <c r="E36" s="60"/>
      <c r="F36" s="60"/>
      <c r="G36" s="59"/>
      <c r="I36" s="58" t="s">
        <v>119</v>
      </c>
      <c r="J36" s="58" t="s">
        <v>142</v>
      </c>
      <c r="K36" s="58"/>
      <c r="L36" s="58" t="s">
        <v>150</v>
      </c>
      <c r="M36" s="60" t="s">
        <v>510</v>
      </c>
      <c r="N36" s="60">
        <v>100</v>
      </c>
      <c r="O36" s="61"/>
    </row>
    <row r="37" spans="1:15" ht="38.25" x14ac:dyDescent="0.2">
      <c r="A37" s="58" t="s">
        <v>120</v>
      </c>
      <c r="B37" s="58" t="s">
        <v>142</v>
      </c>
      <c r="C37" s="58"/>
      <c r="D37" s="60"/>
      <c r="E37" s="60"/>
      <c r="F37" s="60"/>
      <c r="G37" s="59"/>
      <c r="I37" s="58" t="s">
        <v>120</v>
      </c>
      <c r="J37" s="58" t="s">
        <v>142</v>
      </c>
      <c r="K37" s="58"/>
      <c r="L37" s="60" t="s">
        <v>165</v>
      </c>
      <c r="M37" s="60" t="s">
        <v>166</v>
      </c>
      <c r="N37" s="60"/>
      <c r="O37" s="62" t="s">
        <v>619</v>
      </c>
    </row>
    <row r="38" spans="1:15" x14ac:dyDescent="0.2">
      <c r="A38" s="58" t="s">
        <v>121</v>
      </c>
      <c r="B38" s="58" t="s">
        <v>142</v>
      </c>
      <c r="C38" s="58"/>
      <c r="D38" s="60"/>
      <c r="E38" s="60"/>
      <c r="F38" s="60"/>
      <c r="G38" s="59"/>
      <c r="I38" s="58" t="s">
        <v>121</v>
      </c>
      <c r="J38" s="58" t="s">
        <v>142</v>
      </c>
      <c r="K38" s="58"/>
      <c r="L38" s="60" t="s">
        <v>155</v>
      </c>
      <c r="M38" s="60" t="s">
        <v>156</v>
      </c>
      <c r="N38" s="60"/>
      <c r="O38" s="63" t="s">
        <v>620</v>
      </c>
    </row>
    <row r="39" spans="1:15" x14ac:dyDescent="0.2">
      <c r="A39" s="58" t="s">
        <v>122</v>
      </c>
      <c r="B39" s="58" t="s">
        <v>142</v>
      </c>
      <c r="C39" s="58"/>
      <c r="D39" s="60"/>
      <c r="E39" s="60"/>
      <c r="F39" s="60"/>
      <c r="G39" s="59"/>
      <c r="I39" s="58" t="s">
        <v>122</v>
      </c>
      <c r="J39" s="58" t="s">
        <v>142</v>
      </c>
      <c r="K39" s="58"/>
      <c r="L39" s="60"/>
      <c r="M39" s="60"/>
      <c r="N39" s="60"/>
      <c r="O39" s="61"/>
    </row>
    <row r="40" spans="1:15" x14ac:dyDescent="0.2">
      <c r="A40" s="58" t="s">
        <v>123</v>
      </c>
      <c r="B40" s="58" t="s">
        <v>142</v>
      </c>
      <c r="C40" s="58"/>
      <c r="D40" s="60"/>
      <c r="E40" s="60"/>
      <c r="F40" s="60"/>
      <c r="G40" s="59"/>
      <c r="I40" s="58" t="s">
        <v>123</v>
      </c>
      <c r="J40" s="58" t="s">
        <v>142</v>
      </c>
      <c r="K40" s="58"/>
      <c r="L40" s="60"/>
      <c r="M40" s="60"/>
      <c r="N40" s="60"/>
      <c r="O40" s="61"/>
    </row>
    <row r="41" spans="1:15" x14ac:dyDescent="0.2">
      <c r="A41" s="58" t="s">
        <v>124</v>
      </c>
      <c r="B41" s="58" t="s">
        <v>142</v>
      </c>
      <c r="C41" s="58"/>
      <c r="D41" s="58"/>
      <c r="E41" s="60"/>
      <c r="F41" s="60"/>
      <c r="G41" s="59"/>
      <c r="I41" s="58" t="s">
        <v>124</v>
      </c>
      <c r="J41" s="58" t="s">
        <v>142</v>
      </c>
      <c r="K41" s="58" t="s">
        <v>428</v>
      </c>
      <c r="L41" s="58" t="s">
        <v>143</v>
      </c>
      <c r="M41" s="60" t="s">
        <v>157</v>
      </c>
      <c r="N41" s="60">
        <v>100</v>
      </c>
      <c r="O41" s="61"/>
    </row>
    <row r="42" spans="1:15" x14ac:dyDescent="0.2">
      <c r="A42" s="58" t="s">
        <v>125</v>
      </c>
      <c r="B42" s="58" t="s">
        <v>142</v>
      </c>
      <c r="C42" s="58"/>
      <c r="D42" s="58"/>
      <c r="E42" s="60"/>
      <c r="F42" s="60"/>
      <c r="G42" s="59"/>
      <c r="I42" s="58" t="s">
        <v>125</v>
      </c>
      <c r="J42" s="58" t="s">
        <v>142</v>
      </c>
      <c r="K42" s="58" t="s">
        <v>427</v>
      </c>
      <c r="L42" s="58" t="s">
        <v>144</v>
      </c>
      <c r="M42" s="60" t="s">
        <v>157</v>
      </c>
      <c r="N42" s="60">
        <v>100</v>
      </c>
      <c r="O42" s="61"/>
    </row>
    <row r="43" spans="1:15" x14ac:dyDescent="0.2">
      <c r="A43" s="58" t="s">
        <v>126</v>
      </c>
      <c r="B43" s="58" t="s">
        <v>142</v>
      </c>
      <c r="C43" s="58"/>
      <c r="D43" s="58"/>
      <c r="E43" s="60"/>
      <c r="F43" s="60"/>
      <c r="G43" s="59"/>
      <c r="I43" s="58" t="s">
        <v>126</v>
      </c>
      <c r="J43" s="58" t="s">
        <v>142</v>
      </c>
      <c r="K43" s="58" t="s">
        <v>429</v>
      </c>
      <c r="L43" s="58" t="s">
        <v>145</v>
      </c>
      <c r="M43" s="60" t="s">
        <v>157</v>
      </c>
      <c r="N43" s="60">
        <v>100</v>
      </c>
      <c r="O43" s="61"/>
    </row>
    <row r="44" spans="1:15" x14ac:dyDescent="0.2">
      <c r="A44" s="58" t="s">
        <v>127</v>
      </c>
      <c r="B44" s="58" t="s">
        <v>142</v>
      </c>
      <c r="C44" s="58"/>
      <c r="D44" s="58"/>
      <c r="E44" s="60"/>
      <c r="F44" s="60"/>
      <c r="G44" s="59"/>
      <c r="I44" s="58" t="s">
        <v>127</v>
      </c>
      <c r="J44" s="58" t="s">
        <v>142</v>
      </c>
      <c r="K44" s="58" t="s">
        <v>430</v>
      </c>
      <c r="L44" s="58" t="s">
        <v>146</v>
      </c>
      <c r="M44" s="60" t="s">
        <v>157</v>
      </c>
      <c r="N44" s="60">
        <v>100</v>
      </c>
      <c r="O44" s="61"/>
    </row>
    <row r="45" spans="1:15" x14ac:dyDescent="0.2">
      <c r="A45" s="58" t="s">
        <v>128</v>
      </c>
      <c r="B45" s="58" t="s">
        <v>142</v>
      </c>
      <c r="C45" s="58" t="s">
        <v>420</v>
      </c>
      <c r="D45" s="58" t="s">
        <v>243</v>
      </c>
      <c r="E45" s="60" t="s">
        <v>157</v>
      </c>
      <c r="F45" s="59">
        <v>100</v>
      </c>
      <c r="G45" s="59"/>
      <c r="I45" s="58" t="s">
        <v>128</v>
      </c>
      <c r="J45" s="58" t="s">
        <v>142</v>
      </c>
      <c r="K45" s="58" t="s">
        <v>431</v>
      </c>
      <c r="L45" s="58" t="s">
        <v>147</v>
      </c>
      <c r="M45" s="60" t="s">
        <v>157</v>
      </c>
      <c r="N45" s="60">
        <v>100</v>
      </c>
      <c r="O45" s="61"/>
    </row>
    <row r="46" spans="1:15" x14ac:dyDescent="0.2">
      <c r="A46" s="58" t="s">
        <v>129</v>
      </c>
      <c r="B46" s="58" t="s">
        <v>142</v>
      </c>
      <c r="C46" s="58" t="s">
        <v>421</v>
      </c>
      <c r="D46" s="58" t="s">
        <v>242</v>
      </c>
      <c r="E46" s="60" t="s">
        <v>157</v>
      </c>
      <c r="F46" s="59">
        <v>100</v>
      </c>
      <c r="G46" s="59"/>
      <c r="I46" s="58" t="s">
        <v>129</v>
      </c>
      <c r="J46" s="58" t="s">
        <v>142</v>
      </c>
      <c r="K46" s="58" t="s">
        <v>432</v>
      </c>
      <c r="L46" s="58" t="s">
        <v>148</v>
      </c>
      <c r="M46" s="60" t="s">
        <v>157</v>
      </c>
      <c r="N46" s="60">
        <v>100</v>
      </c>
      <c r="O46" s="61"/>
    </row>
    <row r="47" spans="1:15" x14ac:dyDescent="0.2">
      <c r="A47" s="58" t="s">
        <v>130</v>
      </c>
      <c r="B47" s="58" t="s">
        <v>142</v>
      </c>
      <c r="C47" s="58" t="s">
        <v>419</v>
      </c>
      <c r="D47" s="58" t="s">
        <v>241</v>
      </c>
      <c r="E47" s="60" t="s">
        <v>157</v>
      </c>
      <c r="F47" s="59">
        <v>100</v>
      </c>
      <c r="G47" s="59"/>
      <c r="I47" s="58" t="s">
        <v>130</v>
      </c>
      <c r="J47" s="58" t="s">
        <v>142</v>
      </c>
      <c r="K47" s="58" t="s">
        <v>433</v>
      </c>
      <c r="L47" s="58" t="s">
        <v>149</v>
      </c>
      <c r="M47" s="60" t="s">
        <v>157</v>
      </c>
      <c r="N47" s="60">
        <v>100</v>
      </c>
      <c r="O47" s="61"/>
    </row>
    <row r="48" spans="1:15" x14ac:dyDescent="0.2">
      <c r="A48" s="58" t="s">
        <v>131</v>
      </c>
      <c r="B48" s="58" t="s">
        <v>142</v>
      </c>
      <c r="C48" s="58" t="s">
        <v>422</v>
      </c>
      <c r="D48" s="58" t="s">
        <v>240</v>
      </c>
      <c r="E48" s="60" t="s">
        <v>157</v>
      </c>
      <c r="F48" s="59">
        <v>100</v>
      </c>
      <c r="G48" s="59"/>
      <c r="I48" s="58" t="s">
        <v>131</v>
      </c>
      <c r="J48" s="58" t="s">
        <v>142</v>
      </c>
      <c r="K48" s="58" t="s">
        <v>434</v>
      </c>
      <c r="L48" s="58" t="s">
        <v>150</v>
      </c>
      <c r="M48" s="60" t="s">
        <v>157</v>
      </c>
      <c r="N48" s="60">
        <v>100</v>
      </c>
      <c r="O48" s="61"/>
    </row>
    <row r="49" spans="1:15" x14ac:dyDescent="0.2">
      <c r="A49" s="58" t="s">
        <v>132</v>
      </c>
      <c r="B49" s="58" t="s">
        <v>2</v>
      </c>
      <c r="C49" s="58"/>
      <c r="D49" s="60" t="s">
        <v>163</v>
      </c>
      <c r="E49" s="60" t="s">
        <v>245</v>
      </c>
      <c r="F49" s="60"/>
      <c r="G49" s="64" t="s">
        <v>617</v>
      </c>
      <c r="I49" s="58" t="s">
        <v>132</v>
      </c>
      <c r="J49" s="58" t="s">
        <v>2</v>
      </c>
      <c r="K49" s="58"/>
      <c r="L49" s="60" t="s">
        <v>380</v>
      </c>
      <c r="M49" s="60" t="s">
        <v>378</v>
      </c>
      <c r="N49" s="60"/>
      <c r="O49" s="63" t="s">
        <v>621</v>
      </c>
    </row>
    <row r="50" spans="1:15" x14ac:dyDescent="0.2">
      <c r="A50" s="58" t="s">
        <v>133</v>
      </c>
      <c r="B50" s="58" t="s">
        <v>2</v>
      </c>
      <c r="C50" s="58"/>
      <c r="D50" s="60"/>
      <c r="E50" s="60"/>
      <c r="F50" s="60"/>
      <c r="G50" s="59"/>
      <c r="I50" s="58" t="s">
        <v>133</v>
      </c>
      <c r="J50" s="58" t="s">
        <v>2</v>
      </c>
      <c r="K50" s="58"/>
      <c r="L50" s="60"/>
      <c r="M50" s="60"/>
      <c r="N50" s="60"/>
      <c r="O50" s="61"/>
    </row>
    <row r="51" spans="1:15" x14ac:dyDescent="0.2">
      <c r="A51" s="58" t="s">
        <v>134</v>
      </c>
      <c r="B51" s="58" t="s">
        <v>2</v>
      </c>
      <c r="C51" s="58"/>
      <c r="D51" s="60"/>
      <c r="E51" s="60"/>
      <c r="F51" s="60"/>
      <c r="G51" s="59"/>
      <c r="I51" s="58" t="s">
        <v>134</v>
      </c>
      <c r="J51" s="58" t="s">
        <v>2</v>
      </c>
      <c r="K51" s="58"/>
      <c r="L51" s="60"/>
      <c r="M51" s="60"/>
      <c r="N51" s="60"/>
      <c r="O51" s="61"/>
    </row>
    <row r="52" spans="1:15" x14ac:dyDescent="0.2">
      <c r="A52" s="58" t="s">
        <v>135</v>
      </c>
      <c r="B52" s="58" t="s">
        <v>2</v>
      </c>
      <c r="C52" s="58"/>
      <c r="D52" s="60" t="s">
        <v>165</v>
      </c>
      <c r="E52" s="60"/>
      <c r="F52" s="60"/>
      <c r="G52" s="59"/>
      <c r="I52" s="58" t="s">
        <v>135</v>
      </c>
      <c r="J52" s="58" t="s">
        <v>2</v>
      </c>
      <c r="K52" s="58"/>
      <c r="L52" s="60"/>
      <c r="M52" s="60"/>
      <c r="N52" s="60"/>
      <c r="O52" s="61"/>
    </row>
    <row r="53" spans="1:15" x14ac:dyDescent="0.2">
      <c r="A53" s="65" t="s">
        <v>136</v>
      </c>
      <c r="B53" s="58" t="s">
        <v>2</v>
      </c>
      <c r="C53" s="58"/>
      <c r="D53" s="60"/>
      <c r="E53" s="60"/>
      <c r="F53" s="60"/>
      <c r="G53" s="59"/>
      <c r="I53" s="65" t="s">
        <v>136</v>
      </c>
      <c r="J53" s="58" t="s">
        <v>2</v>
      </c>
      <c r="K53" s="58"/>
      <c r="L53" s="60" t="s">
        <v>379</v>
      </c>
      <c r="M53" s="60"/>
      <c r="N53" s="60"/>
      <c r="O53" s="61"/>
    </row>
    <row r="54" spans="1:15" x14ac:dyDescent="0.2">
      <c r="A54" s="65" t="s">
        <v>137</v>
      </c>
      <c r="B54" s="58" t="s">
        <v>2</v>
      </c>
      <c r="C54" s="58"/>
      <c r="D54" s="60"/>
      <c r="E54" s="60"/>
      <c r="F54" s="60"/>
      <c r="G54" s="59"/>
      <c r="I54" s="65" t="s">
        <v>137</v>
      </c>
      <c r="J54" s="58" t="s">
        <v>2</v>
      </c>
      <c r="K54" s="58"/>
      <c r="L54" s="60"/>
      <c r="M54" s="60"/>
      <c r="N54" s="60"/>
      <c r="O54" s="61"/>
    </row>
    <row r="55" spans="1:15" x14ac:dyDescent="0.2">
      <c r="A55" s="65" t="s">
        <v>138</v>
      </c>
      <c r="B55" s="58" t="s">
        <v>2</v>
      </c>
      <c r="C55" s="58"/>
      <c r="D55" s="60"/>
      <c r="E55" s="65"/>
      <c r="F55" s="60"/>
      <c r="G55" s="59"/>
      <c r="I55" s="65" t="s">
        <v>138</v>
      </c>
      <c r="J55" s="58" t="s">
        <v>2</v>
      </c>
      <c r="K55" s="58"/>
      <c r="L55" s="60"/>
      <c r="M55" s="65"/>
      <c r="N55" s="60"/>
      <c r="O55" s="61"/>
    </row>
    <row r="56" spans="1:15" x14ac:dyDescent="0.2">
      <c r="A56" s="65" t="s">
        <v>139</v>
      </c>
      <c r="B56" s="58" t="s">
        <v>2</v>
      </c>
      <c r="C56" s="58"/>
      <c r="D56" s="60"/>
      <c r="E56" s="65"/>
      <c r="F56" s="60"/>
      <c r="G56" s="59"/>
      <c r="I56" s="65" t="s">
        <v>139</v>
      </c>
      <c r="J56" s="58" t="s">
        <v>2</v>
      </c>
      <c r="K56" s="58"/>
      <c r="L56" s="60"/>
      <c r="M56" s="65"/>
      <c r="N56" s="60"/>
      <c r="O56" s="61"/>
    </row>
    <row r="57" spans="1:15" x14ac:dyDescent="0.2">
      <c r="A57" s="65" t="s">
        <v>58</v>
      </c>
      <c r="B57" s="58" t="s">
        <v>142</v>
      </c>
      <c r="C57" s="58"/>
      <c r="D57" s="60" t="s">
        <v>246</v>
      </c>
      <c r="E57" s="60" t="s">
        <v>247</v>
      </c>
      <c r="F57" s="60"/>
      <c r="G57" s="59"/>
      <c r="I57" s="65" t="s">
        <v>58</v>
      </c>
      <c r="J57" s="58" t="s">
        <v>142</v>
      </c>
      <c r="K57" s="58"/>
      <c r="L57" s="60"/>
      <c r="M57" s="60"/>
      <c r="N57" s="60"/>
      <c r="O57" s="61"/>
    </row>
  </sheetData>
  <mergeCells count="8">
    <mergeCell ref="I3:J3"/>
    <mergeCell ref="L3:M3"/>
    <mergeCell ref="N3:O3"/>
    <mergeCell ref="A2:G2"/>
    <mergeCell ref="A3:B3"/>
    <mergeCell ref="D3:E3"/>
    <mergeCell ref="F3:G3"/>
    <mergeCell ref="I2:O2"/>
  </mergeCells>
  <pageMargins left="0.7" right="0.7" top="0.75" bottom="0.75" header="0.3" footer="0.3"/>
  <pageSetup orientation="portrait" r:id="rId1"/>
  <headerFooter>
    <oddFooter>&amp;L&amp;"museo sans for dell,Bold"&amp;KAAAAAA                 Dell - Internal Use - Confidential</oddFooter>
    <evenFooter>&amp;L&amp;"museo sans for dell,Bold"&amp;KAAAAAA                 Dell - Internal Use - Confidential</evenFooter>
    <firstFooter>&amp;L&amp;"museo sans for dell,Bold"&amp;KAAAAAA                 Dell - Internal Use - Confidential</firstFooter>
  </headerFooter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2"/>
  <sheetViews>
    <sheetView topLeftCell="J13" zoomScaleNormal="100" workbookViewId="0">
      <selection activeCell="Y40" sqref="Y40"/>
    </sheetView>
  </sheetViews>
  <sheetFormatPr defaultRowHeight="15.75" customHeight="1" x14ac:dyDescent="0.2"/>
  <cols>
    <col min="1" max="2" width="9.140625" style="51"/>
    <col min="3" max="3" width="9.140625" style="51" customWidth="1"/>
    <col min="4" max="4" width="24.140625" style="51" customWidth="1"/>
    <col min="5" max="5" width="19" style="51" customWidth="1"/>
    <col min="6" max="6" width="9.140625" style="51" customWidth="1"/>
    <col min="7" max="7" width="28.7109375" style="71" customWidth="1"/>
    <col min="8" max="9" width="13.85546875" style="51" customWidth="1"/>
    <col min="10" max="12" width="9.140625" style="51"/>
    <col min="13" max="16" width="16.140625" style="51" hidden="1" customWidth="1"/>
    <col min="17" max="17" width="76.7109375" style="51" hidden="1" customWidth="1"/>
    <col min="18" max="19" width="16.140625" style="51" hidden="1" customWidth="1"/>
    <col min="20" max="20" width="14.7109375" style="51" bestFit="1" customWidth="1"/>
    <col min="21" max="21" width="16.7109375" style="51" hidden="1" customWidth="1"/>
    <col min="22" max="22" width="24.140625" style="51" hidden="1" customWidth="1"/>
    <col min="23" max="23" width="22.140625" style="51" bestFit="1" customWidth="1"/>
    <col min="24" max="24" width="9.140625" style="51"/>
    <col min="25" max="25" width="35" style="92" customWidth="1"/>
    <col min="26" max="26" width="12.28515625" style="51" bestFit="1" customWidth="1"/>
    <col min="27" max="33" width="9.140625" style="51"/>
    <col min="34" max="34" width="22.5703125" style="51" bestFit="1" customWidth="1"/>
    <col min="35" max="35" width="39.42578125" style="51" customWidth="1"/>
    <col min="36" max="16384" width="9.140625" style="51"/>
  </cols>
  <sheetData>
    <row r="1" spans="1:37" ht="15.75" customHeight="1" x14ac:dyDescent="0.25">
      <c r="A1" s="161" t="s">
        <v>83</v>
      </c>
      <c r="B1" s="161"/>
      <c r="C1" s="161"/>
      <c r="D1" s="161"/>
      <c r="E1" s="161"/>
      <c r="F1" s="161"/>
      <c r="G1" s="161"/>
      <c r="H1" s="161"/>
      <c r="I1" s="77"/>
      <c r="M1" s="80"/>
      <c r="N1" s="80"/>
      <c r="O1" s="80"/>
      <c r="P1" s="80"/>
      <c r="Q1" s="80"/>
      <c r="R1" s="80"/>
      <c r="S1" s="80"/>
      <c r="T1" s="161" t="s">
        <v>83</v>
      </c>
      <c r="U1" s="162"/>
      <c r="V1" s="162"/>
      <c r="W1" s="162"/>
      <c r="X1" s="162"/>
      <c r="Y1" s="162"/>
      <c r="Z1" s="162"/>
      <c r="AA1" s="162"/>
      <c r="AB1" s="162"/>
      <c r="AC1" s="163"/>
      <c r="AD1" s="163"/>
    </row>
    <row r="2" spans="1:37" ht="15.75" customHeight="1" x14ac:dyDescent="0.25">
      <c r="A2" s="165" t="s">
        <v>1</v>
      </c>
      <c r="B2" s="166"/>
      <c r="C2" s="66"/>
      <c r="D2" s="167" t="s">
        <v>64</v>
      </c>
      <c r="E2" s="166"/>
      <c r="F2" s="167" t="s">
        <v>59</v>
      </c>
      <c r="G2" s="166"/>
      <c r="H2" s="51" t="s">
        <v>296</v>
      </c>
      <c r="M2" s="81"/>
      <c r="N2" s="82"/>
      <c r="O2" s="82"/>
      <c r="P2" s="82"/>
      <c r="Q2" s="82"/>
      <c r="R2" s="82"/>
      <c r="S2" s="82"/>
      <c r="T2" s="79" t="s">
        <v>1</v>
      </c>
      <c r="U2" s="53"/>
      <c r="V2" s="159" t="s">
        <v>64</v>
      </c>
      <c r="W2" s="159"/>
      <c r="X2" s="159" t="s">
        <v>59</v>
      </c>
      <c r="Y2" s="159"/>
      <c r="Z2" s="73" t="s">
        <v>444</v>
      </c>
      <c r="AA2" s="164"/>
      <c r="AB2" s="163"/>
      <c r="AC2" s="163"/>
      <c r="AD2" s="163"/>
    </row>
    <row r="3" spans="1:37" ht="15.75" customHeight="1" x14ac:dyDescent="0.2">
      <c r="A3" s="56" t="s">
        <v>440</v>
      </c>
      <c r="B3" s="54" t="s">
        <v>75</v>
      </c>
      <c r="C3" s="55" t="s">
        <v>76</v>
      </c>
      <c r="D3" s="55" t="s">
        <v>371</v>
      </c>
      <c r="E3" s="55" t="s">
        <v>67</v>
      </c>
      <c r="F3" s="55" t="s">
        <v>63</v>
      </c>
      <c r="G3" s="56" t="s">
        <v>61</v>
      </c>
      <c r="H3" s="67" t="s">
        <v>62</v>
      </c>
      <c r="I3" s="67" t="s">
        <v>459</v>
      </c>
      <c r="J3" s="56" t="s">
        <v>297</v>
      </c>
      <c r="K3" s="56" t="s">
        <v>385</v>
      </c>
      <c r="L3" s="93"/>
      <c r="T3" s="54" t="s">
        <v>75</v>
      </c>
      <c r="U3" s="55" t="s">
        <v>76</v>
      </c>
      <c r="V3" s="55" t="s">
        <v>385</v>
      </c>
      <c r="W3" s="55" t="s">
        <v>67</v>
      </c>
      <c r="X3" s="55" t="s">
        <v>63</v>
      </c>
      <c r="Y3" s="87" t="s">
        <v>61</v>
      </c>
      <c r="Z3" s="67" t="s">
        <v>62</v>
      </c>
      <c r="AA3" s="56" t="s">
        <v>371</v>
      </c>
      <c r="AB3" s="56" t="s">
        <v>460</v>
      </c>
      <c r="AC3" s="56" t="s">
        <v>458</v>
      </c>
      <c r="AD3" s="56" t="s">
        <v>474</v>
      </c>
    </row>
    <row r="4" spans="1:37" ht="15.75" customHeight="1" x14ac:dyDescent="0.25">
      <c r="A4" s="68" t="s">
        <v>615</v>
      </c>
      <c r="B4" s="58" t="s">
        <v>3</v>
      </c>
      <c r="C4" s="58" t="s">
        <v>2</v>
      </c>
      <c r="D4" s="58" t="s">
        <v>457</v>
      </c>
      <c r="E4" s="58" t="s">
        <v>240</v>
      </c>
      <c r="F4" s="58" t="s">
        <v>161</v>
      </c>
      <c r="G4" s="59"/>
      <c r="H4" s="83" t="s">
        <v>622</v>
      </c>
      <c r="I4" s="72" t="s">
        <v>267</v>
      </c>
      <c r="J4" s="59">
        <v>2</v>
      </c>
      <c r="K4" s="58" t="s">
        <v>386</v>
      </c>
      <c r="L4" s="58"/>
      <c r="M4" s="51" t="str">
        <f>IF(J4&lt;&gt;"",CONCATENATE("
interface ",B4,"
no ip address
!
port-channel-protocol LACP
port-channel ",J4," mode active
no shutdown
exit
!
"),"""")</f>
        <v xml:space="preserve">
interface Te 0/0
no ip address
!
port-channel-protocol LACP
port-channel 2 mode active
no shutdown
exit
!
</v>
      </c>
      <c r="N4" s="13" t="str">
        <f>IF(J4&gt;0,CONCATENATE("
!
interface Port-channel ", J4,"
no ip address
 portmode hybrid
 switchport
 spanning-tree rstp edge-port
 vlt-peer-lag port-channel ", J4, "
 no shutdown 
exit
"),"")</f>
        <v xml:space="preserve">
!
interface Port-channel 2
no ip address
 portmode hybrid
 switchport
 spanning-tree rstp edge-port
 vlt-peer-lag port-channel 2
 no shutdown 
exit
</v>
      </c>
      <c r="O4" s="13" t="str">
        <f t="shared" ref="O4:O7" si="0">IF(G4&gt;0,(CONCATENATE("int vlan ",G4,"
untagged port-channel ",J4,"
end
")),"")</f>
        <v/>
      </c>
      <c r="P4" s="13" t="str">
        <f>CONCATENATE("int vlan ",G4,
"untagged ",B4)</f>
        <v>int vlan untagged Te 0/0</v>
      </c>
      <c r="Q4" s="85" t="str">
        <f>IF(S4&gt;0,(CONCATENATE("
int vlan ", MID(H4,1,3),"
 tagged port-channel ", J4,"
end
int vlan ", MID(H4,(S4*5),3), "
 tagged port-channel ", J4, "
 end
")),"")</f>
        <v xml:space="preserve">
int vlan 101
 tagged port-channel 2
end
int vlan 00
 tagged port-channel 2
 end
</v>
      </c>
      <c r="R4" s="13" t="b">
        <f>ISNUMBER(FIND("+",H4,1))</f>
        <v>0</v>
      </c>
      <c r="S4" s="84">
        <f>LEN(H4)-LEN(SUBSTITUTE(H4,",",""))</f>
        <v>2</v>
      </c>
      <c r="T4" s="58" t="s">
        <v>3</v>
      </c>
      <c r="U4" s="58" t="s">
        <v>2</v>
      </c>
      <c r="V4" s="58" t="s">
        <v>436</v>
      </c>
      <c r="W4" s="58" t="s">
        <v>143</v>
      </c>
      <c r="X4" s="58" t="s">
        <v>210</v>
      </c>
      <c r="Y4" s="88"/>
      <c r="Z4" t="s">
        <v>453</v>
      </c>
      <c r="AA4" s="59" t="s">
        <v>442</v>
      </c>
      <c r="AB4" s="72" t="s">
        <v>267</v>
      </c>
      <c r="AC4" s="59">
        <v>10</v>
      </c>
      <c r="AD4" s="59" t="s">
        <v>473</v>
      </c>
      <c r="AE4" s="51" t="str">
        <f>IF(AB4&lt;&gt;"",CONCATENATE("
interface ",T4,"
no ip address
!
port-channel-protocol LACP
port-channel ",AC4," mode active
no shutdown
exit
!
"),"""")</f>
        <v xml:space="preserve">
interface Te 0/0
no ip address
!
port-channel-protocol LACP
port-channel 10 mode active
no shutdown
exit
!
</v>
      </c>
      <c r="AF4" s="13" t="str">
        <f>IF(AB4&gt;0,CONCATENATE("
!
interface Port-channel ", AC4,"
no ip address
 portmode hybrid
 switchport
 spanning-tree rstp edge-port
 vlt-peer-lag port-channel ", AC4, "
 no shutdown 
exit
"),"")</f>
        <v xml:space="preserve">
!
interface Port-channel 10
no ip address
 portmode hybrid
 switchport
 spanning-tree rstp edge-port
 vlt-peer-lag port-channel 10
 no shutdown 
exit
</v>
      </c>
      <c r="AG4" s="13" t="str">
        <f>IF(Y4&gt;0,(CONCATENATE("int vlan ",Y4,"
untagged port-channel ",AC4,"
end
")),"")</f>
        <v/>
      </c>
      <c r="AH4" s="13" t="str">
        <f>CONCATENATE("int vlan ",Y4,
"untagged ",T4)</f>
        <v>int vlan untagged Te 0/0</v>
      </c>
      <c r="AI4" s="85" t="str">
        <f>IF(AK4&gt;0,(CONCATENATE("
int vlan ", MID(Z4,1,3),"
 tagged port-channel ", AC4,"
end
int vlan ", MID(Z4,(AK4*5),3), "
 tagged port-channel ", AC4, "
 end
")),"")</f>
        <v xml:space="preserve">
int vlan 120
 tagged port-channel 10
end
int vlan 500
 tagged port-channel 10
 end
</v>
      </c>
      <c r="AJ4" s="13" t="b">
        <f>ISNUMBER(FIND("+",Z4,1))</f>
        <v>1</v>
      </c>
      <c r="AK4" s="84">
        <f>LEN(Z4)-LEN(SUBSTITUTE(Z4,",",""))</f>
        <v>1</v>
      </c>
    </row>
    <row r="5" spans="1:37" ht="15.75" customHeight="1" x14ac:dyDescent="0.25">
      <c r="A5" s="68"/>
      <c r="B5" s="58" t="s">
        <v>4</v>
      </c>
      <c r="C5" s="58" t="s">
        <v>2</v>
      </c>
      <c r="D5" s="58"/>
      <c r="E5" s="58" t="s">
        <v>241</v>
      </c>
      <c r="F5" s="58" t="s">
        <v>161</v>
      </c>
      <c r="G5" s="59"/>
      <c r="H5" t="s">
        <v>452</v>
      </c>
      <c r="I5" s="72" t="s">
        <v>499</v>
      </c>
      <c r="J5" s="59">
        <v>3</v>
      </c>
      <c r="K5" s="58"/>
      <c r="L5" s="58"/>
      <c r="M5" s="51" t="str">
        <f t="shared" ref="M5:M50" si="1">IF(J5&lt;&gt;"",CONCATENATE("
interface ",B5,"
no ip address
!
port-channel-protocol LACP
port-channel ",J5," mode active
no shutdown
exit
!
"),"""")</f>
        <v xml:space="preserve">
interface Te 0/1
no ip address
!
port-channel-protocol LACP
port-channel 3 mode active
no shutdown
exit
!
</v>
      </c>
      <c r="N5" s="13" t="str">
        <f t="shared" ref="N5:N30" si="2">IF(J5&gt;0,CONCATENATE("
!
interface Port-channel ", J5,"
no ip address
 portmode hybrid
 switchport
 spanning-tree rstp edge-port
 vlt-peer-lag port-channel ", J5, "
 no shutdown 
exit
"),"")</f>
        <v xml:space="preserve">
!
interface Port-channel 3
no ip address
 portmode hybrid
 switchport
 spanning-tree rstp edge-port
 vlt-peer-lag port-channel 3
 no shutdown 
exit
</v>
      </c>
      <c r="O5" s="13" t="str">
        <f t="shared" si="0"/>
        <v/>
      </c>
      <c r="P5" s="13"/>
      <c r="Q5" s="85" t="str">
        <f>IF(S5&gt;0,(CONCATENATE("
int vlan ", MID(H5,1,3),"
 tagged port-channel ", J5,"
end
int vlan ", MID(H5,((S5-1)*5),3), "
 tagged port-channel ", J5, "
 end
")),"")</f>
        <v xml:space="preserve">
int vlan 120
 tagged port-channel 3
end
int vlan 300
 tagged port-channel 3
 end
</v>
      </c>
      <c r="R5" s="13" t="b">
        <f t="shared" ref="R5:R8" si="3">ISNUMBER(FIND("+",H5,1))</f>
        <v>1</v>
      </c>
      <c r="S5" s="84">
        <f t="shared" ref="S5:S8" si="4">LEN(H5)-LEN(SUBSTITUTE(H5,",",""))</f>
        <v>2</v>
      </c>
      <c r="T5" s="58" t="s">
        <v>4</v>
      </c>
      <c r="U5" s="58" t="s">
        <v>2</v>
      </c>
      <c r="V5" s="58"/>
      <c r="W5" s="58" t="s">
        <v>144</v>
      </c>
      <c r="X5" s="58" t="s">
        <v>210</v>
      </c>
      <c r="Y5" s="88"/>
      <c r="Z5" t="s">
        <v>453</v>
      </c>
      <c r="AA5" s="59" t="s">
        <v>443</v>
      </c>
      <c r="AB5" s="72" t="s">
        <v>267</v>
      </c>
      <c r="AC5" s="59">
        <v>11</v>
      </c>
      <c r="AD5" s="59" t="s">
        <v>473</v>
      </c>
      <c r="AE5" s="51" t="str">
        <f t="shared" ref="AE5:AE43" si="5">IF(AB5&lt;&gt;"",CONCATENATE("
interface ",T5,"
no ip address
!
port-channel-protocol LACP
port-channel ",AC5," mode active
no shutdown
exit
!
"),"""")</f>
        <v xml:space="preserve">
interface Te 0/1
no ip address
!
port-channel-protocol LACP
port-channel 11 mode active
no shutdown
exit
!
</v>
      </c>
      <c r="AF5" s="13" t="str">
        <f t="shared" ref="AF5:AF43" si="6">IF(AB5&gt;0,CONCATENATE("
!
interface Port-channel ", AC5,"
no ip address
 portmode hybrid
 switchport
 spanning-tree rstp edge-port
 vlt-peer-lag port-channel ", AC5, "
 no shutdown 
exit
"),"")</f>
        <v xml:space="preserve">
!
interface Port-channel 11
no ip address
 portmode hybrid
 switchport
 spanning-tree rstp edge-port
 vlt-peer-lag port-channel 11
 no shutdown 
exit
</v>
      </c>
      <c r="AG5" s="13" t="str">
        <f t="shared" ref="AG5:AG48" si="7">IF(Y5&gt;0,(CONCATENATE("int vlan ",Y5,"
untagged port-channel ",AC5,"
end
")),"")</f>
        <v/>
      </c>
      <c r="AH5" s="13" t="str">
        <f t="shared" ref="AH5:AH43" si="8">CONCATENATE("int vlan ",Y5,
"untagged ",T5)</f>
        <v>int vlan untagged Te 0/1</v>
      </c>
      <c r="AI5" s="85" t="str">
        <f t="shared" ref="AI5:AI43" si="9">IF(AK5&gt;0,(CONCATENATE("
int vlan ", MID(Z5,1,3),"
 tagged port-channel ", AC5,"
end
int vlan ", MID(Z5,(AK5*5),3), "
 tagged port-channel ", AC5, "
 end
")),"")</f>
        <v xml:space="preserve">
int vlan 120
 tagged port-channel 11
end
int vlan 500
 tagged port-channel 11
 end
</v>
      </c>
      <c r="AJ5" s="13" t="b">
        <f t="shared" ref="AJ5:AJ43" si="10">ISNUMBER(FIND("+",Z5,1))</f>
        <v>1</v>
      </c>
      <c r="AK5" s="84">
        <f t="shared" ref="AK5:AK43" si="11">LEN(Z5)-LEN(SUBSTITUTE(Z5,",",""))</f>
        <v>1</v>
      </c>
    </row>
    <row r="6" spans="1:37" ht="15.75" customHeight="1" x14ac:dyDescent="0.25">
      <c r="A6" s="68"/>
      <c r="B6" s="58" t="s">
        <v>5</v>
      </c>
      <c r="C6" s="58" t="s">
        <v>2</v>
      </c>
      <c r="D6" s="58" t="s">
        <v>375</v>
      </c>
      <c r="E6" s="58" t="s">
        <v>242</v>
      </c>
      <c r="F6" s="58" t="s">
        <v>161</v>
      </c>
      <c r="G6" s="59"/>
      <c r="H6" t="s">
        <v>452</v>
      </c>
      <c r="I6" s="72" t="s">
        <v>499</v>
      </c>
      <c r="J6" s="59">
        <v>4</v>
      </c>
      <c r="K6" s="58"/>
      <c r="L6" s="58"/>
      <c r="M6" s="51" t="str">
        <f t="shared" si="1"/>
        <v xml:space="preserve">
interface Te 0/2
no ip address
!
port-channel-protocol LACP
port-channel 4 mode active
no shutdown
exit
!
</v>
      </c>
      <c r="N6" s="13" t="str">
        <f t="shared" si="2"/>
        <v xml:space="preserve">
!
interface Port-channel 4
no ip address
 portmode hybrid
 switchport
 spanning-tree rstp edge-port
 vlt-peer-lag port-channel 4
 no shutdown 
exit
</v>
      </c>
      <c r="O6" s="13" t="str">
        <f t="shared" si="0"/>
        <v/>
      </c>
      <c r="P6" s="13"/>
      <c r="Q6" s="85" t="str">
        <f t="shared" ref="Q6:Q7" si="12">IF(S6&gt;0,(CONCATENATE("
int vlan ", MID(H6,1,3),"
 tagged port-channel ", J6,"
end
int vlan ", MID(H6,((S6-1)*5),3), "
 tagged port-channel ", J6, "
 end
")),"")</f>
        <v xml:space="preserve">
int vlan 120
 tagged port-channel 4
end
int vlan 300
 tagged port-channel 4
 end
</v>
      </c>
      <c r="R6" s="13" t="b">
        <f t="shared" si="3"/>
        <v>1</v>
      </c>
      <c r="S6" s="84">
        <f t="shared" si="4"/>
        <v>2</v>
      </c>
      <c r="T6" s="58" t="s">
        <v>5</v>
      </c>
      <c r="U6" s="58" t="s">
        <v>2</v>
      </c>
      <c r="V6" s="58"/>
      <c r="W6" s="58" t="s">
        <v>145</v>
      </c>
      <c r="X6" s="58" t="s">
        <v>210</v>
      </c>
      <c r="Y6" s="88"/>
      <c r="Z6" t="s">
        <v>453</v>
      </c>
      <c r="AA6" s="59" t="s">
        <v>445</v>
      </c>
      <c r="AB6" s="72" t="s">
        <v>267</v>
      </c>
      <c r="AC6" s="59">
        <v>12</v>
      </c>
      <c r="AD6" s="59" t="s">
        <v>473</v>
      </c>
      <c r="AE6" s="51" t="str">
        <f t="shared" si="5"/>
        <v xml:space="preserve">
interface Te 0/2
no ip address
!
port-channel-protocol LACP
port-channel 12 mode active
no shutdown
exit
!
</v>
      </c>
      <c r="AF6" s="13" t="str">
        <f t="shared" si="6"/>
        <v xml:space="preserve">
!
interface Port-channel 12
no ip address
 portmode hybrid
 switchport
 spanning-tree rstp edge-port
 vlt-peer-lag port-channel 12
 no shutdown 
exit
</v>
      </c>
      <c r="AG6" s="13" t="str">
        <f t="shared" si="7"/>
        <v/>
      </c>
      <c r="AH6" s="13" t="str">
        <f t="shared" si="8"/>
        <v>int vlan untagged Te 0/2</v>
      </c>
      <c r="AI6" s="85" t="str">
        <f t="shared" si="9"/>
        <v xml:space="preserve">
int vlan 120
 tagged port-channel 12
end
int vlan 500
 tagged port-channel 12
 end
</v>
      </c>
      <c r="AJ6" s="13" t="b">
        <f t="shared" si="10"/>
        <v>1</v>
      </c>
      <c r="AK6" s="84">
        <f t="shared" si="11"/>
        <v>1</v>
      </c>
    </row>
    <row r="7" spans="1:37" ht="15.75" customHeight="1" x14ac:dyDescent="0.25">
      <c r="A7" s="68" t="s">
        <v>498</v>
      </c>
      <c r="B7" s="58" t="s">
        <v>6</v>
      </c>
      <c r="C7" s="58" t="s">
        <v>2</v>
      </c>
      <c r="D7" s="58" t="s">
        <v>374</v>
      </c>
      <c r="E7" s="58" t="s">
        <v>243</v>
      </c>
      <c r="F7" s="58" t="s">
        <v>161</v>
      </c>
      <c r="G7" s="59"/>
      <c r="H7" t="s">
        <v>452</v>
      </c>
      <c r="I7" s="72" t="s">
        <v>499</v>
      </c>
      <c r="J7" s="59">
        <v>5</v>
      </c>
      <c r="K7" s="58"/>
      <c r="L7" s="58"/>
      <c r="M7" s="51" t="str">
        <f t="shared" si="1"/>
        <v xml:space="preserve">
interface Te 0/3
no ip address
!
port-channel-protocol LACP
port-channel 5 mode active
no shutdown
exit
!
</v>
      </c>
      <c r="N7" s="13" t="str">
        <f t="shared" si="2"/>
        <v xml:space="preserve">
!
interface Port-channel 5
no ip address
 portmode hybrid
 switchport
 spanning-tree rstp edge-port
 vlt-peer-lag port-channel 5
 no shutdown 
exit
</v>
      </c>
      <c r="O7" s="13" t="str">
        <f t="shared" si="0"/>
        <v/>
      </c>
      <c r="P7" s="13"/>
      <c r="Q7" s="85" t="str">
        <f t="shared" si="12"/>
        <v xml:space="preserve">
int vlan 120
 tagged port-channel 5
end
int vlan 300
 tagged port-channel 5
 end
</v>
      </c>
      <c r="R7" s="13" t="b">
        <f t="shared" si="3"/>
        <v>1</v>
      </c>
      <c r="S7" s="84">
        <f t="shared" si="4"/>
        <v>2</v>
      </c>
      <c r="T7" s="58" t="s">
        <v>6</v>
      </c>
      <c r="U7" s="58" t="s">
        <v>2</v>
      </c>
      <c r="V7" s="58"/>
      <c r="W7" s="58" t="s">
        <v>146</v>
      </c>
      <c r="X7" s="58" t="s">
        <v>210</v>
      </c>
      <c r="Y7" s="88"/>
      <c r="Z7" s="69"/>
      <c r="AA7" s="59"/>
      <c r="AB7" s="72"/>
      <c r="AC7" s="59"/>
      <c r="AD7" s="59"/>
      <c r="AE7" s="51" t="str">
        <f t="shared" si="5"/>
        <v>"</v>
      </c>
      <c r="AF7" s="13" t="str">
        <f t="shared" si="6"/>
        <v/>
      </c>
      <c r="AG7" s="13" t="str">
        <f t="shared" si="7"/>
        <v/>
      </c>
      <c r="AH7" s="13" t="str">
        <f t="shared" si="8"/>
        <v>int vlan untagged Te 0/3</v>
      </c>
      <c r="AI7" s="85" t="str">
        <f t="shared" si="9"/>
        <v/>
      </c>
      <c r="AJ7" s="13" t="b">
        <f t="shared" si="10"/>
        <v>0</v>
      </c>
      <c r="AK7" s="84">
        <f t="shared" si="11"/>
        <v>0</v>
      </c>
    </row>
    <row r="8" spans="1:37" ht="15.75" customHeight="1" x14ac:dyDescent="0.25">
      <c r="A8" s="68"/>
      <c r="B8" s="58" t="s">
        <v>7</v>
      </c>
      <c r="C8" s="58" t="s">
        <v>2</v>
      </c>
      <c r="D8" s="58" t="s">
        <v>373</v>
      </c>
      <c r="E8" s="58" t="s">
        <v>240</v>
      </c>
      <c r="F8" s="58" t="s">
        <v>160</v>
      </c>
      <c r="G8" s="64">
        <v>2251</v>
      </c>
      <c r="H8" s="70"/>
      <c r="I8" s="72" t="s">
        <v>267</v>
      </c>
      <c r="J8" s="59">
        <v>6</v>
      </c>
      <c r="K8" s="58" t="s">
        <v>383</v>
      </c>
      <c r="L8" s="58"/>
      <c r="M8" s="51" t="str">
        <f t="shared" si="1"/>
        <v xml:space="preserve">
interface Te 0/4
no ip address
!
port-channel-protocol LACP
port-channel 6 mode active
no shutdown
exit
!
</v>
      </c>
      <c r="N8" s="13" t="str">
        <f t="shared" si="2"/>
        <v xml:space="preserve">
!
interface Port-channel 6
no ip address
 portmode hybrid
 switchport
 spanning-tree rstp edge-port
 vlt-peer-lag port-channel 6
 no shutdown 
exit
</v>
      </c>
      <c r="O8" s="13" t="str">
        <f>IF(G8&gt;0,
(CONCATENATE("
int vlan ",G8,"
untagged port-channel ",J8,"
end
")),"")</f>
        <v xml:space="preserve">
int vlan 2251
untagged port-channel 6
end
</v>
      </c>
      <c r="P8" s="13"/>
      <c r="Q8" s="85" t="str">
        <f t="shared" ref="Q8:Q33" si="13">IF(S8&gt;0,(CONCATENATE("
int vlan ", MID(H8,1,3),"
 tagged port-channel ", J8,"
end
int vlan ", MID(H8,(S8*5),3), "
 tagged port-channel ", J8, "
end
")),"")</f>
        <v/>
      </c>
      <c r="R8" s="13" t="b">
        <f t="shared" si="3"/>
        <v>0</v>
      </c>
      <c r="S8" s="84">
        <f t="shared" si="4"/>
        <v>0</v>
      </c>
      <c r="T8" s="58" t="s">
        <v>7</v>
      </c>
      <c r="U8" s="58" t="s">
        <v>2</v>
      </c>
      <c r="V8" s="58"/>
      <c r="W8" s="58" t="s">
        <v>147</v>
      </c>
      <c r="X8" s="58" t="s">
        <v>210</v>
      </c>
      <c r="Y8" s="88"/>
      <c r="Z8" s="69"/>
      <c r="AA8" s="59"/>
      <c r="AB8" s="72"/>
      <c r="AC8" s="59"/>
      <c r="AD8" s="59"/>
      <c r="AE8" s="51" t="str">
        <f t="shared" si="5"/>
        <v>"</v>
      </c>
      <c r="AF8" s="13" t="str">
        <f t="shared" si="6"/>
        <v/>
      </c>
      <c r="AG8" s="13" t="str">
        <f t="shared" si="7"/>
        <v/>
      </c>
      <c r="AH8" s="13" t="str">
        <f t="shared" si="8"/>
        <v>int vlan untagged Te 0/4</v>
      </c>
      <c r="AI8" s="85" t="str">
        <f t="shared" si="9"/>
        <v/>
      </c>
      <c r="AJ8" s="13" t="b">
        <f t="shared" si="10"/>
        <v>0</v>
      </c>
      <c r="AK8" s="84">
        <f t="shared" si="11"/>
        <v>0</v>
      </c>
    </row>
    <row r="9" spans="1:37" ht="15.75" customHeight="1" x14ac:dyDescent="0.25">
      <c r="A9" s="68" t="s">
        <v>484</v>
      </c>
      <c r="B9" s="58" t="s">
        <v>8</v>
      </c>
      <c r="C9" s="58" t="s">
        <v>2</v>
      </c>
      <c r="D9" s="58"/>
      <c r="E9" s="58" t="s">
        <v>241</v>
      </c>
      <c r="F9" s="58" t="s">
        <v>160</v>
      </c>
      <c r="G9" s="64">
        <v>101</v>
      </c>
      <c r="H9" s="70"/>
      <c r="I9" s="72" t="s">
        <v>499</v>
      </c>
      <c r="J9" s="59">
        <v>7</v>
      </c>
      <c r="K9" s="94" t="s">
        <v>503</v>
      </c>
      <c r="L9" s="58"/>
      <c r="M9" s="51" t="str">
        <f t="shared" si="1"/>
        <v xml:space="preserve">
interface Te 0/5
no ip address
!
port-channel-protocol LACP
port-channel 7 mode active
no shutdown
exit
!
</v>
      </c>
      <c r="N9" s="13" t="str">
        <f t="shared" si="2"/>
        <v xml:space="preserve">
!
interface Port-channel 7
no ip address
 portmode hybrid
 switchport
 spanning-tree rstp edge-port
 vlt-peer-lag port-channel 7
 no shutdown 
exit
</v>
      </c>
      <c r="O9" s="13" t="str">
        <f t="shared" ref="O9:O30" si="14">IF(G9&gt;0,(CONCATENATE("int vlan ",G9,"
untagged port-channel ",J9,"
end
")),"")</f>
        <v xml:space="preserve">int vlan 101
untagged port-channel 7
end
</v>
      </c>
      <c r="P9" s="13"/>
      <c r="Q9" s="85" t="str">
        <f t="shared" si="13"/>
        <v/>
      </c>
      <c r="R9" s="13"/>
      <c r="S9"/>
      <c r="T9" s="58" t="s">
        <v>8</v>
      </c>
      <c r="U9" s="58" t="s">
        <v>2</v>
      </c>
      <c r="V9" s="58"/>
      <c r="W9" s="58" t="s">
        <v>148</v>
      </c>
      <c r="X9" s="58" t="s">
        <v>478</v>
      </c>
      <c r="Y9" s="89">
        <v>300</v>
      </c>
      <c r="Z9" s="69"/>
      <c r="AA9" s="59" t="s">
        <v>446</v>
      </c>
      <c r="AB9" s="72" t="s">
        <v>267</v>
      </c>
      <c r="AC9" s="59">
        <v>15</v>
      </c>
      <c r="AD9" s="59" t="s">
        <v>475</v>
      </c>
      <c r="AE9" s="51" t="str">
        <f t="shared" si="5"/>
        <v xml:space="preserve">
interface Te 0/5
no ip address
!
port-channel-protocol LACP
port-channel 15 mode active
no shutdown
exit
!
</v>
      </c>
      <c r="AF9" s="13" t="str">
        <f t="shared" si="6"/>
        <v xml:space="preserve">
!
interface Port-channel 15
no ip address
 portmode hybrid
 switchport
 spanning-tree rstp edge-port
 vlt-peer-lag port-channel 15
 no shutdown 
exit
</v>
      </c>
      <c r="AG9" s="13" t="str">
        <f t="shared" si="7"/>
        <v xml:space="preserve">int vlan 300
untagged port-channel 15
end
</v>
      </c>
      <c r="AH9" s="13" t="str">
        <f t="shared" si="8"/>
        <v>int vlan 300untagged Te 0/5</v>
      </c>
      <c r="AI9" s="85" t="str">
        <f t="shared" si="9"/>
        <v/>
      </c>
      <c r="AJ9" s="13" t="b">
        <f t="shared" si="10"/>
        <v>0</v>
      </c>
      <c r="AK9" s="84">
        <f t="shared" si="11"/>
        <v>0</v>
      </c>
    </row>
    <row r="10" spans="1:37" ht="15.75" customHeight="1" x14ac:dyDescent="0.25">
      <c r="A10" s="68" t="s">
        <v>483</v>
      </c>
      <c r="B10" s="58" t="s">
        <v>9</v>
      </c>
      <c r="C10" s="58" t="s">
        <v>2</v>
      </c>
      <c r="D10" s="58" t="s">
        <v>424</v>
      </c>
      <c r="E10" s="58" t="s">
        <v>242</v>
      </c>
      <c r="F10" s="58" t="s">
        <v>160</v>
      </c>
      <c r="G10" s="64">
        <v>101</v>
      </c>
      <c r="H10" s="70"/>
      <c r="I10" s="72" t="s">
        <v>499</v>
      </c>
      <c r="J10" s="59">
        <v>8</v>
      </c>
      <c r="K10" s="95" t="s">
        <v>504</v>
      </c>
      <c r="L10" s="58"/>
      <c r="M10" s="51" t="str">
        <f t="shared" si="1"/>
        <v xml:space="preserve">
interface Te 0/6
no ip address
!
port-channel-protocol LACP
port-channel 8 mode active
no shutdown
exit
!
</v>
      </c>
      <c r="N10" s="13" t="str">
        <f t="shared" si="2"/>
        <v xml:space="preserve">
!
interface Port-channel 8
no ip address
 portmode hybrid
 switchport
 spanning-tree rstp edge-port
 vlt-peer-lag port-channel 8
 no shutdown 
exit
</v>
      </c>
      <c r="O10" s="13" t="str">
        <f t="shared" si="14"/>
        <v xml:space="preserve">int vlan 101
untagged port-channel 8
end
</v>
      </c>
      <c r="P10" s="13"/>
      <c r="Q10" s="85" t="str">
        <f t="shared" si="13"/>
        <v/>
      </c>
      <c r="R10" s="13"/>
      <c r="S10"/>
      <c r="T10" s="58" t="s">
        <v>9</v>
      </c>
      <c r="U10" s="58" t="s">
        <v>2</v>
      </c>
      <c r="V10" s="58"/>
      <c r="W10" s="58" t="s">
        <v>149</v>
      </c>
      <c r="X10" s="58" t="s">
        <v>210</v>
      </c>
      <c r="Y10" s="89">
        <v>300</v>
      </c>
      <c r="Z10" s="69"/>
      <c r="AA10" s="59" t="s">
        <v>447</v>
      </c>
      <c r="AB10" s="72" t="s">
        <v>267</v>
      </c>
      <c r="AC10" s="59">
        <v>16</v>
      </c>
      <c r="AD10" s="59" t="s">
        <v>475</v>
      </c>
      <c r="AE10" s="51" t="str">
        <f t="shared" si="5"/>
        <v xml:space="preserve">
interface Te 0/6
no ip address
!
port-channel-protocol LACP
port-channel 16 mode active
no shutdown
exit
!
</v>
      </c>
      <c r="AF10" s="13" t="str">
        <f t="shared" si="6"/>
        <v xml:space="preserve">
!
interface Port-channel 16
no ip address
 portmode hybrid
 switchport
 spanning-tree rstp edge-port
 vlt-peer-lag port-channel 16
 no shutdown 
exit
</v>
      </c>
      <c r="AG10" s="13" t="str">
        <f t="shared" si="7"/>
        <v xml:space="preserve">int vlan 300
untagged port-channel 16
end
</v>
      </c>
      <c r="AH10" s="13" t="str">
        <f t="shared" si="8"/>
        <v>int vlan 300untagged Te 0/6</v>
      </c>
      <c r="AI10" s="85" t="str">
        <f t="shared" si="9"/>
        <v/>
      </c>
      <c r="AJ10" s="13" t="b">
        <f t="shared" si="10"/>
        <v>0</v>
      </c>
      <c r="AK10" s="84">
        <f t="shared" si="11"/>
        <v>0</v>
      </c>
    </row>
    <row r="11" spans="1:37" ht="15.75" customHeight="1" x14ac:dyDescent="0.25">
      <c r="A11" s="68" t="s">
        <v>482</v>
      </c>
      <c r="B11" s="58" t="s">
        <v>22</v>
      </c>
      <c r="C11" s="58" t="s">
        <v>2</v>
      </c>
      <c r="D11" s="58" t="s">
        <v>376</v>
      </c>
      <c r="E11" s="58" t="s">
        <v>243</v>
      </c>
      <c r="F11" s="58" t="s">
        <v>160</v>
      </c>
      <c r="G11" s="64">
        <v>101</v>
      </c>
      <c r="H11" s="70"/>
      <c r="I11" s="72" t="s">
        <v>499</v>
      </c>
      <c r="J11" s="59">
        <v>9</v>
      </c>
      <c r="K11" s="95" t="s">
        <v>505</v>
      </c>
      <c r="L11" s="58"/>
      <c r="M11" s="51" t="str">
        <f t="shared" si="1"/>
        <v xml:space="preserve">
interface Te 0/7
no ip address
!
port-channel-protocol LACP
port-channel 9 mode active
no shutdown
exit
!
</v>
      </c>
      <c r="N11" s="13" t="str">
        <f t="shared" si="2"/>
        <v xml:space="preserve">
!
interface Port-channel 9
no ip address
 portmode hybrid
 switchport
 spanning-tree rstp edge-port
 vlt-peer-lag port-channel 9
 no shutdown 
exit
</v>
      </c>
      <c r="O11" s="13" t="str">
        <f t="shared" si="14"/>
        <v xml:space="preserve">int vlan 101
untagged port-channel 9
end
</v>
      </c>
      <c r="P11" s="13"/>
      <c r="Q11" s="85" t="str">
        <f t="shared" si="13"/>
        <v/>
      </c>
      <c r="R11" s="13"/>
      <c r="S11"/>
      <c r="T11" s="58" t="s">
        <v>22</v>
      </c>
      <c r="U11" s="58" t="s">
        <v>2</v>
      </c>
      <c r="V11" s="58"/>
      <c r="W11" s="58" t="s">
        <v>150</v>
      </c>
      <c r="X11" s="58" t="s">
        <v>210</v>
      </c>
      <c r="Y11" s="89">
        <v>300</v>
      </c>
      <c r="Z11" s="69"/>
      <c r="AA11" s="59" t="s">
        <v>448</v>
      </c>
      <c r="AB11" s="72" t="s">
        <v>267</v>
      </c>
      <c r="AC11" s="59">
        <v>17</v>
      </c>
      <c r="AD11" s="59" t="s">
        <v>475</v>
      </c>
      <c r="AE11" s="51" t="str">
        <f t="shared" si="5"/>
        <v xml:space="preserve">
interface Te 0/7
no ip address
!
port-channel-protocol LACP
port-channel 17 mode active
no shutdown
exit
!
</v>
      </c>
      <c r="AF11" s="13" t="str">
        <f t="shared" si="6"/>
        <v xml:space="preserve">
!
interface Port-channel 17
no ip address
 portmode hybrid
 switchport
 spanning-tree rstp edge-port
 vlt-peer-lag port-channel 17
 no shutdown 
exit
</v>
      </c>
      <c r="AG11" s="13" t="str">
        <f t="shared" si="7"/>
        <v xml:space="preserve">int vlan 300
untagged port-channel 17
end
</v>
      </c>
      <c r="AH11" s="13" t="str">
        <f t="shared" si="8"/>
        <v>int vlan 300untagged Te 0/7</v>
      </c>
      <c r="AI11" s="85" t="str">
        <f t="shared" si="9"/>
        <v/>
      </c>
      <c r="AJ11" s="13" t="b">
        <f t="shared" si="10"/>
        <v>0</v>
      </c>
      <c r="AK11" s="84">
        <f t="shared" si="11"/>
        <v>0</v>
      </c>
    </row>
    <row r="12" spans="1:37" ht="15.75" customHeight="1" x14ac:dyDescent="0.25">
      <c r="A12" s="68"/>
      <c r="B12" s="58" t="s">
        <v>23</v>
      </c>
      <c r="C12" s="58" t="s">
        <v>2</v>
      </c>
      <c r="D12" s="58"/>
      <c r="E12" s="58"/>
      <c r="F12" s="58"/>
      <c r="G12" s="60"/>
      <c r="H12" s="70"/>
      <c r="I12" s="70"/>
      <c r="J12" s="59"/>
      <c r="K12" s="95"/>
      <c r="L12" s="58"/>
      <c r="M12" s="51" t="str">
        <f t="shared" si="1"/>
        <v>"</v>
      </c>
      <c r="N12" s="13" t="str">
        <f t="shared" si="2"/>
        <v/>
      </c>
      <c r="O12" s="13" t="str">
        <f t="shared" si="14"/>
        <v/>
      </c>
      <c r="P12" s="13"/>
      <c r="Q12" s="85" t="str">
        <f t="shared" si="13"/>
        <v/>
      </c>
      <c r="R12" s="13"/>
      <c r="S12"/>
      <c r="T12" s="58" t="s">
        <v>23</v>
      </c>
      <c r="U12" s="58" t="s">
        <v>2</v>
      </c>
      <c r="V12" s="58"/>
      <c r="W12" s="58" t="s">
        <v>143</v>
      </c>
      <c r="X12" s="58" t="s">
        <v>211</v>
      </c>
      <c r="Y12" s="89">
        <v>300</v>
      </c>
      <c r="Z12" s="70"/>
      <c r="AA12" s="59" t="s">
        <v>442</v>
      </c>
      <c r="AB12" s="72" t="s">
        <v>267</v>
      </c>
      <c r="AC12" s="59">
        <v>18</v>
      </c>
      <c r="AD12" s="59" t="s">
        <v>476</v>
      </c>
      <c r="AE12" s="51" t="str">
        <f t="shared" si="5"/>
        <v xml:space="preserve">
interface Te 0/8
no ip address
!
port-channel-protocol LACP
port-channel 18 mode active
no shutdown
exit
!
</v>
      </c>
      <c r="AF12" s="13" t="str">
        <f t="shared" si="6"/>
        <v xml:space="preserve">
!
interface Port-channel 18
no ip address
 portmode hybrid
 switchport
 spanning-tree rstp edge-port
 vlt-peer-lag port-channel 18
 no shutdown 
exit
</v>
      </c>
      <c r="AG12" s="13" t="str">
        <f t="shared" si="7"/>
        <v xml:space="preserve">int vlan 300
untagged port-channel 18
end
</v>
      </c>
      <c r="AH12" s="13" t="str">
        <f t="shared" si="8"/>
        <v>int vlan 300untagged Te 0/8</v>
      </c>
      <c r="AI12" s="85" t="str">
        <f t="shared" si="9"/>
        <v/>
      </c>
      <c r="AJ12" s="13" t="b">
        <f t="shared" si="10"/>
        <v>0</v>
      </c>
      <c r="AK12" s="84">
        <f t="shared" si="11"/>
        <v>0</v>
      </c>
    </row>
    <row r="13" spans="1:37" ht="15.75" customHeight="1" x14ac:dyDescent="0.25">
      <c r="A13" s="68"/>
      <c r="B13" s="58" t="s">
        <v>24</v>
      </c>
      <c r="C13" s="58" t="s">
        <v>2</v>
      </c>
      <c r="D13" s="58"/>
      <c r="E13" s="58"/>
      <c r="F13" s="58"/>
      <c r="G13" s="60"/>
      <c r="H13" s="70"/>
      <c r="I13" s="70"/>
      <c r="J13" s="59"/>
      <c r="K13" s="58"/>
      <c r="L13" s="58"/>
      <c r="M13" s="51" t="str">
        <f t="shared" si="1"/>
        <v>"</v>
      </c>
      <c r="N13" s="13" t="str">
        <f t="shared" si="2"/>
        <v/>
      </c>
      <c r="O13" s="13" t="str">
        <f t="shared" si="14"/>
        <v/>
      </c>
      <c r="P13" s="13"/>
      <c r="Q13" s="85" t="str">
        <f t="shared" si="13"/>
        <v/>
      </c>
      <c r="R13" s="13"/>
      <c r="S13"/>
      <c r="T13" s="58" t="s">
        <v>24</v>
      </c>
      <c r="U13" s="58" t="s">
        <v>2</v>
      </c>
      <c r="V13" s="58"/>
      <c r="W13" s="58" t="s">
        <v>144</v>
      </c>
      <c r="X13" s="58" t="s">
        <v>211</v>
      </c>
      <c r="Y13" s="89">
        <v>300</v>
      </c>
      <c r="Z13" s="70"/>
      <c r="AA13" s="59" t="s">
        <v>443</v>
      </c>
      <c r="AB13" s="72" t="s">
        <v>267</v>
      </c>
      <c r="AC13" s="59">
        <v>19</v>
      </c>
      <c r="AD13" s="59" t="s">
        <v>476</v>
      </c>
      <c r="AE13" s="51" t="str">
        <f t="shared" si="5"/>
        <v xml:space="preserve">
interface Te 0/9
no ip address
!
port-channel-protocol LACP
port-channel 19 mode active
no shutdown
exit
!
</v>
      </c>
      <c r="AF13" s="13" t="str">
        <f t="shared" si="6"/>
        <v xml:space="preserve">
!
interface Port-channel 19
no ip address
 portmode hybrid
 switchport
 spanning-tree rstp edge-port
 vlt-peer-lag port-channel 19
 no shutdown 
exit
</v>
      </c>
      <c r="AG13" s="13" t="str">
        <f t="shared" si="7"/>
        <v xml:space="preserve">int vlan 300
untagged port-channel 19
end
</v>
      </c>
      <c r="AH13" s="13" t="str">
        <f t="shared" si="8"/>
        <v>int vlan 300untagged Te 0/9</v>
      </c>
      <c r="AI13" s="85" t="str">
        <f t="shared" si="9"/>
        <v/>
      </c>
      <c r="AJ13" s="13" t="b">
        <f t="shared" si="10"/>
        <v>0</v>
      </c>
      <c r="AK13" s="84">
        <f t="shared" si="11"/>
        <v>0</v>
      </c>
    </row>
    <row r="14" spans="1:37" ht="15.75" customHeight="1" x14ac:dyDescent="0.25">
      <c r="A14" s="68"/>
      <c r="B14" s="58" t="s">
        <v>25</v>
      </c>
      <c r="C14" s="58" t="s">
        <v>2</v>
      </c>
      <c r="D14" s="58"/>
      <c r="E14" s="58"/>
      <c r="F14" s="58"/>
      <c r="G14" s="60"/>
      <c r="H14" s="70"/>
      <c r="I14" s="70"/>
      <c r="J14" s="59"/>
      <c r="K14" s="58"/>
      <c r="L14" s="58"/>
      <c r="M14" s="51" t="str">
        <f t="shared" si="1"/>
        <v>"</v>
      </c>
      <c r="N14" s="13" t="str">
        <f t="shared" si="2"/>
        <v/>
      </c>
      <c r="O14" s="13" t="str">
        <f t="shared" si="14"/>
        <v/>
      </c>
      <c r="P14" s="13"/>
      <c r="Q14" s="85" t="str">
        <f t="shared" si="13"/>
        <v/>
      </c>
      <c r="R14" s="13"/>
      <c r="S14"/>
      <c r="T14" s="58" t="s">
        <v>25</v>
      </c>
      <c r="U14" s="58" t="s">
        <v>2</v>
      </c>
      <c r="V14" s="58"/>
      <c r="W14" s="58" t="s">
        <v>145</v>
      </c>
      <c r="X14" s="58" t="s">
        <v>211</v>
      </c>
      <c r="Y14" s="89">
        <v>300</v>
      </c>
      <c r="Z14" s="70"/>
      <c r="AA14" s="59" t="s">
        <v>445</v>
      </c>
      <c r="AB14" s="72" t="s">
        <v>267</v>
      </c>
      <c r="AC14" s="59">
        <v>20</v>
      </c>
      <c r="AD14" s="59" t="s">
        <v>476</v>
      </c>
      <c r="AE14" s="51" t="str">
        <f t="shared" si="5"/>
        <v xml:space="preserve">
interface Te 0/10
no ip address
!
port-channel-protocol LACP
port-channel 20 mode active
no shutdown
exit
!
</v>
      </c>
      <c r="AF14" s="13" t="str">
        <f t="shared" si="6"/>
        <v xml:space="preserve">
!
interface Port-channel 20
no ip address
 portmode hybrid
 switchport
 spanning-tree rstp edge-port
 vlt-peer-lag port-channel 20
 no shutdown 
exit
</v>
      </c>
      <c r="AG14" s="13" t="str">
        <f t="shared" si="7"/>
        <v xml:space="preserve">int vlan 300
untagged port-channel 20
end
</v>
      </c>
      <c r="AH14" s="13" t="str">
        <f t="shared" si="8"/>
        <v>int vlan 300untagged Te 0/10</v>
      </c>
      <c r="AI14" s="85" t="str">
        <f t="shared" si="9"/>
        <v/>
      </c>
      <c r="AJ14" s="13" t="b">
        <f t="shared" si="10"/>
        <v>0</v>
      </c>
      <c r="AK14" s="84">
        <f t="shared" si="11"/>
        <v>0</v>
      </c>
    </row>
    <row r="15" spans="1:37" ht="15.75" customHeight="1" x14ac:dyDescent="0.25">
      <c r="A15" s="68"/>
      <c r="B15" s="58" t="s">
        <v>26</v>
      </c>
      <c r="C15" s="58" t="s">
        <v>2</v>
      </c>
      <c r="D15" s="58"/>
      <c r="E15" s="58"/>
      <c r="F15" s="58"/>
      <c r="G15" s="60"/>
      <c r="H15" s="70"/>
      <c r="I15" s="70"/>
      <c r="J15" s="59"/>
      <c r="K15" s="58"/>
      <c r="L15" s="58"/>
      <c r="M15" s="51" t="str">
        <f t="shared" si="1"/>
        <v>"</v>
      </c>
      <c r="N15" s="13" t="str">
        <f t="shared" si="2"/>
        <v/>
      </c>
      <c r="O15" s="13" t="str">
        <f t="shared" si="14"/>
        <v/>
      </c>
      <c r="P15" s="13"/>
      <c r="Q15" s="85" t="str">
        <f t="shared" si="13"/>
        <v/>
      </c>
      <c r="R15" s="13"/>
      <c r="S15" s="84">
        <f>LEN(H15)-LEN(SUBSTITUTE(H15,",",""))</f>
        <v>0</v>
      </c>
      <c r="T15" s="58" t="s">
        <v>26</v>
      </c>
      <c r="U15" s="58" t="s">
        <v>2</v>
      </c>
      <c r="V15" s="58"/>
      <c r="W15" s="58" t="s">
        <v>146</v>
      </c>
      <c r="X15" s="58" t="s">
        <v>211</v>
      </c>
      <c r="Y15" s="90"/>
      <c r="Z15" s="70"/>
      <c r="AA15" s="59"/>
      <c r="AB15" s="59"/>
      <c r="AC15" s="59"/>
      <c r="AD15" s="59"/>
      <c r="AE15" s="51" t="str">
        <f t="shared" si="5"/>
        <v>"</v>
      </c>
      <c r="AF15" s="13" t="str">
        <f t="shared" si="6"/>
        <v/>
      </c>
      <c r="AG15" s="13" t="str">
        <f t="shared" si="7"/>
        <v/>
      </c>
      <c r="AH15" s="13" t="str">
        <f t="shared" si="8"/>
        <v>int vlan untagged Te 0/11</v>
      </c>
      <c r="AI15" s="85" t="str">
        <f t="shared" si="9"/>
        <v/>
      </c>
      <c r="AJ15" s="13" t="b">
        <f t="shared" si="10"/>
        <v>0</v>
      </c>
      <c r="AK15" s="84">
        <f t="shared" si="11"/>
        <v>0</v>
      </c>
    </row>
    <row r="16" spans="1:37" ht="15.75" customHeight="1" x14ac:dyDescent="0.25">
      <c r="A16" s="68" t="s">
        <v>616</v>
      </c>
      <c r="B16" s="58" t="s">
        <v>27</v>
      </c>
      <c r="C16" s="58" t="s">
        <v>2</v>
      </c>
      <c r="D16" s="58" t="s">
        <v>377</v>
      </c>
      <c r="E16" s="58" t="s">
        <v>240</v>
      </c>
      <c r="F16" s="60" t="s">
        <v>257</v>
      </c>
      <c r="G16" s="59">
        <v>2251</v>
      </c>
      <c r="H16" s="69"/>
      <c r="I16" s="72" t="s">
        <v>267</v>
      </c>
      <c r="J16" s="60">
        <v>6</v>
      </c>
      <c r="K16" s="59" t="s">
        <v>383</v>
      </c>
      <c r="L16" s="68"/>
      <c r="M16" s="51" t="str">
        <f t="shared" si="1"/>
        <v xml:space="preserve">
interface Te 0/12
no ip address
!
port-channel-protocol LACP
port-channel 6 mode active
no shutdown
exit
!
</v>
      </c>
      <c r="N16" s="13" t="str">
        <f t="shared" si="2"/>
        <v xml:space="preserve">
!
interface Port-channel 6
no ip address
 portmode hybrid
 switchport
 spanning-tree rstp edge-port
 vlt-peer-lag port-channel 6
 no shutdown 
exit
</v>
      </c>
      <c r="O16" s="13" t="str">
        <f t="shared" si="14"/>
        <v xml:space="preserve">int vlan 2251
untagged port-channel 6
end
</v>
      </c>
      <c r="P16" s="13"/>
      <c r="Q16" s="85" t="str">
        <f t="shared" si="13"/>
        <v/>
      </c>
      <c r="R16" s="13" t="b">
        <f>ISNUMBER(FIND("+",H16,1))</f>
        <v>0</v>
      </c>
      <c r="S16" s="84">
        <f t="shared" ref="S16:S19" si="15">LEN(H16)-LEN(SUBSTITUTE(H16,",",""))</f>
        <v>0</v>
      </c>
      <c r="T16" s="58" t="s">
        <v>27</v>
      </c>
      <c r="U16" s="58" t="s">
        <v>2</v>
      </c>
      <c r="V16" s="58"/>
      <c r="W16" s="58" t="s">
        <v>147</v>
      </c>
      <c r="X16" s="58" t="s">
        <v>211</v>
      </c>
      <c r="Y16" s="90"/>
      <c r="Z16" s="70"/>
      <c r="AA16" s="59"/>
      <c r="AB16" s="59"/>
      <c r="AC16" s="59"/>
      <c r="AD16" s="59"/>
      <c r="AE16" s="51" t="str">
        <f t="shared" si="5"/>
        <v>"</v>
      </c>
      <c r="AF16" s="13" t="str">
        <f t="shared" si="6"/>
        <v/>
      </c>
      <c r="AG16" s="13" t="str">
        <f t="shared" si="7"/>
        <v/>
      </c>
      <c r="AH16" s="13" t="str">
        <f t="shared" si="8"/>
        <v>int vlan untagged Te 0/12</v>
      </c>
      <c r="AI16" s="85" t="str">
        <f t="shared" si="9"/>
        <v/>
      </c>
      <c r="AJ16" s="13" t="b">
        <f t="shared" si="10"/>
        <v>0</v>
      </c>
      <c r="AK16" s="84">
        <f t="shared" si="11"/>
        <v>0</v>
      </c>
    </row>
    <row r="17" spans="1:37" ht="15.75" customHeight="1" x14ac:dyDescent="0.25">
      <c r="A17" s="68" t="s">
        <v>484</v>
      </c>
      <c r="B17" s="58" t="s">
        <v>28</v>
      </c>
      <c r="C17" s="58" t="s">
        <v>2</v>
      </c>
      <c r="D17" s="58"/>
      <c r="E17" s="58" t="s">
        <v>241</v>
      </c>
      <c r="F17" s="60" t="s">
        <v>257</v>
      </c>
      <c r="G17" s="59">
        <v>101</v>
      </c>
      <c r="H17" s="69"/>
      <c r="I17" s="72" t="s">
        <v>499</v>
      </c>
      <c r="J17" s="59">
        <v>7</v>
      </c>
      <c r="K17" s="58"/>
      <c r="L17" s="58"/>
      <c r="M17" s="51" t="str">
        <f t="shared" si="1"/>
        <v xml:space="preserve">
interface Te 0/13
no ip address
!
port-channel-protocol LACP
port-channel 7 mode active
no shutdown
exit
!
</v>
      </c>
      <c r="N17" s="13" t="str">
        <f t="shared" si="2"/>
        <v xml:space="preserve">
!
interface Port-channel 7
no ip address
 portmode hybrid
 switchport
 spanning-tree rstp edge-port
 vlt-peer-lag port-channel 7
 no shutdown 
exit
</v>
      </c>
      <c r="O17" s="13" t="str">
        <f t="shared" si="14"/>
        <v xml:space="preserve">int vlan 101
untagged port-channel 7
end
</v>
      </c>
      <c r="P17" s="13"/>
      <c r="Q17" s="85" t="str">
        <f t="shared" si="13"/>
        <v/>
      </c>
      <c r="R17" s="13" t="b">
        <f t="shared" ref="R17:R20" si="16">ISNUMBER(FIND("+",H17,1))</f>
        <v>0</v>
      </c>
      <c r="S17" s="84">
        <f t="shared" si="15"/>
        <v>0</v>
      </c>
      <c r="T17" s="58" t="s">
        <v>28</v>
      </c>
      <c r="U17" s="58" t="s">
        <v>2</v>
      </c>
      <c r="V17" s="58"/>
      <c r="W17" s="58" t="s">
        <v>148</v>
      </c>
      <c r="X17" s="58" t="s">
        <v>479</v>
      </c>
      <c r="Y17" s="89">
        <v>400</v>
      </c>
      <c r="Z17" s="70"/>
      <c r="AA17" s="59" t="s">
        <v>446</v>
      </c>
      <c r="AB17" s="72" t="s">
        <v>267</v>
      </c>
      <c r="AC17" s="59">
        <v>23</v>
      </c>
      <c r="AD17" s="59" t="s">
        <v>477</v>
      </c>
      <c r="AE17" s="51" t="str">
        <f t="shared" si="5"/>
        <v xml:space="preserve">
interface Te 0/13
no ip address
!
port-channel-protocol LACP
port-channel 23 mode active
no shutdown
exit
!
</v>
      </c>
      <c r="AF17" s="13"/>
      <c r="AG17" s="13" t="str">
        <f t="shared" si="7"/>
        <v xml:space="preserve">int vlan 400
untagged port-channel 23
end
</v>
      </c>
      <c r="AH17" s="13" t="str">
        <f t="shared" si="8"/>
        <v>int vlan 400untagged Te 0/13</v>
      </c>
      <c r="AI17" s="85" t="str">
        <f t="shared" si="9"/>
        <v/>
      </c>
      <c r="AJ17" s="13" t="b">
        <f t="shared" si="10"/>
        <v>0</v>
      </c>
      <c r="AK17" s="84">
        <f t="shared" si="11"/>
        <v>0</v>
      </c>
    </row>
    <row r="18" spans="1:37" ht="15.75" customHeight="1" x14ac:dyDescent="0.25">
      <c r="A18" s="68" t="s">
        <v>483</v>
      </c>
      <c r="B18" s="58" t="s">
        <v>29</v>
      </c>
      <c r="C18" s="58" t="s">
        <v>2</v>
      </c>
      <c r="D18" s="58"/>
      <c r="E18" s="58" t="s">
        <v>242</v>
      </c>
      <c r="F18" s="60" t="s">
        <v>257</v>
      </c>
      <c r="G18" s="59">
        <v>101</v>
      </c>
      <c r="H18" s="69"/>
      <c r="I18" s="72" t="s">
        <v>499</v>
      </c>
      <c r="J18" s="59">
        <v>8</v>
      </c>
      <c r="K18" s="58"/>
      <c r="L18" s="58"/>
      <c r="M18" s="51" t="str">
        <f t="shared" si="1"/>
        <v xml:space="preserve">
interface Te 0/14
no ip address
!
port-channel-protocol LACP
port-channel 8 mode active
no shutdown
exit
!
</v>
      </c>
      <c r="N18" s="13" t="str">
        <f t="shared" si="2"/>
        <v xml:space="preserve">
!
interface Port-channel 8
no ip address
 portmode hybrid
 switchport
 spanning-tree rstp edge-port
 vlt-peer-lag port-channel 8
 no shutdown 
exit
</v>
      </c>
      <c r="O18" s="13" t="str">
        <f t="shared" si="14"/>
        <v xml:space="preserve">int vlan 101
untagged port-channel 8
end
</v>
      </c>
      <c r="P18" s="13"/>
      <c r="Q18" s="85" t="str">
        <f t="shared" si="13"/>
        <v/>
      </c>
      <c r="R18" s="13" t="b">
        <f t="shared" si="16"/>
        <v>0</v>
      </c>
      <c r="S18" s="84">
        <f t="shared" si="15"/>
        <v>0</v>
      </c>
      <c r="T18" s="58" t="s">
        <v>29</v>
      </c>
      <c r="U18" s="58" t="s">
        <v>2</v>
      </c>
      <c r="V18" s="58"/>
      <c r="W18" s="58" t="s">
        <v>149</v>
      </c>
      <c r="X18" s="58" t="s">
        <v>211</v>
      </c>
      <c r="Y18" s="89">
        <v>400</v>
      </c>
      <c r="Z18" s="70"/>
      <c r="AA18" s="59" t="s">
        <v>447</v>
      </c>
      <c r="AB18" s="72" t="s">
        <v>267</v>
      </c>
      <c r="AC18" s="59">
        <v>24</v>
      </c>
      <c r="AD18" s="59" t="s">
        <v>477</v>
      </c>
      <c r="AE18" s="51" t="str">
        <f t="shared" si="5"/>
        <v xml:space="preserve">
interface Te 0/14
no ip address
!
port-channel-protocol LACP
port-channel 24 mode active
no shutdown
exit
!
</v>
      </c>
      <c r="AF18" s="13"/>
      <c r="AG18" s="13" t="str">
        <f t="shared" si="7"/>
        <v xml:space="preserve">int vlan 400
untagged port-channel 24
end
</v>
      </c>
      <c r="AH18" s="13" t="str">
        <f t="shared" si="8"/>
        <v>int vlan 400untagged Te 0/14</v>
      </c>
      <c r="AI18" s="85" t="str">
        <f t="shared" si="9"/>
        <v/>
      </c>
      <c r="AJ18" s="13" t="b">
        <f t="shared" si="10"/>
        <v>0</v>
      </c>
      <c r="AK18" s="84">
        <f t="shared" si="11"/>
        <v>0</v>
      </c>
    </row>
    <row r="19" spans="1:37" ht="15.75" customHeight="1" x14ac:dyDescent="0.25">
      <c r="A19" s="68" t="s">
        <v>482</v>
      </c>
      <c r="B19" s="58" t="s">
        <v>30</v>
      </c>
      <c r="C19" s="58" t="s">
        <v>2</v>
      </c>
      <c r="D19" s="58" t="s">
        <v>423</v>
      </c>
      <c r="E19" s="58" t="s">
        <v>243</v>
      </c>
      <c r="F19" s="60" t="s">
        <v>257</v>
      </c>
      <c r="G19" s="59">
        <v>101</v>
      </c>
      <c r="H19" s="69"/>
      <c r="I19" s="72" t="s">
        <v>499</v>
      </c>
      <c r="J19" s="59">
        <v>9</v>
      </c>
      <c r="K19" s="58"/>
      <c r="L19" s="58"/>
      <c r="M19" s="51" t="str">
        <f t="shared" si="1"/>
        <v xml:space="preserve">
interface Te 0/15
no ip address
!
port-channel-protocol LACP
port-channel 9 mode active
no shutdown
exit
!
</v>
      </c>
      <c r="N19" s="13" t="str">
        <f t="shared" si="2"/>
        <v xml:space="preserve">
!
interface Port-channel 9
no ip address
 portmode hybrid
 switchport
 spanning-tree rstp edge-port
 vlt-peer-lag port-channel 9
 no shutdown 
exit
</v>
      </c>
      <c r="O19" s="13" t="str">
        <f t="shared" si="14"/>
        <v xml:space="preserve">int vlan 101
untagged port-channel 9
end
</v>
      </c>
      <c r="P19" s="13"/>
      <c r="Q19" s="85" t="str">
        <f t="shared" si="13"/>
        <v/>
      </c>
      <c r="R19" s="13" t="b">
        <f t="shared" si="16"/>
        <v>0</v>
      </c>
      <c r="S19" s="84">
        <f t="shared" si="15"/>
        <v>0</v>
      </c>
      <c r="T19" s="58" t="s">
        <v>30</v>
      </c>
      <c r="U19" s="58" t="s">
        <v>2</v>
      </c>
      <c r="V19" s="58"/>
      <c r="W19" s="58" t="s">
        <v>150</v>
      </c>
      <c r="X19" s="58" t="s">
        <v>211</v>
      </c>
      <c r="Y19" s="89">
        <v>400</v>
      </c>
      <c r="Z19" s="70"/>
      <c r="AA19" s="59" t="s">
        <v>448</v>
      </c>
      <c r="AB19" s="72" t="s">
        <v>267</v>
      </c>
      <c r="AC19" s="59">
        <v>25</v>
      </c>
      <c r="AD19" s="59" t="s">
        <v>477</v>
      </c>
      <c r="AE19" s="51" t="str">
        <f t="shared" si="5"/>
        <v xml:space="preserve">
interface Te 0/15
no ip address
!
port-channel-protocol LACP
port-channel 25 mode active
no shutdown
exit
!
</v>
      </c>
      <c r="AF19" s="13"/>
      <c r="AG19" s="13" t="str">
        <f t="shared" si="7"/>
        <v xml:space="preserve">int vlan 400
untagged port-channel 25
end
</v>
      </c>
      <c r="AH19" s="13" t="str">
        <f t="shared" si="8"/>
        <v>int vlan 400untagged Te 0/15</v>
      </c>
      <c r="AI19" s="85" t="str">
        <f t="shared" si="9"/>
        <v/>
      </c>
      <c r="AJ19" s="13" t="b">
        <f t="shared" si="10"/>
        <v>0</v>
      </c>
      <c r="AK19" s="84">
        <f t="shared" si="11"/>
        <v>0</v>
      </c>
    </row>
    <row r="20" spans="1:37" ht="15.75" customHeight="1" x14ac:dyDescent="0.25">
      <c r="A20" s="68"/>
      <c r="B20" s="58" t="s">
        <v>31</v>
      </c>
      <c r="C20" s="58" t="s">
        <v>2</v>
      </c>
      <c r="D20" s="58"/>
      <c r="E20" s="58"/>
      <c r="F20" s="60"/>
      <c r="G20" s="64"/>
      <c r="H20" s="70"/>
      <c r="I20" s="70"/>
      <c r="J20" s="59"/>
      <c r="K20" s="58"/>
      <c r="L20" s="58"/>
      <c r="M20" s="51" t="str">
        <f t="shared" si="1"/>
        <v>"</v>
      </c>
      <c r="N20" s="13" t="str">
        <f t="shared" si="2"/>
        <v/>
      </c>
      <c r="O20" s="13" t="str">
        <f t="shared" si="14"/>
        <v/>
      </c>
      <c r="P20" s="13"/>
      <c r="Q20" s="85" t="str">
        <f t="shared" si="13"/>
        <v/>
      </c>
      <c r="R20" s="13" t="b">
        <f t="shared" si="16"/>
        <v>0</v>
      </c>
      <c r="S20"/>
      <c r="T20" s="58" t="s">
        <v>31</v>
      </c>
      <c r="U20" s="58" t="s">
        <v>2</v>
      </c>
      <c r="V20" s="58" t="s">
        <v>435</v>
      </c>
      <c r="W20" s="58" t="s">
        <v>143</v>
      </c>
      <c r="X20" s="60" t="s">
        <v>212</v>
      </c>
      <c r="Y20" s="89">
        <v>300</v>
      </c>
      <c r="Z20" s="69"/>
      <c r="AA20" s="59" t="s">
        <v>442</v>
      </c>
      <c r="AB20" s="72" t="s">
        <v>267</v>
      </c>
      <c r="AC20" s="59">
        <v>18</v>
      </c>
      <c r="AD20" s="59" t="s">
        <v>476</v>
      </c>
      <c r="AE20" s="51" t="str">
        <f t="shared" si="5"/>
        <v xml:space="preserve">
interface Te 0/16
no ip address
!
port-channel-protocol LACP
port-channel 18 mode active
no shutdown
exit
!
</v>
      </c>
      <c r="AF20" s="13"/>
      <c r="AG20" s="13" t="str">
        <f t="shared" si="7"/>
        <v xml:space="preserve">int vlan 300
untagged port-channel 18
end
</v>
      </c>
      <c r="AH20" s="13" t="str">
        <f t="shared" si="8"/>
        <v>int vlan 300untagged Te 0/16</v>
      </c>
      <c r="AI20" s="85" t="str">
        <f t="shared" si="9"/>
        <v/>
      </c>
      <c r="AJ20" s="13" t="b">
        <f t="shared" si="10"/>
        <v>0</v>
      </c>
      <c r="AK20" s="84">
        <f t="shared" si="11"/>
        <v>0</v>
      </c>
    </row>
    <row r="21" spans="1:37" ht="15.75" customHeight="1" x14ac:dyDescent="0.25">
      <c r="A21" s="68"/>
      <c r="B21" s="58" t="s">
        <v>32</v>
      </c>
      <c r="C21" s="58" t="s">
        <v>2</v>
      </c>
      <c r="D21" s="58"/>
      <c r="E21" s="58"/>
      <c r="F21" s="60"/>
      <c r="G21" s="64"/>
      <c r="H21" s="70"/>
      <c r="I21" s="70"/>
      <c r="J21" s="59"/>
      <c r="K21" s="58"/>
      <c r="L21" s="58"/>
      <c r="M21" s="51" t="str">
        <f t="shared" si="1"/>
        <v>"</v>
      </c>
      <c r="N21" s="13" t="str">
        <f t="shared" si="2"/>
        <v/>
      </c>
      <c r="O21" s="13" t="str">
        <f t="shared" si="14"/>
        <v/>
      </c>
      <c r="P21" s="13"/>
      <c r="Q21" s="85" t="str">
        <f t="shared" si="13"/>
        <v/>
      </c>
      <c r="R21" s="13"/>
      <c r="S21"/>
      <c r="T21" s="58" t="s">
        <v>32</v>
      </c>
      <c r="U21" s="58" t="s">
        <v>2</v>
      </c>
      <c r="V21" s="58"/>
      <c r="W21" s="58" t="s">
        <v>144</v>
      </c>
      <c r="X21" s="60" t="s">
        <v>212</v>
      </c>
      <c r="Y21" s="89">
        <v>300</v>
      </c>
      <c r="Z21" s="69"/>
      <c r="AA21" s="59" t="s">
        <v>443</v>
      </c>
      <c r="AB21" s="72" t="s">
        <v>267</v>
      </c>
      <c r="AC21" s="59">
        <v>19</v>
      </c>
      <c r="AD21" s="59" t="s">
        <v>476</v>
      </c>
      <c r="AE21" s="51" t="str">
        <f t="shared" si="5"/>
        <v xml:space="preserve">
interface Te 0/17
no ip address
!
port-channel-protocol LACP
port-channel 19 mode active
no shutdown
exit
!
</v>
      </c>
      <c r="AF21" s="13"/>
      <c r="AG21" s="13" t="str">
        <f t="shared" si="7"/>
        <v xml:space="preserve">int vlan 300
untagged port-channel 19
end
</v>
      </c>
      <c r="AH21" s="13" t="str">
        <f t="shared" si="8"/>
        <v>int vlan 300untagged Te 0/17</v>
      </c>
      <c r="AI21" s="85" t="str">
        <f t="shared" si="9"/>
        <v/>
      </c>
      <c r="AJ21" s="13" t="b">
        <f t="shared" si="10"/>
        <v>0</v>
      </c>
      <c r="AK21" s="84">
        <f t="shared" si="11"/>
        <v>0</v>
      </c>
    </row>
    <row r="22" spans="1:37" ht="15.75" customHeight="1" x14ac:dyDescent="0.25">
      <c r="A22" s="68"/>
      <c r="B22" s="58" t="s">
        <v>33</v>
      </c>
      <c r="C22" s="58" t="s">
        <v>2</v>
      </c>
      <c r="D22" s="58"/>
      <c r="E22" s="78"/>
      <c r="F22" s="60"/>
      <c r="G22" s="64"/>
      <c r="H22" s="70"/>
      <c r="I22" s="70"/>
      <c r="J22" s="59"/>
      <c r="K22" s="58"/>
      <c r="L22" s="58"/>
      <c r="M22" s="51" t="str">
        <f t="shared" si="1"/>
        <v>"</v>
      </c>
      <c r="N22" s="13" t="str">
        <f t="shared" si="2"/>
        <v/>
      </c>
      <c r="O22" s="13" t="str">
        <f t="shared" si="14"/>
        <v/>
      </c>
      <c r="P22" s="13"/>
      <c r="Q22" s="85" t="str">
        <f t="shared" si="13"/>
        <v/>
      </c>
      <c r="R22" s="13"/>
      <c r="T22" s="58" t="s">
        <v>33</v>
      </c>
      <c r="U22" s="58" t="s">
        <v>2</v>
      </c>
      <c r="V22" s="58"/>
      <c r="W22" s="58" t="s">
        <v>145</v>
      </c>
      <c r="X22" s="60" t="s">
        <v>212</v>
      </c>
      <c r="Y22" s="89">
        <v>300</v>
      </c>
      <c r="Z22" s="69"/>
      <c r="AA22" s="59" t="s">
        <v>445</v>
      </c>
      <c r="AB22" s="72" t="s">
        <v>267</v>
      </c>
      <c r="AC22" s="59">
        <v>20</v>
      </c>
      <c r="AD22" s="59" t="s">
        <v>476</v>
      </c>
      <c r="AE22" s="51" t="str">
        <f t="shared" si="5"/>
        <v xml:space="preserve">
interface Te 0/18
no ip address
!
port-channel-protocol LACP
port-channel 20 mode active
no shutdown
exit
!
</v>
      </c>
      <c r="AF22" s="13"/>
      <c r="AG22" s="13" t="str">
        <f t="shared" si="7"/>
        <v xml:space="preserve">int vlan 300
untagged port-channel 20
end
</v>
      </c>
      <c r="AH22" s="13" t="str">
        <f t="shared" si="8"/>
        <v>int vlan 300untagged Te 0/18</v>
      </c>
      <c r="AI22" s="85" t="str">
        <f t="shared" si="9"/>
        <v/>
      </c>
      <c r="AJ22" s="13" t="b">
        <f t="shared" si="10"/>
        <v>0</v>
      </c>
      <c r="AK22" s="84">
        <f t="shared" si="11"/>
        <v>0</v>
      </c>
    </row>
    <row r="23" spans="1:37" ht="15.75" customHeight="1" x14ac:dyDescent="0.25">
      <c r="A23" s="68"/>
      <c r="B23" s="58" t="s">
        <v>34</v>
      </c>
      <c r="C23" s="58" t="s">
        <v>2</v>
      </c>
      <c r="D23" s="58"/>
      <c r="E23" s="58"/>
      <c r="F23" s="60"/>
      <c r="G23" s="64"/>
      <c r="H23" s="70"/>
      <c r="I23" s="70"/>
      <c r="J23" s="59"/>
      <c r="K23" s="58"/>
      <c r="L23" s="58"/>
      <c r="M23" s="51" t="str">
        <f t="shared" si="1"/>
        <v>"</v>
      </c>
      <c r="N23" s="13" t="str">
        <f t="shared" si="2"/>
        <v/>
      </c>
      <c r="O23" s="13" t="str">
        <f t="shared" si="14"/>
        <v/>
      </c>
      <c r="P23" s="13"/>
      <c r="Q23" s="85" t="str">
        <f t="shared" si="13"/>
        <v/>
      </c>
      <c r="R23" s="13"/>
      <c r="T23" s="58" t="s">
        <v>34</v>
      </c>
      <c r="U23" s="58" t="s">
        <v>2</v>
      </c>
      <c r="V23" s="58"/>
      <c r="W23" s="58" t="s">
        <v>146</v>
      </c>
      <c r="X23" s="60" t="s">
        <v>212</v>
      </c>
      <c r="Y23" s="88"/>
      <c r="Z23" s="69"/>
      <c r="AA23" s="59"/>
      <c r="AB23" s="59"/>
      <c r="AC23" s="59"/>
      <c r="AD23" s="59"/>
      <c r="AE23" s="51" t="str">
        <f t="shared" si="5"/>
        <v>"</v>
      </c>
      <c r="AF23" s="13"/>
      <c r="AG23" s="13" t="str">
        <f t="shared" si="7"/>
        <v/>
      </c>
      <c r="AH23" s="13" t="str">
        <f t="shared" si="8"/>
        <v>int vlan untagged Te 0/19</v>
      </c>
      <c r="AI23" s="85" t="str">
        <f t="shared" si="9"/>
        <v/>
      </c>
      <c r="AJ23" s="13" t="b">
        <f t="shared" si="10"/>
        <v>0</v>
      </c>
      <c r="AK23" s="84">
        <f t="shared" si="11"/>
        <v>0</v>
      </c>
    </row>
    <row r="24" spans="1:37" ht="15.75" customHeight="1" x14ac:dyDescent="0.25">
      <c r="A24" s="68"/>
      <c r="B24" s="58" t="s">
        <v>35</v>
      </c>
      <c r="C24" s="58" t="s">
        <v>2</v>
      </c>
      <c r="D24" s="58"/>
      <c r="E24" s="58"/>
      <c r="F24" s="60"/>
      <c r="G24" s="60"/>
      <c r="H24" s="70"/>
      <c r="I24" s="70"/>
      <c r="J24" s="59"/>
      <c r="K24" s="58"/>
      <c r="L24" s="58"/>
      <c r="M24" s="51" t="str">
        <f t="shared" si="1"/>
        <v>"</v>
      </c>
      <c r="N24" s="13" t="str">
        <f t="shared" si="2"/>
        <v/>
      </c>
      <c r="O24" s="13" t="str">
        <f t="shared" si="14"/>
        <v/>
      </c>
      <c r="P24" s="13"/>
      <c r="Q24" s="85" t="str">
        <f t="shared" si="13"/>
        <v/>
      </c>
      <c r="R24" s="13"/>
      <c r="T24" s="58" t="s">
        <v>35</v>
      </c>
      <c r="U24" s="58" t="s">
        <v>2</v>
      </c>
      <c r="V24" s="58"/>
      <c r="W24" s="58" t="s">
        <v>147</v>
      </c>
      <c r="X24" s="60" t="s">
        <v>212</v>
      </c>
      <c r="Y24" s="88"/>
      <c r="Z24" s="69"/>
      <c r="AA24" s="59"/>
      <c r="AB24" s="59"/>
      <c r="AC24" s="59"/>
      <c r="AD24" s="59"/>
      <c r="AE24" s="51" t="str">
        <f t="shared" si="5"/>
        <v>"</v>
      </c>
      <c r="AF24" s="13"/>
      <c r="AG24" s="13" t="str">
        <f t="shared" si="7"/>
        <v/>
      </c>
      <c r="AH24" s="13" t="str">
        <f t="shared" si="8"/>
        <v>int vlan untagged Te 0/20</v>
      </c>
      <c r="AI24" s="85" t="str">
        <f t="shared" si="9"/>
        <v/>
      </c>
      <c r="AJ24" s="13" t="b">
        <f t="shared" si="10"/>
        <v>0</v>
      </c>
      <c r="AK24" s="84">
        <f t="shared" si="11"/>
        <v>0</v>
      </c>
    </row>
    <row r="25" spans="1:37" ht="15.75" customHeight="1" x14ac:dyDescent="0.25">
      <c r="A25" s="68"/>
      <c r="B25" s="58" t="s">
        <v>36</v>
      </c>
      <c r="C25" s="58" t="s">
        <v>2</v>
      </c>
      <c r="D25" s="58"/>
      <c r="E25" s="58"/>
      <c r="F25" s="60"/>
      <c r="G25" s="60"/>
      <c r="H25" s="70"/>
      <c r="I25" s="70"/>
      <c r="J25" s="59"/>
      <c r="K25" s="58"/>
      <c r="L25" s="58"/>
      <c r="M25" s="51" t="str">
        <f t="shared" si="1"/>
        <v>"</v>
      </c>
      <c r="N25" s="13" t="str">
        <f t="shared" si="2"/>
        <v/>
      </c>
      <c r="O25" s="13" t="str">
        <f t="shared" si="14"/>
        <v/>
      </c>
      <c r="P25" s="13"/>
      <c r="Q25" s="85" t="str">
        <f t="shared" si="13"/>
        <v/>
      </c>
      <c r="R25" s="13"/>
      <c r="T25" s="58" t="s">
        <v>36</v>
      </c>
      <c r="U25" s="58" t="s">
        <v>2</v>
      </c>
      <c r="V25" s="58"/>
      <c r="W25" s="58" t="s">
        <v>148</v>
      </c>
      <c r="X25" s="60" t="s">
        <v>480</v>
      </c>
      <c r="Y25" s="89">
        <v>300</v>
      </c>
      <c r="Z25" s="69"/>
      <c r="AA25" s="59" t="s">
        <v>446</v>
      </c>
      <c r="AB25" s="72" t="s">
        <v>267</v>
      </c>
      <c r="AC25" s="59">
        <v>15</v>
      </c>
      <c r="AD25" s="59" t="s">
        <v>475</v>
      </c>
      <c r="AE25" s="51" t="str">
        <f t="shared" si="5"/>
        <v xml:space="preserve">
interface Te 0/21
no ip address
!
port-channel-protocol LACP
port-channel 15 mode active
no shutdown
exit
!
</v>
      </c>
      <c r="AF25" s="13"/>
      <c r="AG25" s="13" t="str">
        <f t="shared" si="7"/>
        <v xml:space="preserve">int vlan 300
untagged port-channel 15
end
</v>
      </c>
      <c r="AH25" s="13" t="str">
        <f t="shared" si="8"/>
        <v>int vlan 300untagged Te 0/21</v>
      </c>
      <c r="AI25" s="85" t="str">
        <f t="shared" si="9"/>
        <v/>
      </c>
      <c r="AJ25" s="13" t="b">
        <f t="shared" si="10"/>
        <v>0</v>
      </c>
      <c r="AK25" s="84">
        <f t="shared" si="11"/>
        <v>0</v>
      </c>
    </row>
    <row r="26" spans="1:37" ht="15.75" customHeight="1" x14ac:dyDescent="0.25">
      <c r="A26" s="68"/>
      <c r="B26" s="58" t="s">
        <v>37</v>
      </c>
      <c r="C26" s="58" t="s">
        <v>2</v>
      </c>
      <c r="D26" s="58"/>
      <c r="E26" s="58"/>
      <c r="F26" s="60"/>
      <c r="G26" s="60"/>
      <c r="H26" s="70"/>
      <c r="I26" s="70"/>
      <c r="J26" s="59"/>
      <c r="K26" s="58"/>
      <c r="L26" s="58"/>
      <c r="M26" s="51" t="str">
        <f t="shared" si="1"/>
        <v>"</v>
      </c>
      <c r="N26" s="13" t="str">
        <f t="shared" si="2"/>
        <v/>
      </c>
      <c r="O26" s="13" t="str">
        <f t="shared" si="14"/>
        <v/>
      </c>
      <c r="P26" s="13"/>
      <c r="Q26" s="85" t="str">
        <f t="shared" si="13"/>
        <v/>
      </c>
      <c r="R26" s="13"/>
      <c r="T26" s="58" t="s">
        <v>37</v>
      </c>
      <c r="U26" s="58" t="s">
        <v>2</v>
      </c>
      <c r="V26" s="58"/>
      <c r="W26" s="58" t="s">
        <v>149</v>
      </c>
      <c r="X26" s="60" t="s">
        <v>212</v>
      </c>
      <c r="Y26" s="89">
        <v>300</v>
      </c>
      <c r="Z26" s="69"/>
      <c r="AA26" s="59" t="s">
        <v>447</v>
      </c>
      <c r="AB26" s="72" t="s">
        <v>267</v>
      </c>
      <c r="AC26" s="59">
        <v>16</v>
      </c>
      <c r="AD26" s="59" t="s">
        <v>475</v>
      </c>
      <c r="AE26" s="51" t="str">
        <f t="shared" si="5"/>
        <v xml:space="preserve">
interface Te 0/22
no ip address
!
port-channel-protocol LACP
port-channel 16 mode active
no shutdown
exit
!
</v>
      </c>
      <c r="AF26" s="13"/>
      <c r="AG26" s="13" t="str">
        <f t="shared" si="7"/>
        <v xml:space="preserve">int vlan 300
untagged port-channel 16
end
</v>
      </c>
      <c r="AH26" s="13" t="str">
        <f t="shared" si="8"/>
        <v>int vlan 300untagged Te 0/22</v>
      </c>
      <c r="AI26" s="85" t="str">
        <f t="shared" si="9"/>
        <v/>
      </c>
      <c r="AJ26" s="13" t="b">
        <f t="shared" si="10"/>
        <v>0</v>
      </c>
      <c r="AK26" s="84">
        <f t="shared" si="11"/>
        <v>0</v>
      </c>
    </row>
    <row r="27" spans="1:37" ht="15.75" customHeight="1" x14ac:dyDescent="0.25">
      <c r="A27" s="68"/>
      <c r="B27" s="58" t="s">
        <v>38</v>
      </c>
      <c r="C27" s="58" t="s">
        <v>2</v>
      </c>
      <c r="D27" s="58"/>
      <c r="E27" s="58"/>
      <c r="F27" s="60"/>
      <c r="G27" s="60"/>
      <c r="H27" s="70"/>
      <c r="I27" s="70"/>
      <c r="J27" s="59"/>
      <c r="K27" s="58"/>
      <c r="L27" s="58"/>
      <c r="M27" s="51" t="str">
        <f t="shared" si="1"/>
        <v>"</v>
      </c>
      <c r="N27" s="13" t="str">
        <f t="shared" si="2"/>
        <v/>
      </c>
      <c r="O27" s="13" t="str">
        <f t="shared" si="14"/>
        <v/>
      </c>
      <c r="P27" s="13"/>
      <c r="Q27" s="85" t="str">
        <f t="shared" si="13"/>
        <v/>
      </c>
      <c r="R27" s="13"/>
      <c r="T27" s="58" t="s">
        <v>38</v>
      </c>
      <c r="U27" s="58" t="s">
        <v>2</v>
      </c>
      <c r="V27" s="58"/>
      <c r="W27" s="58" t="s">
        <v>150</v>
      </c>
      <c r="X27" s="60" t="s">
        <v>212</v>
      </c>
      <c r="Y27" s="89">
        <v>300</v>
      </c>
      <c r="Z27" s="69"/>
      <c r="AA27" s="59" t="s">
        <v>448</v>
      </c>
      <c r="AB27" s="72" t="s">
        <v>267</v>
      </c>
      <c r="AC27" s="59">
        <v>17</v>
      </c>
      <c r="AD27" s="59" t="s">
        <v>475</v>
      </c>
      <c r="AE27" s="51" t="str">
        <f t="shared" si="5"/>
        <v xml:space="preserve">
interface Te 0/23
no ip address
!
port-channel-protocol LACP
port-channel 17 mode active
no shutdown
exit
!
</v>
      </c>
      <c r="AF27" s="13"/>
      <c r="AG27" s="13" t="str">
        <f t="shared" si="7"/>
        <v xml:space="preserve">int vlan 300
untagged port-channel 17
end
</v>
      </c>
      <c r="AH27" s="13" t="str">
        <f t="shared" si="8"/>
        <v>int vlan 300untagged Te 0/23</v>
      </c>
      <c r="AI27" s="85" t="str">
        <f t="shared" si="9"/>
        <v/>
      </c>
      <c r="AJ27" s="13" t="b">
        <f t="shared" si="10"/>
        <v>0</v>
      </c>
      <c r="AK27" s="84">
        <f t="shared" si="11"/>
        <v>0</v>
      </c>
    </row>
    <row r="28" spans="1:37" ht="15.75" customHeight="1" x14ac:dyDescent="0.25">
      <c r="A28" s="68"/>
      <c r="B28" s="58" t="s">
        <v>11</v>
      </c>
      <c r="C28" s="58" t="s">
        <v>2</v>
      </c>
      <c r="D28" s="58"/>
      <c r="E28" s="58" t="s">
        <v>143</v>
      </c>
      <c r="F28" s="60" t="s">
        <v>213</v>
      </c>
      <c r="G28" s="59"/>
      <c r="H28" t="s">
        <v>453</v>
      </c>
      <c r="I28" s="72" t="s">
        <v>267</v>
      </c>
      <c r="J28" s="59">
        <v>10</v>
      </c>
      <c r="K28" s="58" t="s">
        <v>442</v>
      </c>
      <c r="L28" s="58"/>
      <c r="M28" s="51" t="str">
        <f t="shared" si="1"/>
        <v xml:space="preserve">
interface Te 0/24
no ip address
!
port-channel-protocol LACP
port-channel 10 mode active
no shutdown
exit
!
</v>
      </c>
      <c r="N28" s="13" t="str">
        <f t="shared" si="2"/>
        <v xml:space="preserve">
!
interface Port-channel 10
no ip address
 portmode hybrid
 switchport
 spanning-tree rstp edge-port
 vlt-peer-lag port-channel 10
 no shutdown 
exit
</v>
      </c>
      <c r="O28" s="13" t="str">
        <f t="shared" si="14"/>
        <v/>
      </c>
      <c r="P28" s="13"/>
      <c r="Q28" s="85" t="str">
        <f t="shared" ref="Q28:Q29" si="17">IF(S28&gt;0,(CONCATENATE("
int vlan ", MID(H28,1,3),"
 tagged port-channel ", J28,"
end
int vlan ", MID(H28,(S28*5),3), "
 tagged port-channel ", J28, "
 end
")),"")</f>
        <v xml:space="preserve">
int vlan 120
 tagged port-channel 10
end
int vlan 500
 tagged port-channel 10
 end
</v>
      </c>
      <c r="R28" s="13" t="b">
        <f>ISNUMBER(FIND("+",H28,1))</f>
        <v>1</v>
      </c>
      <c r="S28" s="84">
        <f t="shared" ref="S28:S29" si="18">LEN(H28)-LEN(SUBSTITUTE(H28,",",""))</f>
        <v>1</v>
      </c>
      <c r="T28" s="58" t="s">
        <v>11</v>
      </c>
      <c r="U28" s="58" t="s">
        <v>2</v>
      </c>
      <c r="V28" s="58"/>
      <c r="W28" s="58"/>
      <c r="X28" s="60"/>
      <c r="Y28" s="90"/>
      <c r="Z28" s="70"/>
      <c r="AA28" s="59"/>
      <c r="AB28" s="59"/>
      <c r="AC28" s="59"/>
      <c r="AD28" s="59"/>
      <c r="AE28" s="51" t="str">
        <f t="shared" si="5"/>
        <v>"</v>
      </c>
      <c r="AF28" s="13"/>
      <c r="AG28" s="13" t="str">
        <f t="shared" si="7"/>
        <v/>
      </c>
      <c r="AH28" s="13" t="str">
        <f t="shared" si="8"/>
        <v>int vlan untagged Te 0/24</v>
      </c>
      <c r="AI28" s="85" t="str">
        <f t="shared" si="9"/>
        <v/>
      </c>
      <c r="AJ28" s="13" t="b">
        <f t="shared" si="10"/>
        <v>0</v>
      </c>
      <c r="AK28" s="84">
        <f t="shared" si="11"/>
        <v>0</v>
      </c>
    </row>
    <row r="29" spans="1:37" ht="15.75" customHeight="1" x14ac:dyDescent="0.25">
      <c r="A29" s="68"/>
      <c r="B29" s="58" t="s">
        <v>13</v>
      </c>
      <c r="C29" s="58" t="s">
        <v>2</v>
      </c>
      <c r="D29" s="58"/>
      <c r="E29" s="58" t="s">
        <v>144</v>
      </c>
      <c r="F29" s="60" t="s">
        <v>213</v>
      </c>
      <c r="G29" s="59"/>
      <c r="H29" t="s">
        <v>453</v>
      </c>
      <c r="I29" s="72" t="s">
        <v>267</v>
      </c>
      <c r="J29" s="59">
        <v>11</v>
      </c>
      <c r="K29" s="58" t="s">
        <v>443</v>
      </c>
      <c r="L29" s="58"/>
      <c r="M29" s="51" t="str">
        <f t="shared" si="1"/>
        <v xml:space="preserve">
interface Te 0/25
no ip address
!
port-channel-protocol LACP
port-channel 11 mode active
no shutdown
exit
!
</v>
      </c>
      <c r="N29" s="13" t="str">
        <f t="shared" si="2"/>
        <v xml:space="preserve">
!
interface Port-channel 11
no ip address
 portmode hybrid
 switchport
 spanning-tree rstp edge-port
 vlt-peer-lag port-channel 11
 no shutdown 
exit
</v>
      </c>
      <c r="O29" s="13" t="str">
        <f t="shared" si="14"/>
        <v/>
      </c>
      <c r="P29" s="13"/>
      <c r="Q29" s="85" t="str">
        <f t="shared" si="17"/>
        <v xml:space="preserve">
int vlan 120
 tagged port-channel 11
end
int vlan 500
 tagged port-channel 11
 end
</v>
      </c>
      <c r="R29" s="13" t="b">
        <f t="shared" ref="R29:R32" si="19">ISNUMBER(FIND("+",H29,1))</f>
        <v>1</v>
      </c>
      <c r="S29" s="84">
        <f t="shared" si="18"/>
        <v>1</v>
      </c>
      <c r="T29" s="58" t="s">
        <v>13</v>
      </c>
      <c r="U29" s="58" t="s">
        <v>2</v>
      </c>
      <c r="V29" s="58"/>
      <c r="W29" s="58"/>
      <c r="X29" s="60"/>
      <c r="Y29" s="90"/>
      <c r="Z29" s="70"/>
      <c r="AA29" s="59"/>
      <c r="AB29" s="59"/>
      <c r="AC29" s="59"/>
      <c r="AD29" s="59"/>
      <c r="AE29" s="51" t="str">
        <f t="shared" si="5"/>
        <v>"</v>
      </c>
      <c r="AF29" s="13" t="str">
        <f t="shared" si="6"/>
        <v/>
      </c>
      <c r="AG29" s="13" t="str">
        <f t="shared" si="7"/>
        <v/>
      </c>
      <c r="AH29" s="13" t="str">
        <f t="shared" si="8"/>
        <v>int vlan untagged Te 0/25</v>
      </c>
      <c r="AI29" s="85" t="str">
        <f t="shared" si="9"/>
        <v/>
      </c>
      <c r="AJ29" s="13" t="b">
        <f t="shared" si="10"/>
        <v>0</v>
      </c>
      <c r="AK29" s="84">
        <f t="shared" si="11"/>
        <v>0</v>
      </c>
    </row>
    <row r="30" spans="1:37" ht="15.75" customHeight="1" x14ac:dyDescent="0.25">
      <c r="A30" s="68"/>
      <c r="B30" s="58" t="s">
        <v>15</v>
      </c>
      <c r="C30" s="58" t="s">
        <v>2</v>
      </c>
      <c r="D30" s="58"/>
      <c r="E30" s="58"/>
      <c r="F30" s="60"/>
      <c r="G30" s="60"/>
      <c r="H30" s="70"/>
      <c r="I30" s="70"/>
      <c r="J30" s="59"/>
      <c r="K30" s="58"/>
      <c r="L30" s="58"/>
      <c r="M30" s="51" t="str">
        <f t="shared" si="1"/>
        <v>"</v>
      </c>
      <c r="N30" s="13" t="str">
        <f t="shared" si="2"/>
        <v/>
      </c>
      <c r="O30" s="13" t="str">
        <f t="shared" si="14"/>
        <v/>
      </c>
      <c r="P30" s="13"/>
      <c r="Q30" s="85" t="str">
        <f t="shared" si="13"/>
        <v/>
      </c>
      <c r="R30" s="13" t="b">
        <f t="shared" si="19"/>
        <v>0</v>
      </c>
      <c r="T30" s="58" t="s">
        <v>15</v>
      </c>
      <c r="U30" s="58" t="s">
        <v>2</v>
      </c>
      <c r="V30" s="58"/>
      <c r="W30" s="58" t="s">
        <v>145</v>
      </c>
      <c r="X30" s="60" t="s">
        <v>213</v>
      </c>
      <c r="Y30" s="89"/>
      <c r="Z30" t="s">
        <v>453</v>
      </c>
      <c r="AA30" s="59" t="s">
        <v>445</v>
      </c>
      <c r="AB30" s="59" t="s">
        <v>267</v>
      </c>
      <c r="AC30" s="59">
        <v>12</v>
      </c>
      <c r="AD30" s="59" t="s">
        <v>476</v>
      </c>
      <c r="AE30" s="51" t="str">
        <f t="shared" si="5"/>
        <v xml:space="preserve">
interface Te 0/26
no ip address
!
port-channel-protocol LACP
port-channel 12 mode active
no shutdown
exit
!
</v>
      </c>
      <c r="AF30" s="13" t="str">
        <f t="shared" si="6"/>
        <v xml:space="preserve">
!
interface Port-channel 12
no ip address
 portmode hybrid
 switchport
 spanning-tree rstp edge-port
 vlt-peer-lag port-channel 12
 no shutdown 
exit
</v>
      </c>
      <c r="AG30" s="13" t="str">
        <f t="shared" si="7"/>
        <v/>
      </c>
      <c r="AH30" s="13" t="str">
        <f t="shared" si="8"/>
        <v>int vlan untagged Te 0/26</v>
      </c>
      <c r="AI30" s="85" t="str">
        <f t="shared" si="9"/>
        <v xml:space="preserve">
int vlan 120
 tagged port-channel 12
end
int vlan 500
 tagged port-channel 12
 end
</v>
      </c>
      <c r="AJ30" s="13" t="b">
        <f t="shared" si="10"/>
        <v>1</v>
      </c>
      <c r="AK30" s="84">
        <f t="shared" si="11"/>
        <v>1</v>
      </c>
    </row>
    <row r="31" spans="1:37" ht="15.75" customHeight="1" x14ac:dyDescent="0.25">
      <c r="A31" s="68"/>
      <c r="B31" s="58" t="s">
        <v>17</v>
      </c>
      <c r="C31" s="58" t="s">
        <v>2</v>
      </c>
      <c r="D31" s="58"/>
      <c r="E31" s="58"/>
      <c r="F31" s="60"/>
      <c r="G31" s="60"/>
      <c r="H31" s="70"/>
      <c r="I31" s="70"/>
      <c r="J31" s="59"/>
      <c r="K31" s="58"/>
      <c r="L31" s="58"/>
      <c r="M31" s="51" t="str">
        <f t="shared" si="1"/>
        <v>"</v>
      </c>
      <c r="N31" s="13" t="str">
        <f t="shared" ref="N31:N56" si="20">IF(J31&gt;0,CONCATENATE("
!
interface Port-channel ", J31,
" no ip address
 portmode hybrid
 switchport
 spanning-tree rstp edge-port
 vlt-peer-lag port-channel", J31, "
 no shutdown
"),"")</f>
        <v/>
      </c>
      <c r="O31" s="13"/>
      <c r="P31" s="13"/>
      <c r="Q31" s="85" t="str">
        <f t="shared" si="13"/>
        <v/>
      </c>
      <c r="R31" s="13" t="b">
        <f t="shared" si="19"/>
        <v>0</v>
      </c>
      <c r="T31" s="58" t="s">
        <v>17</v>
      </c>
      <c r="U31" s="58" t="s">
        <v>2</v>
      </c>
      <c r="V31" s="58"/>
      <c r="W31" s="58" t="s">
        <v>146</v>
      </c>
      <c r="X31" s="60" t="s">
        <v>213</v>
      </c>
      <c r="Y31" s="89"/>
      <c r="Z31"/>
      <c r="AA31" s="59"/>
      <c r="AB31" s="59"/>
      <c r="AC31" s="59"/>
      <c r="AD31" s="59"/>
      <c r="AE31" s="51" t="str">
        <f t="shared" si="5"/>
        <v>"</v>
      </c>
      <c r="AF31" s="13" t="str">
        <f t="shared" si="6"/>
        <v/>
      </c>
      <c r="AG31" s="13" t="str">
        <f t="shared" si="7"/>
        <v/>
      </c>
      <c r="AH31" s="13" t="str">
        <f t="shared" si="8"/>
        <v>int vlan untagged Te 0/27</v>
      </c>
      <c r="AI31" s="85" t="str">
        <f t="shared" si="9"/>
        <v/>
      </c>
      <c r="AJ31" s="13" t="b">
        <f t="shared" si="10"/>
        <v>0</v>
      </c>
      <c r="AK31" s="84">
        <f t="shared" si="11"/>
        <v>0</v>
      </c>
    </row>
    <row r="32" spans="1:37" ht="15.75" customHeight="1" x14ac:dyDescent="0.25">
      <c r="A32" s="68"/>
      <c r="B32" s="58" t="s">
        <v>18</v>
      </c>
      <c r="C32" s="58" t="s">
        <v>2</v>
      </c>
      <c r="D32" s="58"/>
      <c r="E32"/>
      <c r="F32" s="74"/>
      <c r="G32"/>
      <c r="H32" s="70"/>
      <c r="I32" s="70"/>
      <c r="J32" s="59"/>
      <c r="K32" s="58"/>
      <c r="L32" s="58"/>
      <c r="M32" s="51" t="str">
        <f t="shared" si="1"/>
        <v>"</v>
      </c>
      <c r="N32" s="13" t="str">
        <f t="shared" si="20"/>
        <v/>
      </c>
      <c r="O32" s="13"/>
      <c r="P32" s="13"/>
      <c r="Q32" s="85" t="str">
        <f t="shared" si="13"/>
        <v/>
      </c>
      <c r="R32" s="13" t="b">
        <f t="shared" si="19"/>
        <v>0</v>
      </c>
      <c r="T32" s="58" t="s">
        <v>18</v>
      </c>
      <c r="U32" s="58" t="s">
        <v>2</v>
      </c>
      <c r="V32" s="58"/>
      <c r="W32" s="58" t="s">
        <v>147</v>
      </c>
      <c r="X32" s="60" t="s">
        <v>213</v>
      </c>
      <c r="Y32" s="89"/>
      <c r="Z32"/>
      <c r="AA32" s="59"/>
      <c r="AB32" s="59"/>
      <c r="AC32" s="59"/>
      <c r="AD32" s="59"/>
      <c r="AE32" s="51" t="str">
        <f t="shared" si="5"/>
        <v>"</v>
      </c>
      <c r="AF32" s="13" t="str">
        <f t="shared" si="6"/>
        <v/>
      </c>
      <c r="AG32" s="13" t="str">
        <f t="shared" si="7"/>
        <v/>
      </c>
      <c r="AH32" s="13" t="str">
        <f t="shared" si="8"/>
        <v>int vlan untagged Te 0/28</v>
      </c>
      <c r="AI32" s="85" t="str">
        <f t="shared" si="9"/>
        <v/>
      </c>
      <c r="AJ32" s="13" t="b">
        <f t="shared" si="10"/>
        <v>0</v>
      </c>
      <c r="AK32" s="84">
        <f t="shared" si="11"/>
        <v>0</v>
      </c>
    </row>
    <row r="33" spans="1:37" ht="15.75" customHeight="1" x14ac:dyDescent="0.25">
      <c r="A33" s="68"/>
      <c r="B33" s="58" t="s">
        <v>19</v>
      </c>
      <c r="C33" s="58" t="s">
        <v>2</v>
      </c>
      <c r="D33" s="58"/>
      <c r="E33"/>
      <c r="F33"/>
      <c r="G33"/>
      <c r="H33" s="70"/>
      <c r="I33" s="70"/>
      <c r="J33" s="59"/>
      <c r="K33" s="58"/>
      <c r="L33" s="58"/>
      <c r="M33" s="51" t="str">
        <f t="shared" si="1"/>
        <v>"</v>
      </c>
      <c r="N33" s="13" t="str">
        <f t="shared" si="20"/>
        <v/>
      </c>
      <c r="O33" s="13"/>
      <c r="P33" s="13"/>
      <c r="Q33" s="85" t="str">
        <f t="shared" si="13"/>
        <v/>
      </c>
      <c r="R33" s="13"/>
      <c r="T33" s="58" t="s">
        <v>19</v>
      </c>
      <c r="U33" s="58" t="s">
        <v>2</v>
      </c>
      <c r="V33" s="58"/>
      <c r="W33" s="58" t="s">
        <v>148</v>
      </c>
      <c r="X33" s="60" t="s">
        <v>481</v>
      </c>
      <c r="Y33" s="90">
        <v>400</v>
      </c>
      <c r="Z33" s="70"/>
      <c r="AA33" s="59" t="s">
        <v>446</v>
      </c>
      <c r="AB33" s="59" t="s">
        <v>267</v>
      </c>
      <c r="AC33" s="59">
        <v>23</v>
      </c>
      <c r="AD33" s="59" t="s">
        <v>477</v>
      </c>
      <c r="AE33" s="51" t="e">
        <f>IF(AB33&lt;&gt;"",CONCATENATE("
interface ",T33,"
no ip address
!
port-channel-protocol LACP
port-channel ",#REF!," mode active
no shutdown
exit
!
"),"""")</f>
        <v>#REF!</v>
      </c>
      <c r="AF33" s="13" t="e">
        <f>IF(AB33&gt;0,CONCATENATE("
!
interface Port-channel ",#REF!, "
no ip address
 portmode hybrid
 switchport
 spanning-tree rstp edge-port
 vlt-peer-lag port-channel ",#REF!, "
 no shutdown 
exit
"),"")</f>
        <v>#REF!</v>
      </c>
      <c r="AG33" s="13"/>
      <c r="AH33" s="13" t="str">
        <f t="shared" si="8"/>
        <v>int vlan 400untagged Te 0/29</v>
      </c>
      <c r="AI33" s="85" t="str">
        <f>IF(AK33&gt;0,(CONCATENATE("
int vlan ", MID(Z33,1,3),"
 tagged port-channel ",#REF!, "
end
int vlan ", MID(Z33,(AK33*5),3), "
 tagged port-channel ",#REF!, "
 end
")),"")</f>
        <v/>
      </c>
      <c r="AJ33" s="13" t="b">
        <f t="shared" si="10"/>
        <v>0</v>
      </c>
      <c r="AK33" s="84">
        <f t="shared" si="11"/>
        <v>0</v>
      </c>
    </row>
    <row r="34" spans="1:37" ht="15.75" customHeight="1" x14ac:dyDescent="0.25">
      <c r="A34" s="68"/>
      <c r="B34" s="58" t="s">
        <v>20</v>
      </c>
      <c r="C34" s="58" t="s">
        <v>2</v>
      </c>
      <c r="D34" s="58"/>
      <c r="E34"/>
      <c r="F34"/>
      <c r="G34"/>
      <c r="H34" s="70"/>
      <c r="I34" s="70"/>
      <c r="J34" s="59"/>
      <c r="K34" s="58"/>
      <c r="L34" s="58"/>
      <c r="M34" s="51" t="str">
        <f t="shared" si="1"/>
        <v>"</v>
      </c>
      <c r="N34" s="13" t="str">
        <f t="shared" si="20"/>
        <v/>
      </c>
      <c r="O34" s="13"/>
      <c r="P34" s="13"/>
      <c r="Q34" s="13"/>
      <c r="R34" s="13"/>
      <c r="T34" s="58" t="s">
        <v>20</v>
      </c>
      <c r="U34" s="58" t="s">
        <v>2</v>
      </c>
      <c r="V34" s="58"/>
      <c r="W34" s="58" t="s">
        <v>149</v>
      </c>
      <c r="X34" s="60" t="s">
        <v>213</v>
      </c>
      <c r="Y34" s="90">
        <v>400</v>
      </c>
      <c r="Z34" s="70"/>
      <c r="AA34" s="59" t="s">
        <v>447</v>
      </c>
      <c r="AB34" s="59" t="s">
        <v>267</v>
      </c>
      <c r="AC34" s="59">
        <v>24</v>
      </c>
      <c r="AD34" s="59" t="s">
        <v>477</v>
      </c>
      <c r="AE34" s="51" t="str">
        <f>IF(AB34&lt;&gt;"",CONCATENATE("
interface ",T34,"
no ip address
!
port-channel-protocol LACP
port-channel ",AC33," mode active
no shutdown
exit
!
"),"""")</f>
        <v xml:space="preserve">
interface Te 0/30
no ip address
!
port-channel-protocol LACP
port-channel 23 mode active
no shutdown
exit
!
</v>
      </c>
      <c r="AF34" s="13" t="str">
        <f>IF(AB34&gt;0,CONCATENATE("
!
interface Port-channel ", AC33,"
no ip address
 portmode hybrid
 switchport
 spanning-tree rstp edge-port
 vlt-peer-lag port-channel ", AC33, "
 no shutdown 
exit
"),"")</f>
        <v xml:space="preserve">
!
interface Port-channel 23
no ip address
 portmode hybrid
 switchport
 spanning-tree rstp edge-port
 vlt-peer-lag port-channel 23
 no shutdown 
exit
</v>
      </c>
      <c r="AG34" s="13"/>
      <c r="AH34" s="13" t="str">
        <f t="shared" si="8"/>
        <v>int vlan 400untagged Te 0/30</v>
      </c>
      <c r="AI34" s="85" t="str">
        <f>IF(AK34&gt;0,(CONCATENATE("
int vlan ", MID(Z34,1,3),"
 tagged port-channel ", AC33,"
end
int vlan ", MID(Z34,(AK34*5),3), "
 tagged port-channel ", AC33, "
 end
")),"")</f>
        <v/>
      </c>
      <c r="AJ34" s="13" t="b">
        <f t="shared" si="10"/>
        <v>0</v>
      </c>
      <c r="AK34" s="84">
        <f t="shared" si="11"/>
        <v>0</v>
      </c>
    </row>
    <row r="35" spans="1:37" ht="15.75" customHeight="1" x14ac:dyDescent="0.25">
      <c r="A35" s="68"/>
      <c r="B35" s="58" t="s">
        <v>39</v>
      </c>
      <c r="C35" s="58" t="s">
        <v>2</v>
      </c>
      <c r="D35" s="58"/>
      <c r="E35"/>
      <c r="F35"/>
      <c r="G35"/>
      <c r="H35" s="70"/>
      <c r="I35" s="70"/>
      <c r="J35" s="59"/>
      <c r="K35" s="58"/>
      <c r="L35" s="58"/>
      <c r="M35" s="51" t="str">
        <f t="shared" si="1"/>
        <v>"</v>
      </c>
      <c r="N35" s="13" t="str">
        <f t="shared" si="20"/>
        <v/>
      </c>
      <c r="O35" s="13"/>
      <c r="P35" s="13"/>
      <c r="Q35" s="13"/>
      <c r="R35" s="13"/>
      <c r="T35" s="58" t="s">
        <v>39</v>
      </c>
      <c r="U35" s="58" t="s">
        <v>2</v>
      </c>
      <c r="V35" s="58"/>
      <c r="W35" s="58" t="s">
        <v>150</v>
      </c>
      <c r="X35" s="60" t="s">
        <v>213</v>
      </c>
      <c r="Y35" s="90">
        <v>400</v>
      </c>
      <c r="Z35" s="70"/>
      <c r="AA35" s="59" t="s">
        <v>448</v>
      </c>
      <c r="AB35" s="59" t="s">
        <v>267</v>
      </c>
      <c r="AC35" s="59">
        <v>25</v>
      </c>
      <c r="AD35" s="59" t="s">
        <v>477</v>
      </c>
      <c r="AE35" s="51" t="str">
        <f>IF(AB35&lt;&gt;"",CONCATENATE("
interface ",T35,"
no ip address
!
port-channel-protocol LACP
port-channel ",AC34," mode active
no shutdown
exit
!
"),"""")</f>
        <v xml:space="preserve">
interface Te 0/31
no ip address
!
port-channel-protocol LACP
port-channel 24 mode active
no shutdown
exit
!
</v>
      </c>
      <c r="AF35" s="13" t="str">
        <f>IF(AB35&gt;0,CONCATENATE("
!
interface Port-channel ", AC34,"
no ip address
 portmode hybrid
 switchport
 spanning-tree rstp edge-port
 vlt-peer-lag port-channel ", AC34, "
 no shutdown 
exit
"),"")</f>
        <v xml:space="preserve">
!
interface Port-channel 24
no ip address
 portmode hybrid
 switchport
 spanning-tree rstp edge-port
 vlt-peer-lag port-channel 24
 no shutdown 
exit
</v>
      </c>
      <c r="AG35" s="13"/>
      <c r="AH35" s="13" t="str">
        <f t="shared" si="8"/>
        <v>int vlan 400untagged Te 0/31</v>
      </c>
      <c r="AI35" s="85" t="str">
        <f>IF(AK35&gt;0,(CONCATENATE("
int vlan ", MID(Z35,1,3),"
 tagged port-channel ", AC34,"
end
int vlan ", MID(Z35,(AK35*5),3), "
 tagged port-channel ", AC34, "
 end
")),"")</f>
        <v/>
      </c>
      <c r="AJ35" s="13" t="b">
        <f t="shared" si="10"/>
        <v>0</v>
      </c>
      <c r="AK35" s="84">
        <f t="shared" si="11"/>
        <v>0</v>
      </c>
    </row>
    <row r="36" spans="1:37" ht="15.75" customHeight="1" x14ac:dyDescent="0.25">
      <c r="A36" s="68"/>
      <c r="B36" s="58" t="s">
        <v>40</v>
      </c>
      <c r="C36" s="58" t="s">
        <v>2</v>
      </c>
      <c r="D36" s="58"/>
      <c r="E36" s="60"/>
      <c r="F36" s="60"/>
      <c r="G36" s="60"/>
      <c r="H36" s="70"/>
      <c r="I36" s="70"/>
      <c r="J36" s="59"/>
      <c r="K36" s="58"/>
      <c r="L36" s="58"/>
      <c r="M36" s="51" t="str">
        <f t="shared" si="1"/>
        <v>"</v>
      </c>
      <c r="N36" s="13" t="str">
        <f t="shared" si="20"/>
        <v/>
      </c>
      <c r="O36" s="13"/>
      <c r="P36" s="13"/>
      <c r="Q36" s="13"/>
      <c r="R36" s="13"/>
      <c r="T36" s="58" t="s">
        <v>40</v>
      </c>
      <c r="U36" s="58" t="s">
        <v>2</v>
      </c>
      <c r="V36" s="58"/>
      <c r="W36" s="60"/>
      <c r="X36" s="60"/>
      <c r="Y36" s="90"/>
      <c r="Z36" s="70"/>
      <c r="AA36" s="59"/>
      <c r="AB36" s="59"/>
      <c r="AC36" s="59"/>
      <c r="AD36" s="59"/>
      <c r="AE36" s="51" t="str">
        <f>IF(AB36&lt;&gt;"",CONCATENATE("
interface ",T36,"
no ip address
!
port-channel-protocol LACP
port-channel ",AC35," mode active
no shutdown
exit
!
"),"""")</f>
        <v>"</v>
      </c>
      <c r="AF36" s="13" t="str">
        <f>IF(AB36&gt;0,CONCATENATE("
!
interface Port-channel ", AC35,"
no ip address
 portmode hybrid
 switchport
 spanning-tree rstp edge-port
 vlt-peer-lag port-channel ", AC35, "
 no shutdown 
exit
"),"")</f>
        <v/>
      </c>
      <c r="AG36" s="13"/>
      <c r="AH36" s="13" t="str">
        <f t="shared" si="8"/>
        <v>int vlan untagged Te 0/32</v>
      </c>
      <c r="AI36" s="85" t="str">
        <f>IF(AK36&gt;0,(CONCATENATE("
int vlan ", MID(Z36,1,3),"
 tagged port-channel ", AC35,"
end
int vlan ", MID(Z36,(AK36*5),3), "
 tagged port-channel ", AC35, "
 end
")),"")</f>
        <v/>
      </c>
      <c r="AJ36" s="13" t="b">
        <f t="shared" si="10"/>
        <v>0</v>
      </c>
      <c r="AK36" s="84">
        <f t="shared" si="11"/>
        <v>0</v>
      </c>
    </row>
    <row r="37" spans="1:37" ht="15.75" customHeight="1" x14ac:dyDescent="0.25">
      <c r="A37" s="68"/>
      <c r="B37" s="58" t="s">
        <v>41</v>
      </c>
      <c r="C37" s="58" t="s">
        <v>2</v>
      </c>
      <c r="D37" s="58"/>
      <c r="E37" s="60"/>
      <c r="F37" s="60"/>
      <c r="G37" s="60"/>
      <c r="H37" s="70"/>
      <c r="I37" s="70"/>
      <c r="J37" s="59"/>
      <c r="K37" s="58"/>
      <c r="L37" s="58"/>
      <c r="M37" s="51" t="str">
        <f t="shared" si="1"/>
        <v>"</v>
      </c>
      <c r="N37" s="13" t="str">
        <f t="shared" si="20"/>
        <v/>
      </c>
      <c r="O37" s="13"/>
      <c r="P37" s="13"/>
      <c r="Q37" s="13"/>
      <c r="R37" s="13"/>
      <c r="T37" s="58" t="s">
        <v>41</v>
      </c>
      <c r="U37" s="58" t="s">
        <v>2</v>
      </c>
      <c r="V37" s="58"/>
      <c r="W37" s="60"/>
      <c r="X37" s="60"/>
      <c r="Y37" s="90"/>
      <c r="Z37" s="70"/>
      <c r="AA37" s="59"/>
      <c r="AB37" s="59"/>
      <c r="AC37" s="59"/>
      <c r="AD37" s="59"/>
      <c r="AE37" s="51" t="str">
        <f t="shared" si="5"/>
        <v>"</v>
      </c>
      <c r="AF37" s="13" t="str">
        <f t="shared" si="6"/>
        <v/>
      </c>
      <c r="AG37" s="13" t="str">
        <f t="shared" si="7"/>
        <v/>
      </c>
      <c r="AH37" s="13" t="str">
        <f t="shared" si="8"/>
        <v>int vlan untagged Te 0/33</v>
      </c>
      <c r="AI37" s="85" t="str">
        <f t="shared" si="9"/>
        <v/>
      </c>
      <c r="AJ37" s="13" t="b">
        <f t="shared" si="10"/>
        <v>0</v>
      </c>
      <c r="AK37" s="84">
        <f t="shared" si="11"/>
        <v>0</v>
      </c>
    </row>
    <row r="38" spans="1:37" ht="15.75" customHeight="1" x14ac:dyDescent="0.25">
      <c r="A38" s="68"/>
      <c r="B38" s="58" t="s">
        <v>42</v>
      </c>
      <c r="C38" s="58" t="s">
        <v>2</v>
      </c>
      <c r="D38" s="58"/>
      <c r="E38" s="60"/>
      <c r="F38" s="60"/>
      <c r="G38" s="60"/>
      <c r="H38" s="70"/>
      <c r="I38" s="70"/>
      <c r="J38" s="59"/>
      <c r="K38" s="58"/>
      <c r="L38" s="58"/>
      <c r="M38" s="51" t="str">
        <f t="shared" si="1"/>
        <v>"</v>
      </c>
      <c r="N38" s="13" t="str">
        <f t="shared" si="20"/>
        <v/>
      </c>
      <c r="O38" s="13"/>
      <c r="P38" s="13"/>
      <c r="Q38" s="13"/>
      <c r="R38" s="13"/>
      <c r="T38" s="58" t="s">
        <v>42</v>
      </c>
      <c r="U38" s="58" t="s">
        <v>2</v>
      </c>
      <c r="V38" s="58"/>
      <c r="W38" s="60"/>
      <c r="X38" s="60"/>
      <c r="Y38" s="91"/>
      <c r="Z38" s="70"/>
      <c r="AA38" s="59"/>
      <c r="AB38" s="59"/>
      <c r="AC38" s="59"/>
      <c r="AD38" s="59"/>
      <c r="AE38" s="51" t="str">
        <f t="shared" si="5"/>
        <v>"</v>
      </c>
      <c r="AF38" s="13" t="str">
        <f t="shared" si="6"/>
        <v/>
      </c>
      <c r="AG38" s="13" t="str">
        <f t="shared" si="7"/>
        <v/>
      </c>
      <c r="AH38" s="13" t="str">
        <f t="shared" si="8"/>
        <v>int vlan untagged Te 0/34</v>
      </c>
      <c r="AI38" s="85" t="str">
        <f t="shared" si="9"/>
        <v/>
      </c>
      <c r="AJ38" s="13" t="b">
        <f t="shared" si="10"/>
        <v>0</v>
      </c>
      <c r="AK38" s="84">
        <f t="shared" si="11"/>
        <v>0</v>
      </c>
    </row>
    <row r="39" spans="1:37" ht="15.75" customHeight="1" x14ac:dyDescent="0.25">
      <c r="A39" s="68"/>
      <c r="B39" s="58" t="s">
        <v>43</v>
      </c>
      <c r="C39" s="58" t="s">
        <v>2</v>
      </c>
      <c r="D39" s="58"/>
      <c r="E39" s="60"/>
      <c r="F39" s="60"/>
      <c r="G39" s="60"/>
      <c r="H39" s="70"/>
      <c r="I39" s="70"/>
      <c r="J39" s="59"/>
      <c r="K39" s="58"/>
      <c r="L39" s="58"/>
      <c r="M39" s="51" t="str">
        <f t="shared" si="1"/>
        <v>"</v>
      </c>
      <c r="N39" s="13" t="str">
        <f t="shared" si="20"/>
        <v/>
      </c>
      <c r="O39" s="13"/>
      <c r="P39" s="13"/>
      <c r="Q39" s="13"/>
      <c r="R39" s="13"/>
      <c r="T39" s="58" t="s">
        <v>43</v>
      </c>
      <c r="U39" s="58" t="s">
        <v>2</v>
      </c>
      <c r="V39" s="58"/>
      <c r="W39" s="60"/>
      <c r="X39" s="60"/>
      <c r="Y39" s="91"/>
      <c r="Z39" s="70"/>
      <c r="AA39" s="59"/>
      <c r="AB39" s="59"/>
      <c r="AC39" s="59"/>
      <c r="AD39" s="59"/>
      <c r="AE39" s="51" t="str">
        <f t="shared" si="5"/>
        <v>"</v>
      </c>
      <c r="AF39" s="13" t="str">
        <f t="shared" si="6"/>
        <v/>
      </c>
      <c r="AG39" s="13" t="str">
        <f t="shared" si="7"/>
        <v/>
      </c>
      <c r="AH39" s="13" t="str">
        <f t="shared" si="8"/>
        <v>int vlan untagged Te 0/35</v>
      </c>
      <c r="AI39" s="85" t="str">
        <f t="shared" si="9"/>
        <v/>
      </c>
      <c r="AJ39" s="13" t="b">
        <f t="shared" si="10"/>
        <v>0</v>
      </c>
      <c r="AK39" s="84">
        <f t="shared" si="11"/>
        <v>0</v>
      </c>
    </row>
    <row r="40" spans="1:37" ht="15.75" customHeight="1" x14ac:dyDescent="0.25">
      <c r="A40" s="68"/>
      <c r="B40" s="58" t="s">
        <v>44</v>
      </c>
      <c r="C40" s="58" t="s">
        <v>2</v>
      </c>
      <c r="D40" s="58"/>
      <c r="E40" s="60"/>
      <c r="F40" s="60"/>
      <c r="G40" s="60"/>
      <c r="H40" s="70"/>
      <c r="I40" s="70"/>
      <c r="J40" s="59"/>
      <c r="K40" s="58"/>
      <c r="L40" s="58"/>
      <c r="M40" s="51" t="str">
        <f t="shared" si="1"/>
        <v>"</v>
      </c>
      <c r="N40" s="13" t="str">
        <f t="shared" si="20"/>
        <v/>
      </c>
      <c r="O40" s="13"/>
      <c r="P40" s="13"/>
      <c r="Q40" s="13"/>
      <c r="R40" s="13"/>
      <c r="T40" s="58" t="s">
        <v>44</v>
      </c>
      <c r="U40" s="58" t="s">
        <v>2</v>
      </c>
      <c r="V40" s="58" t="s">
        <v>457</v>
      </c>
      <c r="W40" s="58" t="s">
        <v>240</v>
      </c>
      <c r="X40" s="60" t="s">
        <v>258</v>
      </c>
      <c r="Y40" s="88"/>
      <c r="Z40" s="69" t="s">
        <v>622</v>
      </c>
      <c r="AA40" s="59" t="s">
        <v>450</v>
      </c>
      <c r="AB40" s="72" t="s">
        <v>267</v>
      </c>
      <c r="AC40" s="59">
        <v>2</v>
      </c>
      <c r="AD40" s="59"/>
      <c r="AE40" s="51" t="str">
        <f t="shared" si="5"/>
        <v xml:space="preserve">
interface Te 0/36
no ip address
!
port-channel-protocol LACP
port-channel 2 mode active
no shutdown
exit
!
</v>
      </c>
      <c r="AF40" s="13" t="str">
        <f t="shared" si="6"/>
        <v xml:space="preserve">
!
interface Port-channel 2
no ip address
 portmode hybrid
 switchport
 spanning-tree rstp edge-port
 vlt-peer-lag port-channel 2
 no shutdown 
exit
</v>
      </c>
      <c r="AG40" s="13" t="str">
        <f t="shared" si="7"/>
        <v/>
      </c>
      <c r="AH40" s="13" t="str">
        <f t="shared" si="8"/>
        <v>int vlan untagged Te 0/36</v>
      </c>
      <c r="AI40" s="85" t="str">
        <f t="shared" si="9"/>
        <v xml:space="preserve">
int vlan 101
 tagged port-channel 2
end
int vlan 00
 tagged port-channel 2
 end
</v>
      </c>
      <c r="AJ40" s="13" t="b">
        <f t="shared" si="10"/>
        <v>0</v>
      </c>
      <c r="AK40" s="84">
        <f t="shared" si="11"/>
        <v>2</v>
      </c>
    </row>
    <row r="41" spans="1:37" ht="15.75" customHeight="1" x14ac:dyDescent="0.25">
      <c r="A41" s="68"/>
      <c r="B41" s="58" t="s">
        <v>45</v>
      </c>
      <c r="C41" s="58" t="s">
        <v>2</v>
      </c>
      <c r="D41" s="58"/>
      <c r="E41" s="60"/>
      <c r="F41" s="60"/>
      <c r="G41" s="60"/>
      <c r="H41" s="70"/>
      <c r="I41" s="70"/>
      <c r="J41" s="59"/>
      <c r="K41" s="58"/>
      <c r="L41" s="58"/>
      <c r="M41" s="51" t="str">
        <f t="shared" si="1"/>
        <v>"</v>
      </c>
      <c r="N41" s="13" t="str">
        <f t="shared" si="20"/>
        <v/>
      </c>
      <c r="O41" s="13"/>
      <c r="P41" s="13"/>
      <c r="Q41" s="13"/>
      <c r="R41" s="13"/>
      <c r="T41" s="58" t="s">
        <v>45</v>
      </c>
      <c r="U41" s="58" t="s">
        <v>2</v>
      </c>
      <c r="V41" s="58"/>
      <c r="W41" s="58" t="s">
        <v>241</v>
      </c>
      <c r="X41" s="60" t="s">
        <v>258</v>
      </c>
      <c r="Y41" s="88"/>
      <c r="Z41" t="s">
        <v>452</v>
      </c>
      <c r="AA41" s="59" t="s">
        <v>500</v>
      </c>
      <c r="AB41" s="72" t="s">
        <v>499</v>
      </c>
      <c r="AC41" s="59">
        <v>3</v>
      </c>
      <c r="AD41" s="59"/>
      <c r="AE41" s="51" t="str">
        <f t="shared" si="5"/>
        <v xml:space="preserve">
interface Te 0/37
no ip address
!
port-channel-protocol LACP
port-channel 3 mode active
no shutdown
exit
!
</v>
      </c>
      <c r="AF41" s="13" t="str">
        <f t="shared" si="6"/>
        <v xml:space="preserve">
!
interface Port-channel 3
no ip address
 portmode hybrid
 switchport
 spanning-tree rstp edge-port
 vlt-peer-lag port-channel 3
 no shutdown 
exit
</v>
      </c>
      <c r="AG41" s="13" t="str">
        <f t="shared" si="7"/>
        <v/>
      </c>
      <c r="AH41" s="13" t="str">
        <f t="shared" si="8"/>
        <v>int vlan untagged Te 0/37</v>
      </c>
      <c r="AI41" s="85" t="str">
        <f t="shared" si="9"/>
        <v xml:space="preserve">
int vlan 120
 tagged port-channel 3
end
int vlan 00+
 tagged port-channel 3
 end
</v>
      </c>
      <c r="AJ41" s="13" t="b">
        <f t="shared" si="10"/>
        <v>1</v>
      </c>
      <c r="AK41" s="84">
        <f t="shared" si="11"/>
        <v>2</v>
      </c>
    </row>
    <row r="42" spans="1:37" ht="15.75" customHeight="1" x14ac:dyDescent="0.25">
      <c r="A42" s="68"/>
      <c r="B42" s="58" t="s">
        <v>46</v>
      </c>
      <c r="C42" s="58" t="s">
        <v>2</v>
      </c>
      <c r="D42" s="58"/>
      <c r="E42" s="60"/>
      <c r="F42" s="60"/>
      <c r="G42" s="60"/>
      <c r="H42" s="70"/>
      <c r="I42" s="70"/>
      <c r="J42" s="59"/>
      <c r="K42" s="58"/>
      <c r="L42" s="58"/>
      <c r="M42" s="51" t="str">
        <f t="shared" si="1"/>
        <v>"</v>
      </c>
      <c r="N42" s="13" t="str">
        <f t="shared" si="20"/>
        <v/>
      </c>
      <c r="O42" s="13"/>
      <c r="P42" s="13"/>
      <c r="Q42" s="13"/>
      <c r="R42" s="13"/>
      <c r="T42" s="58" t="s">
        <v>46</v>
      </c>
      <c r="U42" s="58" t="s">
        <v>2</v>
      </c>
      <c r="V42" s="58" t="s">
        <v>438</v>
      </c>
      <c r="W42" s="58" t="s">
        <v>242</v>
      </c>
      <c r="X42" s="60" t="s">
        <v>258</v>
      </c>
      <c r="Y42" s="88"/>
      <c r="Z42" t="s">
        <v>452</v>
      </c>
      <c r="AA42" s="59" t="s">
        <v>501</v>
      </c>
      <c r="AB42" s="72" t="s">
        <v>499</v>
      </c>
      <c r="AC42" s="59">
        <v>4</v>
      </c>
      <c r="AD42" s="59"/>
      <c r="AE42" s="51" t="str">
        <f t="shared" si="5"/>
        <v xml:space="preserve">
interface Te 0/38
no ip address
!
port-channel-protocol LACP
port-channel 4 mode active
no shutdown
exit
!
</v>
      </c>
      <c r="AF42" s="13" t="str">
        <f t="shared" si="6"/>
        <v xml:space="preserve">
!
interface Port-channel 4
no ip address
 portmode hybrid
 switchport
 spanning-tree rstp edge-port
 vlt-peer-lag port-channel 4
 no shutdown 
exit
</v>
      </c>
      <c r="AG42" s="13" t="str">
        <f t="shared" si="7"/>
        <v/>
      </c>
      <c r="AH42" s="13" t="str">
        <f t="shared" si="8"/>
        <v>int vlan untagged Te 0/38</v>
      </c>
      <c r="AI42" s="85" t="str">
        <f t="shared" si="9"/>
        <v xml:space="preserve">
int vlan 120
 tagged port-channel 4
end
int vlan 00+
 tagged port-channel 4
 end
</v>
      </c>
      <c r="AJ42" s="13" t="b">
        <f t="shared" si="10"/>
        <v>1</v>
      </c>
      <c r="AK42" s="84">
        <f t="shared" si="11"/>
        <v>2</v>
      </c>
    </row>
    <row r="43" spans="1:37" ht="15.75" customHeight="1" x14ac:dyDescent="0.25">
      <c r="A43" s="68"/>
      <c r="B43" s="58" t="s">
        <v>47</v>
      </c>
      <c r="C43" s="58" t="s">
        <v>2</v>
      </c>
      <c r="D43" s="58"/>
      <c r="E43" s="60"/>
      <c r="F43" s="60"/>
      <c r="G43" s="60"/>
      <c r="H43" s="70"/>
      <c r="I43" s="70"/>
      <c r="J43" s="59"/>
      <c r="K43" s="58"/>
      <c r="L43" s="58"/>
      <c r="M43" s="51" t="str">
        <f t="shared" si="1"/>
        <v>"</v>
      </c>
      <c r="N43" s="13" t="str">
        <f t="shared" si="20"/>
        <v/>
      </c>
      <c r="O43" s="13"/>
      <c r="P43" s="13"/>
      <c r="Q43" s="13"/>
      <c r="R43" s="13"/>
      <c r="T43" s="58" t="s">
        <v>47</v>
      </c>
      <c r="U43" s="58" t="s">
        <v>2</v>
      </c>
      <c r="V43" s="58" t="s">
        <v>437</v>
      </c>
      <c r="W43" s="58" t="s">
        <v>243</v>
      </c>
      <c r="X43" s="60" t="s">
        <v>258</v>
      </c>
      <c r="Y43" s="88"/>
      <c r="Z43" t="s">
        <v>452</v>
      </c>
      <c r="AA43" s="59" t="s">
        <v>502</v>
      </c>
      <c r="AB43" s="72" t="s">
        <v>499</v>
      </c>
      <c r="AC43" s="59">
        <v>5</v>
      </c>
      <c r="AD43" s="59"/>
      <c r="AE43" s="51" t="str">
        <f t="shared" si="5"/>
        <v xml:space="preserve">
interface Te 0/39
no ip address
!
port-channel-protocol LACP
port-channel 5 mode active
no shutdown
exit
!
</v>
      </c>
      <c r="AF43" s="13" t="str">
        <f t="shared" si="6"/>
        <v xml:space="preserve">
!
interface Port-channel 5
no ip address
 portmode hybrid
 switchport
 spanning-tree rstp edge-port
 vlt-peer-lag port-channel 5
 no shutdown 
exit
</v>
      </c>
      <c r="AG43" s="13" t="str">
        <f t="shared" si="7"/>
        <v/>
      </c>
      <c r="AH43" s="13" t="str">
        <f t="shared" si="8"/>
        <v>int vlan untagged Te 0/39</v>
      </c>
      <c r="AI43" s="85" t="str">
        <f t="shared" si="9"/>
        <v xml:space="preserve">
int vlan 120
 tagged port-channel 5
end
int vlan 00+
 tagged port-channel 5
 end
</v>
      </c>
      <c r="AJ43" s="13" t="b">
        <f t="shared" si="10"/>
        <v>1</v>
      </c>
      <c r="AK43" s="84">
        <f t="shared" si="11"/>
        <v>2</v>
      </c>
    </row>
    <row r="44" spans="1:37" ht="15.75" customHeight="1" x14ac:dyDescent="0.25">
      <c r="A44" s="68"/>
      <c r="B44" s="58" t="s">
        <v>48</v>
      </c>
      <c r="C44" s="58" t="s">
        <v>2</v>
      </c>
      <c r="D44" s="58"/>
      <c r="E44" s="60"/>
      <c r="F44" s="60"/>
      <c r="G44" s="60"/>
      <c r="H44" s="70"/>
      <c r="I44" s="70"/>
      <c r="J44" s="59"/>
      <c r="K44" s="58"/>
      <c r="L44" s="58"/>
      <c r="M44" s="51" t="str">
        <f t="shared" si="1"/>
        <v>"</v>
      </c>
      <c r="N44" s="13" t="str">
        <f t="shared" si="20"/>
        <v/>
      </c>
      <c r="O44" s="13"/>
      <c r="P44" s="13"/>
      <c r="Q44" s="13"/>
      <c r="R44" s="13"/>
      <c r="T44" s="58" t="s">
        <v>48</v>
      </c>
      <c r="U44" s="58" t="s">
        <v>2</v>
      </c>
      <c r="V44" s="58"/>
      <c r="W44" s="60"/>
      <c r="X44" s="60"/>
      <c r="Y44" s="91"/>
      <c r="Z44" s="70"/>
      <c r="AA44" s="59"/>
      <c r="AB44" s="59"/>
      <c r="AC44" s="59"/>
      <c r="AD44" s="59"/>
      <c r="AG44" s="13" t="str">
        <f t="shared" si="7"/>
        <v/>
      </c>
    </row>
    <row r="45" spans="1:37" ht="15.75" customHeight="1" x14ac:dyDescent="0.25">
      <c r="A45" s="68"/>
      <c r="B45" s="58" t="s">
        <v>49</v>
      </c>
      <c r="C45" s="58" t="s">
        <v>2</v>
      </c>
      <c r="D45" s="58"/>
      <c r="E45" s="60"/>
      <c r="F45" s="60"/>
      <c r="G45" s="60"/>
      <c r="H45" s="70"/>
      <c r="I45" s="70"/>
      <c r="J45" s="59"/>
      <c r="K45" s="58"/>
      <c r="L45" s="58"/>
      <c r="M45" s="51" t="str">
        <f t="shared" si="1"/>
        <v>"</v>
      </c>
      <c r="N45" s="13" t="str">
        <f t="shared" si="20"/>
        <v/>
      </c>
      <c r="O45" s="13"/>
      <c r="P45" s="13"/>
      <c r="Q45" s="13"/>
      <c r="R45" s="13"/>
      <c r="T45" s="58" t="s">
        <v>49</v>
      </c>
      <c r="U45" s="58" t="s">
        <v>2</v>
      </c>
      <c r="V45" s="58"/>
      <c r="W45" s="60"/>
      <c r="X45" s="60"/>
      <c r="Y45" s="91"/>
      <c r="Z45" s="70"/>
      <c r="AA45" s="59"/>
      <c r="AB45" s="59"/>
      <c r="AC45" s="59"/>
      <c r="AD45" s="59"/>
      <c r="AG45" s="13" t="str">
        <f t="shared" si="7"/>
        <v/>
      </c>
    </row>
    <row r="46" spans="1:37" ht="15.75" customHeight="1" x14ac:dyDescent="0.25">
      <c r="A46" s="68"/>
      <c r="B46" s="58" t="s">
        <v>50</v>
      </c>
      <c r="C46" s="58" t="s">
        <v>2</v>
      </c>
      <c r="D46" s="58"/>
      <c r="E46" s="60"/>
      <c r="F46" s="60"/>
      <c r="G46" s="60"/>
      <c r="H46" s="70"/>
      <c r="I46" s="70"/>
      <c r="J46" s="59"/>
      <c r="K46" s="58"/>
      <c r="L46" s="58"/>
      <c r="M46" s="51" t="str">
        <f t="shared" si="1"/>
        <v>"</v>
      </c>
      <c r="N46" s="13" t="str">
        <f t="shared" si="20"/>
        <v/>
      </c>
      <c r="O46" s="13"/>
      <c r="P46" s="13"/>
      <c r="Q46" s="13"/>
      <c r="R46" s="13"/>
      <c r="T46" s="58" t="s">
        <v>50</v>
      </c>
      <c r="U46" s="58" t="s">
        <v>2</v>
      </c>
      <c r="V46" s="58"/>
      <c r="W46" s="60"/>
      <c r="X46" s="60"/>
      <c r="Y46" s="91"/>
      <c r="Z46" s="70"/>
      <c r="AA46" s="59"/>
      <c r="AB46" s="59"/>
      <c r="AC46" s="59"/>
      <c r="AD46" s="59"/>
      <c r="AG46" s="13" t="str">
        <f t="shared" si="7"/>
        <v/>
      </c>
    </row>
    <row r="47" spans="1:37" ht="15.75" customHeight="1" x14ac:dyDescent="0.25">
      <c r="A47" s="68"/>
      <c r="B47" s="58" t="s">
        <v>51</v>
      </c>
      <c r="C47" s="58" t="s">
        <v>2</v>
      </c>
      <c r="D47" s="58"/>
      <c r="E47" s="60"/>
      <c r="F47" s="60"/>
      <c r="G47" s="60"/>
      <c r="H47" s="70"/>
      <c r="I47" s="70"/>
      <c r="J47" s="59"/>
      <c r="K47" s="58"/>
      <c r="L47" s="58"/>
      <c r="M47" s="51" t="str">
        <f t="shared" si="1"/>
        <v>"</v>
      </c>
      <c r="N47" s="13" t="str">
        <f t="shared" si="20"/>
        <v/>
      </c>
      <c r="O47" s="13"/>
      <c r="P47" s="13"/>
      <c r="Q47" s="13"/>
      <c r="R47" s="13"/>
      <c r="T47" s="58" t="s">
        <v>51</v>
      </c>
      <c r="U47" s="58" t="s">
        <v>2</v>
      </c>
      <c r="V47" s="58"/>
      <c r="W47" s="60"/>
      <c r="X47" s="60"/>
      <c r="Y47" s="91"/>
      <c r="Z47" s="70"/>
      <c r="AA47" s="59"/>
      <c r="AB47" s="59"/>
      <c r="AC47" s="59"/>
      <c r="AD47" s="59"/>
      <c r="AG47" s="13" t="str">
        <f t="shared" si="7"/>
        <v/>
      </c>
    </row>
    <row r="48" spans="1:37" ht="15.75" customHeight="1" x14ac:dyDescent="0.25">
      <c r="A48" s="68"/>
      <c r="B48" s="58" t="s">
        <v>52</v>
      </c>
      <c r="C48" s="58" t="s">
        <v>2</v>
      </c>
      <c r="D48" s="58"/>
      <c r="E48" s="60"/>
      <c r="F48" s="60"/>
      <c r="G48" s="60"/>
      <c r="H48" s="70"/>
      <c r="I48" s="70"/>
      <c r="J48" s="59"/>
      <c r="K48" s="58"/>
      <c r="L48" s="58"/>
      <c r="M48" s="51" t="str">
        <f t="shared" si="1"/>
        <v>"</v>
      </c>
      <c r="N48" s="13" t="str">
        <f t="shared" si="20"/>
        <v/>
      </c>
      <c r="O48" s="13"/>
      <c r="P48" s="13"/>
      <c r="Q48" s="13"/>
      <c r="R48" s="13"/>
      <c r="T48" s="58" t="s">
        <v>52</v>
      </c>
      <c r="U48" s="58" t="s">
        <v>2</v>
      </c>
      <c r="V48" s="58"/>
      <c r="W48" s="60"/>
      <c r="X48" s="60"/>
      <c r="Y48" s="91"/>
      <c r="Z48" s="70"/>
      <c r="AA48" s="59"/>
      <c r="AB48" s="59"/>
      <c r="AC48" s="59"/>
      <c r="AD48" s="59"/>
      <c r="AG48" s="13" t="str">
        <f t="shared" si="7"/>
        <v/>
      </c>
    </row>
    <row r="49" spans="1:30" ht="15.75" customHeight="1" x14ac:dyDescent="0.25">
      <c r="A49" s="68"/>
      <c r="B49" s="58" t="s">
        <v>53</v>
      </c>
      <c r="C49" s="58" t="s">
        <v>2</v>
      </c>
      <c r="D49" s="58"/>
      <c r="E49" s="60"/>
      <c r="F49" s="60"/>
      <c r="G49" s="60"/>
      <c r="H49" s="70"/>
      <c r="I49" s="70"/>
      <c r="J49" s="59"/>
      <c r="K49" s="58"/>
      <c r="L49" s="58"/>
      <c r="M49" s="51" t="str">
        <f t="shared" si="1"/>
        <v>"</v>
      </c>
      <c r="N49" s="13" t="str">
        <f t="shared" si="20"/>
        <v/>
      </c>
      <c r="O49" s="13"/>
      <c r="P49" s="13"/>
      <c r="Q49" s="13"/>
      <c r="R49" s="13"/>
      <c r="T49" s="58" t="s">
        <v>53</v>
      </c>
      <c r="U49" s="58" t="s">
        <v>2</v>
      </c>
      <c r="V49" s="58"/>
      <c r="W49" s="60" t="s">
        <v>358</v>
      </c>
      <c r="X49" s="60" t="s">
        <v>166</v>
      </c>
      <c r="Y49" s="91" t="s">
        <v>382</v>
      </c>
      <c r="Z49" s="69"/>
      <c r="AA49" s="59"/>
      <c r="AB49" s="59"/>
      <c r="AC49" s="59"/>
      <c r="AD49" s="59"/>
    </row>
    <row r="50" spans="1:30" ht="15.75" customHeight="1" x14ac:dyDescent="0.25">
      <c r="A50" s="68"/>
      <c r="B50" s="58" t="s">
        <v>54</v>
      </c>
      <c r="C50" s="58" t="s">
        <v>2</v>
      </c>
      <c r="D50" s="58"/>
      <c r="E50" s="60"/>
      <c r="F50" s="60"/>
      <c r="G50" s="60"/>
      <c r="H50" s="70"/>
      <c r="I50" s="70"/>
      <c r="J50" s="59"/>
      <c r="K50" s="58"/>
      <c r="L50" s="58"/>
      <c r="M50" s="51" t="str">
        <f t="shared" si="1"/>
        <v>"</v>
      </c>
      <c r="N50" s="13" t="str">
        <f t="shared" si="20"/>
        <v/>
      </c>
      <c r="O50" s="13"/>
      <c r="P50" s="13"/>
      <c r="Q50" s="13"/>
      <c r="R50" s="13"/>
      <c r="T50" s="58" t="s">
        <v>54</v>
      </c>
      <c r="U50" s="58" t="s">
        <v>2</v>
      </c>
      <c r="V50" s="58"/>
      <c r="W50" s="60" t="s">
        <v>381</v>
      </c>
      <c r="X50" s="60" t="s">
        <v>359</v>
      </c>
      <c r="Y50" s="91"/>
      <c r="Z50" s="72" t="s">
        <v>623</v>
      </c>
      <c r="AA50" s="59"/>
      <c r="AB50" s="59"/>
      <c r="AC50" s="59"/>
      <c r="AD50" s="59"/>
    </row>
    <row r="51" spans="1:30" ht="15.75" customHeight="1" x14ac:dyDescent="0.25">
      <c r="A51" s="68"/>
      <c r="B51" s="58" t="s">
        <v>21</v>
      </c>
      <c r="C51" s="58" t="s">
        <v>2</v>
      </c>
      <c r="D51" s="58"/>
      <c r="E51" s="60" t="s">
        <v>165</v>
      </c>
      <c r="F51" s="60" t="s">
        <v>250</v>
      </c>
      <c r="G51" s="60"/>
      <c r="H51" s="69" t="s">
        <v>404</v>
      </c>
      <c r="I51" s="69"/>
      <c r="J51" s="59"/>
      <c r="K51" s="58"/>
      <c r="L51" s="58"/>
      <c r="N51" s="13" t="str">
        <f t="shared" si="20"/>
        <v/>
      </c>
      <c r="O51" s="13"/>
      <c r="P51" s="13"/>
      <c r="Q51" s="13"/>
      <c r="R51" s="13"/>
      <c r="T51" s="58" t="s">
        <v>21</v>
      </c>
      <c r="U51" s="58" t="s">
        <v>2</v>
      </c>
      <c r="V51" s="58"/>
      <c r="W51" s="60" t="s">
        <v>163</v>
      </c>
      <c r="X51" s="60" t="s">
        <v>164</v>
      </c>
      <c r="Y51" s="91"/>
      <c r="Z51" s="69" t="s">
        <v>618</v>
      </c>
      <c r="AA51" s="59"/>
      <c r="AB51" s="59"/>
      <c r="AC51" s="59"/>
      <c r="AD51" s="59"/>
    </row>
    <row r="52" spans="1:30" ht="15.75" customHeight="1" x14ac:dyDescent="0.25">
      <c r="A52" s="65"/>
      <c r="B52" s="65" t="s">
        <v>10</v>
      </c>
      <c r="C52" s="58" t="s">
        <v>2</v>
      </c>
      <c r="D52" s="58"/>
      <c r="E52" s="60"/>
      <c r="F52" s="60"/>
      <c r="G52" s="60"/>
      <c r="H52" s="70"/>
      <c r="I52" s="70"/>
      <c r="J52" s="59"/>
      <c r="K52" s="58"/>
      <c r="L52" s="58"/>
      <c r="N52" s="13" t="str">
        <f t="shared" si="20"/>
        <v/>
      </c>
      <c r="O52" s="13"/>
      <c r="P52" s="13"/>
      <c r="Q52" s="13"/>
      <c r="R52" s="13"/>
      <c r="T52" s="65" t="s">
        <v>10</v>
      </c>
      <c r="U52" s="58" t="s">
        <v>2</v>
      </c>
      <c r="V52" s="58"/>
      <c r="W52" s="60"/>
      <c r="X52" s="60"/>
      <c r="Y52" s="91"/>
      <c r="Z52" s="69"/>
      <c r="AA52" s="59"/>
      <c r="AB52" s="59"/>
      <c r="AC52" s="59"/>
      <c r="AD52" s="59"/>
    </row>
    <row r="53" spans="1:30" ht="15.75" customHeight="1" x14ac:dyDescent="0.25">
      <c r="A53" s="65"/>
      <c r="B53" s="65" t="s">
        <v>12</v>
      </c>
      <c r="C53" s="58" t="s">
        <v>2</v>
      </c>
      <c r="D53" s="58"/>
      <c r="E53" s="60"/>
      <c r="F53" s="60"/>
      <c r="G53" s="60"/>
      <c r="H53" s="70"/>
      <c r="I53" s="70"/>
      <c r="J53" s="59"/>
      <c r="K53" s="58"/>
      <c r="L53" s="58"/>
      <c r="N53" s="13" t="str">
        <f t="shared" si="20"/>
        <v/>
      </c>
      <c r="O53" s="13"/>
      <c r="P53" s="13"/>
      <c r="Q53" s="13"/>
      <c r="R53" s="13"/>
      <c r="T53" s="65" t="s">
        <v>12</v>
      </c>
      <c r="U53" s="58" t="s">
        <v>2</v>
      </c>
      <c r="V53" s="58"/>
      <c r="W53" s="60"/>
      <c r="X53" s="60"/>
      <c r="Y53" s="91"/>
      <c r="Z53" s="70"/>
      <c r="AA53" s="59"/>
      <c r="AB53" s="59"/>
      <c r="AC53" s="59"/>
      <c r="AD53" s="59"/>
    </row>
    <row r="54" spans="1:30" ht="15.75" customHeight="1" x14ac:dyDescent="0.25">
      <c r="A54" s="65"/>
      <c r="B54" s="65" t="s">
        <v>14</v>
      </c>
      <c r="C54" s="58" t="s">
        <v>2</v>
      </c>
      <c r="D54" s="58"/>
      <c r="E54" s="60"/>
      <c r="F54" s="65"/>
      <c r="G54" s="60"/>
      <c r="H54" s="70"/>
      <c r="I54" s="70"/>
      <c r="J54" s="59"/>
      <c r="K54" s="58"/>
      <c r="L54" s="58"/>
      <c r="N54" s="13" t="str">
        <f t="shared" si="20"/>
        <v/>
      </c>
      <c r="O54" s="13"/>
      <c r="P54" s="13"/>
      <c r="Q54" s="13"/>
      <c r="R54" s="13"/>
      <c r="T54" s="65" t="s">
        <v>14</v>
      </c>
      <c r="U54" s="58" t="s">
        <v>2</v>
      </c>
      <c r="V54" s="58"/>
      <c r="W54" s="60"/>
      <c r="X54" s="65"/>
      <c r="Y54" s="91"/>
      <c r="Z54" s="70"/>
      <c r="AA54" s="59"/>
      <c r="AB54" s="59"/>
      <c r="AC54" s="59"/>
      <c r="AD54" s="59"/>
    </row>
    <row r="55" spans="1:30" ht="15.75" customHeight="1" x14ac:dyDescent="0.25">
      <c r="A55" s="65"/>
      <c r="B55" s="65" t="s">
        <v>16</v>
      </c>
      <c r="C55" s="58" t="s">
        <v>2</v>
      </c>
      <c r="D55" s="58"/>
      <c r="E55" s="60"/>
      <c r="F55" s="65"/>
      <c r="G55" s="60"/>
      <c r="H55" s="70"/>
      <c r="I55" s="70"/>
      <c r="J55" s="59"/>
      <c r="K55" s="58"/>
      <c r="L55" s="58"/>
      <c r="N55" s="13" t="str">
        <f t="shared" si="20"/>
        <v/>
      </c>
      <c r="O55" s="13"/>
      <c r="P55" s="13"/>
      <c r="Q55" s="13"/>
      <c r="R55" s="13"/>
      <c r="T55" s="65" t="s">
        <v>16</v>
      </c>
      <c r="U55" s="58" t="s">
        <v>2</v>
      </c>
      <c r="V55" s="58"/>
      <c r="W55" s="60"/>
      <c r="X55" s="65"/>
      <c r="Y55" s="91"/>
      <c r="Z55" s="70"/>
      <c r="AA55" s="59"/>
      <c r="AB55" s="59"/>
      <c r="AC55" s="59"/>
      <c r="AD55" s="59"/>
    </row>
    <row r="56" spans="1:30" ht="15.75" customHeight="1" x14ac:dyDescent="0.25">
      <c r="A56" s="65"/>
      <c r="B56" s="65" t="s">
        <v>58</v>
      </c>
      <c r="C56" s="58" t="s">
        <v>142</v>
      </c>
      <c r="D56" s="58"/>
      <c r="E56" s="60" t="s">
        <v>246</v>
      </c>
      <c r="F56" s="60" t="s">
        <v>360</v>
      </c>
      <c r="G56" s="60"/>
      <c r="H56" s="70"/>
      <c r="I56" s="70"/>
      <c r="J56" s="59"/>
      <c r="K56" s="58"/>
      <c r="L56" s="58"/>
      <c r="N56" s="13" t="str">
        <f t="shared" si="20"/>
        <v/>
      </c>
      <c r="O56" s="13"/>
      <c r="P56" s="13"/>
      <c r="Q56" s="13"/>
      <c r="R56" s="13"/>
      <c r="T56" s="65" t="s">
        <v>58</v>
      </c>
      <c r="U56" s="58" t="s">
        <v>142</v>
      </c>
      <c r="V56" s="58"/>
      <c r="W56" s="60" t="s">
        <v>246</v>
      </c>
      <c r="X56" s="60" t="s">
        <v>359</v>
      </c>
      <c r="Y56" s="91"/>
      <c r="Z56" s="70"/>
      <c r="AA56" s="59"/>
      <c r="AB56" s="59"/>
      <c r="AC56" s="59"/>
      <c r="AD56" s="59"/>
    </row>
    <row r="59" spans="1:30" ht="15.75" customHeight="1" x14ac:dyDescent="0.25">
      <c r="E59" t="s">
        <v>314</v>
      </c>
      <c r="F59" s="74">
        <v>200300</v>
      </c>
      <c r="G59">
        <v>2251</v>
      </c>
    </row>
    <row r="60" spans="1:30" ht="15.75" customHeight="1" x14ac:dyDescent="0.25">
      <c r="E60" t="s">
        <v>216</v>
      </c>
      <c r="F60" t="s">
        <v>452</v>
      </c>
      <c r="G60">
        <v>2251</v>
      </c>
    </row>
    <row r="61" spans="1:30" ht="15.75" customHeight="1" x14ac:dyDescent="0.25">
      <c r="E61" t="s">
        <v>451</v>
      </c>
      <c r="F61" t="s">
        <v>453</v>
      </c>
      <c r="G61">
        <v>300</v>
      </c>
    </row>
    <row r="62" spans="1:30" ht="15.75" customHeight="1" x14ac:dyDescent="0.25">
      <c r="E62" t="s">
        <v>218</v>
      </c>
      <c r="F62">
        <v>300</v>
      </c>
      <c r="G62">
        <v>400</v>
      </c>
    </row>
  </sheetData>
  <mergeCells count="8">
    <mergeCell ref="X2:Y2"/>
    <mergeCell ref="T1:AD1"/>
    <mergeCell ref="AA2:AD2"/>
    <mergeCell ref="A1:H1"/>
    <mergeCell ref="A2:B2"/>
    <mergeCell ref="D2:E2"/>
    <mergeCell ref="F2:G2"/>
    <mergeCell ref="V2:W2"/>
  </mergeCells>
  <dataValidations count="2">
    <dataValidation type="list" allowBlank="1" showInputMessage="1" showErrorMessage="1" sqref="E22 C4:C56 U4:U56">
      <formula1>#REF!</formula1>
    </dataValidation>
    <dataValidation allowBlank="1" showErrorMessage="1" sqref="D1:D1048576 V4:V56"/>
  </dataValidations>
  <pageMargins left="0.7" right="0.7" top="0.75" bottom="0.75" header="0.3" footer="0.3"/>
  <pageSetup orientation="portrait" r:id="rId1"/>
  <headerFooter>
    <oddFooter>&amp;L&amp;"museo sans for dell,Bold"&amp;KAAAAAA                 Dell - Internal Use - Confidential</oddFooter>
    <evenFooter>&amp;L&amp;"museo sans for dell,Bold"&amp;KAAAAAA                 Dell - Internal Use - Confidential</evenFooter>
    <firstFooter>&amp;L&amp;"museo sans for dell,Bold"&amp;KAAAAAA                 Dell - Internal Use - Confidential</firstFooter>
  </headerFooter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activeCell="F2" sqref="F2"/>
    </sheetView>
  </sheetViews>
  <sheetFormatPr defaultRowHeight="15" x14ac:dyDescent="0.25"/>
  <cols>
    <col min="1" max="1" width="27.5703125" bestFit="1" customWidth="1"/>
  </cols>
  <sheetData>
    <row r="1" spans="1:1" x14ac:dyDescent="0.25">
      <c r="A1" t="s">
        <v>468</v>
      </c>
    </row>
    <row r="2" spans="1:1" x14ac:dyDescent="0.25">
      <c r="A2" t="s">
        <v>469</v>
      </c>
    </row>
    <row r="3" spans="1:1" x14ac:dyDescent="0.25">
      <c r="A3" t="s">
        <v>462</v>
      </c>
    </row>
    <row r="4" spans="1:1" x14ac:dyDescent="0.25">
      <c r="A4" t="s">
        <v>468</v>
      </c>
    </row>
    <row r="5" spans="1:1" x14ac:dyDescent="0.25">
      <c r="A5" t="s">
        <v>470</v>
      </c>
    </row>
    <row r="6" spans="1:1" x14ac:dyDescent="0.25">
      <c r="A6" t="s">
        <v>471</v>
      </c>
    </row>
    <row r="7" spans="1:1" x14ac:dyDescent="0.25">
      <c r="A7" t="s">
        <v>472</v>
      </c>
    </row>
    <row r="8" spans="1:1" x14ac:dyDescent="0.25">
      <c r="A8" t="s">
        <v>467</v>
      </c>
    </row>
    <row r="9" spans="1:1" x14ac:dyDescent="0.25">
      <c r="A9" t="s">
        <v>468</v>
      </c>
    </row>
    <row r="10" spans="1:1" x14ac:dyDescent="0.25">
      <c r="A10" t="s">
        <v>468</v>
      </c>
    </row>
    <row r="11" spans="1:1" x14ac:dyDescent="0.25">
      <c r="A11" t="s">
        <v>461</v>
      </c>
    </row>
    <row r="12" spans="1:1" x14ac:dyDescent="0.25">
      <c r="A12" t="s">
        <v>462</v>
      </c>
    </row>
    <row r="13" spans="1:1" x14ac:dyDescent="0.25">
      <c r="A13" t="s">
        <v>463</v>
      </c>
    </row>
    <row r="14" spans="1:1" x14ac:dyDescent="0.25">
      <c r="A14" t="s">
        <v>464</v>
      </c>
    </row>
    <row r="15" spans="1:1" x14ac:dyDescent="0.25">
      <c r="A15" t="s">
        <v>465</v>
      </c>
    </row>
    <row r="16" spans="1:1" x14ac:dyDescent="0.25">
      <c r="A16" t="s">
        <v>466</v>
      </c>
    </row>
    <row r="17" spans="1:9" x14ac:dyDescent="0.25">
      <c r="A17" t="s">
        <v>467</v>
      </c>
    </row>
    <row r="18" spans="1:9" x14ac:dyDescent="0.25">
      <c r="A18" t="s">
        <v>468</v>
      </c>
    </row>
    <row r="21" spans="1:9" x14ac:dyDescent="0.25">
      <c r="I21" s="86"/>
    </row>
    <row r="22" spans="1:9" x14ac:dyDescent="0.25">
      <c r="I22" s="86"/>
    </row>
  </sheetData>
  <pageMargins left="0.7" right="0.7" top="0.75" bottom="0.75" header="0.3" footer="0.3"/>
  <pageSetup orientation="portrait" r:id="rId1"/>
  <headerFooter>
    <oddFooter>&amp;L&amp;"museo sans for dell,Bold"&amp;KAAAAAA                 Dell - Internal Use - Confidential</oddFooter>
    <evenFooter>&amp;L&amp;"museo sans for dell,Bold"&amp;KAAAAAA                 Dell - Internal Use - Confidential</evenFooter>
    <firstFooter>&amp;L&amp;"museo sans for dell,Bold"&amp;KAAAAAA                 Dell - Internal Use - Confidential</first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J3"/>
  <sheetViews>
    <sheetView workbookViewId="0">
      <selection activeCell="J4" sqref="J4"/>
    </sheetView>
  </sheetViews>
  <sheetFormatPr defaultRowHeight="15" x14ac:dyDescent="0.25"/>
  <sheetData>
    <row r="3" spans="10:10" x14ac:dyDescent="0.25">
      <c r="J3">
        <v>117</v>
      </c>
    </row>
  </sheetData>
  <pageMargins left="0.7" right="0.7" top="0.75" bottom="0.75" header="0.3" footer="0.3"/>
  <pageSetup orientation="portrait" r:id="rId1"/>
  <headerFooter>
    <oddFooter>&amp;L&amp;"museo sans for dell,Bold"&amp;KAAAAAA                 Dell - Internal Use - Confidential</oddFooter>
    <evenFooter>&amp;L&amp;"museo sans for dell,Bold"&amp;KAAAAAA                 Dell - Internal Use - Confidential</evenFooter>
    <firstFooter>&amp;L&amp;"museo sans for dell,Bold"&amp;KAAAAAA                 Dell - Internal Use - Confidential</first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4"/>
  <sheetViews>
    <sheetView workbookViewId="0">
      <selection activeCell="K4" sqref="K4"/>
    </sheetView>
  </sheetViews>
  <sheetFormatPr defaultRowHeight="15" x14ac:dyDescent="0.25"/>
  <sheetData>
    <row r="4" spans="11:11" x14ac:dyDescent="0.25">
      <c r="K4">
        <v>119</v>
      </c>
    </row>
  </sheetData>
  <pageMargins left="0.7" right="0.7" top="0.75" bottom="0.75" header="0.3" footer="0.3"/>
  <pageSetup orientation="portrait" r:id="rId1"/>
  <headerFooter>
    <oddFooter>&amp;L&amp;"museo sans for dell,Bold"&amp;KAAAAAA                 Dell - Internal Use - Confidential</oddFooter>
    <evenFooter>&amp;L&amp;"museo sans for dell,Bold"&amp;KAAAAAA                 Dell - Internal Use - Confidential</evenFooter>
    <firstFooter>&amp;L&amp;"museo sans for dell,Bold"&amp;KAAAAAA                 Dell - Internal Use - Confidential</first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2"/>
  <sheetViews>
    <sheetView workbookViewId="0">
      <selection activeCell="K2" sqref="K2"/>
    </sheetView>
  </sheetViews>
  <sheetFormatPr defaultRowHeight="15" x14ac:dyDescent="0.25"/>
  <sheetData>
    <row r="2" spans="11:11" x14ac:dyDescent="0.25">
      <c r="K2">
        <v>122</v>
      </c>
    </row>
  </sheetData>
  <pageMargins left="0.7" right="0.7" top="0.75" bottom="0.75" header="0.3" footer="0.3"/>
  <pageSetup orientation="portrait" r:id="rId1"/>
  <headerFooter>
    <oddFooter>&amp;L&amp;"museo sans for dell,Bold"&amp;KAAAAAA                 Dell - Internal Use - Confidential</oddFooter>
    <evenFooter>&amp;L&amp;"museo sans for dell,Bold"&amp;KAAAAAA                 Dell - Internal Use - Confidential</evenFooter>
    <firstFooter>&amp;L&amp;"museo sans for dell,Bold"&amp;KAAAAAA                 Dell - Internal Use - Confidential</first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85193EED7D7C45B2181268987EEB31" ma:contentTypeVersion="0" ma:contentTypeDescription="Create a new document." ma:contentTypeScope="" ma:versionID="0398fff93780d69aa75df20e85be37f6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55e0dd24fae28f1b5dd5f79afbe3cfeb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Client 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2535616-3E13-4575-9B51-ECA7D821FF84}">
  <ds:schemaRefs>
    <ds:schemaRef ds:uri="http://schemas.microsoft.com/office/2006/metadata/properties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http://www.w3.org/XML/1998/namespace"/>
    <ds:schemaRef ds:uri="http://purl.org/dc/dcmitype/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7243C670-E16E-4DBD-9932-9E3C368D505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5245AC5-DF56-430A-AECE-726FB05E2AD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Diagram</vt:lpstr>
      <vt:lpstr>Server HW</vt:lpstr>
      <vt:lpstr>Server IP</vt:lpstr>
      <vt:lpstr>Sheet1</vt:lpstr>
      <vt:lpstr>Sheet2</vt:lpstr>
      <vt:lpstr>Sheet3</vt:lpstr>
      <vt:lpstr>200-nics</vt:lpstr>
      <vt:lpstr>201-nics</vt:lpstr>
      <vt:lpstr>202-nics</vt:lpstr>
      <vt:lpstr>203-nics</vt:lpstr>
      <vt:lpstr>204-nics</vt:lpstr>
      <vt:lpstr>205-nics</vt:lpstr>
      <vt:lpstr>206-nics</vt:lpstr>
      <vt:lpstr>207-nics</vt:lpstr>
      <vt:lpstr>208-nics</vt:lpstr>
      <vt:lpstr>210-nics</vt:lpstr>
      <vt:lpstr>211-nics</vt:lpstr>
      <vt:lpstr>209-nics</vt:lpstr>
      <vt:lpstr>Servers</vt:lpstr>
      <vt:lpstr>S55-R620</vt:lpstr>
      <vt:lpstr>S55-R720</vt:lpstr>
      <vt:lpstr>S4810 - R620</vt:lpstr>
      <vt:lpstr>S4810-R720</vt:lpstr>
    </vt:vector>
  </TitlesOfParts>
  <Company>Dell 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Lastra, Breno</dc:creator>
  <cp:keywords>Internal Use</cp:keywords>
  <cp:lastModifiedBy>Perryman, Randy</cp:lastModifiedBy>
  <dcterms:created xsi:type="dcterms:W3CDTF">2012-09-25T18:45:55Z</dcterms:created>
  <dcterms:modified xsi:type="dcterms:W3CDTF">2015-05-08T20:34:24Z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0x0101001185193EED7D7C45B2181268987EEB31</vt:lpwstr>
  </property>
  <property fmtid="{D5CDD505-2E9C-101B-9397-08002B2CF9AE}" pid="3" name="TitusGUID">
    <vt:lpwstr>543eff00-9988-402f-939c-478d27849f33</vt:lpwstr>
  </property>
  <property fmtid="{D5CDD505-2E9C-101B-9397-08002B2CF9AE}" pid="4" name="DellClassification">
    <vt:lpwstr>Internal Use</vt:lpwstr>
  </property>
  <property fmtid="{D5CDD505-2E9C-101B-9397-08002B2CF9AE}" pid="5" name="DellSubLabels">
    <vt:lpwstr>Customer Workproduct</vt:lpwstr>
  </property>
  <property fmtid="{D5CDD505-2E9C-101B-9397-08002B2CF9AE}" pid="6" name="DellVisual Markings">
    <vt:lpwstr>None (Metadata Only)</vt:lpwstr>
  </property>
  <property fmtid="{D5CDD505-2E9C-101B-9397-08002B2CF9AE}" pid="7" name="titusconfig">
    <vt:lpwstr>1.3AMER</vt:lpwstr>
  </property>
</Properties>
</file>