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drawings/drawing4.xml" ContentType="application/vnd.openxmlformats-officedocument.drawing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drawings/drawing5.xml" ContentType="application/vnd.openxmlformats-officedocument.drawing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drawings/drawing6.xml" ContentType="application/vnd.openxmlformats-officedocument.drawing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andy_perryman\Documents\GitHub\dell-esg\openstack-docs\Worksheets\"/>
    </mc:Choice>
  </mc:AlternateContent>
  <workbookProtection workbookAlgorithmName="SHA-512" workbookHashValue="sPfHORs86Fscj9Liq7udHZAtiFvMZAsmHwYKIIuZuJRIl5kbN0oLfPP3oAITtFHWX1aHpHd8wDtVp5mnGrWYZQ==" workbookSaltValue="1ZTwkpUtSm+FKSyLP4moAQ==" workbookSpinCount="100000" lockStructure="1"/>
  <bookViews>
    <workbookView xWindow="0" yWindow="720" windowWidth="19440" windowHeight="7035" tabRatio="782" firstSheet="2" activeTab="6"/>
  </bookViews>
  <sheets>
    <sheet name="Introduction" sheetId="1" r:id="rId1"/>
    <sheet name="Contact Info" sheetId="40" r:id="rId2"/>
    <sheet name="Equipment List" sheetId="2" r:id="rId3"/>
    <sheet name="Topology" sheetId="43" r:id="rId4"/>
    <sheet name="Logical Layout" sheetId="41" r:id="rId5"/>
    <sheet name="General Configuration" sheetId="11" r:id="rId6"/>
    <sheet name="Dell Networking S3048" sheetId="13" r:id="rId7"/>
    <sheet name="Dell Networking S4048-1" sheetId="10" r:id="rId8"/>
    <sheet name="Dell Networking S4048-2" sheetId="42" r:id="rId9"/>
  </sheets>
  <externalReferences>
    <externalReference r:id="rId10"/>
    <externalReference r:id="rId11"/>
    <externalReference r:id="rId12"/>
  </externalReferences>
  <definedNames>
    <definedName name="ABU_Contacts">[1]Contact!$B$1302:$B$1334</definedName>
    <definedName name="ABU_PM">[1]Contact!$B$1422:$B$1461</definedName>
    <definedName name="APJ_Contacts">[1]Contact!$B$1392:$B$1403</definedName>
    <definedName name="ceph_clust_name">'General Configuration'!$E$9</definedName>
    <definedName name="CephCluster">'General Configuration'!$F$9</definedName>
    <definedName name="Drive_Speed" localSheetId="3" hidden="1">#REF!</definedName>
    <definedName name="Drive_Speed" hidden="1">#REF!</definedName>
    <definedName name="EMEA_Contacts">[1]Contact!$B$1367:$B$1390</definedName>
    <definedName name="Ext_net_name">'General Configuration'!$E$11</definedName>
    <definedName name="ExtAPI">'General Configuration'!$F$10</definedName>
    <definedName name="EXTTen">'General Configuration'!$F$11</definedName>
    <definedName name="GRIDS_PM">[1]Contact!$B$1527:$B$1600</definedName>
    <definedName name="Group_Name" localSheetId="3" hidden="1">[2]Names!$B$36:$B$40</definedName>
    <definedName name="Group_Name" hidden="1">[3]Names!$B$36:$B$40</definedName>
    <definedName name="HotSpare" localSheetId="3" hidden="1">#REF!</definedName>
    <definedName name="HotSpare" hidden="1">#REF!</definedName>
    <definedName name="LA_BZ_Contacts">[1]Contact!$B$1350:$B$1362</definedName>
    <definedName name="LA_BZ_PM">[1]Contact!$B$1487:$B$1496</definedName>
    <definedName name="LA_MCLA_Contacts">[1]Contact!$B$1338:$B$1346</definedName>
    <definedName name="LA_MCLA_NPE">[1]Contact!$B$1521:$B$1523</definedName>
    <definedName name="LA_MCLA_PM">[1]Contact!$B$1468:$B$1484</definedName>
    <definedName name="member_name">'[1]Survey - NET'!$B$38:$B$45</definedName>
    <definedName name="NPE">[1]Contact!$B$1500:$B$1518</definedName>
    <definedName name="OOB">'General Configuration'!$F$5</definedName>
    <definedName name="OOB_NAME">'General Configuration'!$E$5</definedName>
    <definedName name="PortChannel_PS">'[1]Survey - NET'!$B$503:$B$505</definedName>
    <definedName name="PrivAPI">'General Configuration'!$F$7</definedName>
    <definedName name="PrivAPI_name">'General Configuration'!$E$7</definedName>
    <definedName name="Prov_name">'General Configuration'!$E$6</definedName>
    <definedName name="Provisioner">'General Configuration'!$F$6</definedName>
    <definedName name="PubAPI_Name">'General Configuration'!$E$10</definedName>
    <definedName name="SonicWALL" localSheetId="3" hidden="1">#REF!</definedName>
    <definedName name="SonicWALL" hidden="1">#REF!</definedName>
    <definedName name="stor_name">'General Configuration'!$E$8</definedName>
    <definedName name="Storage">'General Configuration'!$F$8</definedName>
    <definedName name="survey_OS">'[1]Survey - NET'!$B$444:$B$501</definedName>
    <definedName name="ten_beg_name">'General Configuration'!$E$12</definedName>
    <definedName name="ten_end_name">'General Configuration'!$E$13</definedName>
    <definedName name="TenantBeg">'General Configuration'!$F$12</definedName>
    <definedName name="TenantEnd">'General Configuration'!$F$13</definedName>
    <definedName name="VLTDOMAIN">'Dell Networking S4048-1'!$E$13</definedName>
    <definedName name="Z_25FC69F2_588D_4797_8983_AC3C95EDA333_.wvu.Cols" localSheetId="3" hidden="1">#REF!</definedName>
    <definedName name="Z_25FC69F2_588D_4797_8983_AC3C95EDA333_.wvu.Cols" hidden="1">#REF!</definedName>
    <definedName name="Z_25FC69F2_588D_4797_8983_AC3C95EDA333_.wvu.PrintArea" localSheetId="1" hidden="1">#REF!</definedName>
    <definedName name="Z_25FC69F2_588D_4797_8983_AC3C95EDA333_.wvu.PrintArea" localSheetId="6" hidden="1">#REF!</definedName>
    <definedName name="Z_25FC69F2_588D_4797_8983_AC3C95EDA333_.wvu.PrintArea" localSheetId="2" hidden="1">#REF!</definedName>
    <definedName name="Z_25FC69F2_588D_4797_8983_AC3C95EDA333_.wvu.PrintArea" localSheetId="3" hidden="1">#REF!</definedName>
    <definedName name="Z_25FC69F2_588D_4797_8983_AC3C95EDA333_.wvu.PrintArea" hidden="1">#REF!</definedName>
    <definedName name="Z_93454262_5886_459D_A441_6DB3976CE42D_.wvu.Cols" localSheetId="3" hidden="1">#REF!</definedName>
    <definedName name="Z_93454262_5886_459D_A441_6DB3976CE42D_.wvu.Cols" hidden="1">#REF!</definedName>
    <definedName name="Z_93454262_5886_459D_A441_6DB3976CE42D_.wvu.PrintArea" localSheetId="6" hidden="1">#REF!</definedName>
    <definedName name="Z_93454262_5886_459D_A441_6DB3976CE42D_.wvu.PrintArea" localSheetId="2" hidden="1">#REF!</definedName>
    <definedName name="Z_93454262_5886_459D_A441_6DB3976CE42D_.wvu.PrintArea" localSheetId="3" hidden="1">#REF!</definedName>
    <definedName name="Z_93454262_5886_459D_A441_6DB3976CE42D_.wvu.PrintArea" hidden="1">#REF!</definedName>
  </definedNames>
  <calcPr calcId="152511"/>
</workbook>
</file>

<file path=xl/calcChain.xml><?xml version="1.0" encoding="utf-8"?>
<calcChain xmlns="http://schemas.openxmlformats.org/spreadsheetml/2006/main">
  <c r="Q30" i="42" l="1"/>
  <c r="U51" i="10"/>
  <c r="S56" i="13"/>
  <c r="S55" i="13"/>
  <c r="R21" i="13" l="1"/>
  <c r="R22" i="13"/>
  <c r="R23" i="13"/>
  <c r="R24" i="13"/>
  <c r="R25" i="13"/>
  <c r="R26" i="13"/>
  <c r="R27" i="13"/>
  <c r="R32" i="13"/>
  <c r="R33" i="13"/>
  <c r="R34" i="13"/>
  <c r="Q29" i="42" l="1"/>
  <c r="P29" i="42"/>
  <c r="U28" i="10"/>
  <c r="T28" i="10"/>
  <c r="Q32" i="42"/>
  <c r="Q31" i="42"/>
  <c r="U31" i="10"/>
  <c r="U30" i="10"/>
  <c r="U29" i="10"/>
  <c r="Q52" i="42"/>
  <c r="Q51" i="42"/>
  <c r="Q55" i="42"/>
  <c r="U50" i="10"/>
  <c r="U4" i="10" l="1"/>
  <c r="Q5" i="42"/>
  <c r="R35" i="13" l="1"/>
  <c r="H12" i="42" l="1"/>
  <c r="I11" i="42"/>
  <c r="H11" i="42"/>
  <c r="I10" i="42"/>
  <c r="H10" i="42"/>
  <c r="I9" i="42"/>
  <c r="H9" i="42"/>
  <c r="I8" i="42"/>
  <c r="H8" i="42"/>
  <c r="I7" i="42"/>
  <c r="H7" i="42"/>
  <c r="I6" i="42"/>
  <c r="H6" i="42"/>
  <c r="I5" i="42"/>
  <c r="H5" i="42"/>
  <c r="J12" i="10"/>
  <c r="K11" i="10"/>
  <c r="J11" i="10"/>
  <c r="K10" i="10"/>
  <c r="J10" i="10"/>
  <c r="K9" i="10"/>
  <c r="J9" i="10"/>
  <c r="K8" i="10"/>
  <c r="J8" i="10"/>
  <c r="K7" i="10"/>
  <c r="J7" i="10"/>
  <c r="K6" i="10"/>
  <c r="J6" i="10"/>
  <c r="K5" i="10"/>
  <c r="J5" i="10"/>
  <c r="J11" i="13"/>
  <c r="K11" i="13"/>
  <c r="K10" i="13"/>
  <c r="K9" i="13"/>
  <c r="K8" i="13"/>
  <c r="K7" i="13"/>
  <c r="K6" i="13"/>
  <c r="K5" i="13"/>
  <c r="J23" i="10" l="1"/>
  <c r="J22" i="10"/>
  <c r="J21" i="10"/>
  <c r="J20" i="10"/>
  <c r="J19" i="10"/>
  <c r="J18" i="10"/>
  <c r="J17" i="10"/>
  <c r="H22" i="42"/>
  <c r="H21" i="42"/>
  <c r="H20" i="42"/>
  <c r="H19" i="42"/>
  <c r="H18" i="42"/>
  <c r="H17" i="42"/>
  <c r="H16" i="42"/>
  <c r="U54" i="10"/>
  <c r="T41" i="10"/>
  <c r="T40" i="10"/>
  <c r="T39" i="10"/>
  <c r="T34" i="10"/>
  <c r="T33" i="10"/>
  <c r="T32" i="10"/>
  <c r="T17" i="10"/>
  <c r="T16" i="10"/>
  <c r="T15" i="10"/>
  <c r="U10" i="10"/>
  <c r="U9" i="10"/>
  <c r="U8" i="10"/>
  <c r="U7" i="10"/>
  <c r="U6" i="10"/>
  <c r="U5" i="10"/>
  <c r="P42" i="42"/>
  <c r="P41" i="42"/>
  <c r="P40" i="42"/>
  <c r="P35" i="42"/>
  <c r="P34" i="42"/>
  <c r="P33" i="42"/>
  <c r="P18" i="42"/>
  <c r="P17" i="42"/>
  <c r="P16" i="42"/>
  <c r="D13" i="42"/>
  <c r="Q11" i="42"/>
  <c r="Q10" i="42"/>
  <c r="Q9" i="42"/>
  <c r="Q8" i="42"/>
  <c r="Q7" i="42"/>
  <c r="Q6" i="42"/>
  <c r="J22" i="13" l="1"/>
  <c r="J21" i="13"/>
  <c r="J20" i="13"/>
  <c r="J19" i="13"/>
  <c r="J18" i="13"/>
  <c r="J17" i="13"/>
  <c r="J16" i="13"/>
  <c r="J12" i="13"/>
  <c r="J10" i="13"/>
  <c r="J9" i="13"/>
  <c r="J8" i="13"/>
  <c r="J7" i="13"/>
  <c r="J6" i="13"/>
  <c r="J5" i="13"/>
  <c r="R38" i="13"/>
  <c r="R37" i="13"/>
  <c r="R36" i="13"/>
  <c r="R18" i="13"/>
  <c r="R17" i="13"/>
  <c r="R16" i="13"/>
  <c r="R15" i="13"/>
  <c r="R14" i="13"/>
  <c r="R13" i="13"/>
  <c r="R12" i="13"/>
  <c r="R11" i="13"/>
  <c r="R10" i="13"/>
  <c r="R9" i="13"/>
  <c r="R8" i="13"/>
  <c r="R7" i="13"/>
  <c r="R6" i="13"/>
  <c r="R5" i="13"/>
</calcChain>
</file>

<file path=xl/comments1.xml><?xml version="1.0" encoding="utf-8"?>
<comments xmlns="http://schemas.openxmlformats.org/spreadsheetml/2006/main">
  <authors>
    <author>Carlo Cucina</author>
  </authors>
  <commentList>
    <comment ref="C29" authorId="0" shapeId="0">
      <text>
        <r>
          <rPr>
            <b/>
            <sz val="8"/>
            <color indexed="81"/>
            <rFont val="Tahoma"/>
            <family val="2"/>
          </rPr>
          <t>***REQUIRED***
Insert the TSR's manager name. Added as a BPI project</t>
        </r>
      </text>
    </comment>
  </commentList>
</comments>
</file>

<file path=xl/sharedStrings.xml><?xml version="1.0" encoding="utf-8"?>
<sst xmlns="http://schemas.openxmlformats.org/spreadsheetml/2006/main" count="1604" uniqueCount="410">
  <si>
    <t>Infrastructure Deployment Services</t>
  </si>
  <si>
    <t>Important! Please Read Before Continuing</t>
  </si>
  <si>
    <t>This workbook contains a survey of the proposed solution that Dell will be implementing. It is very important that</t>
  </si>
  <si>
    <t>you review this information for accuracy and make any corrections or additions prior to the scheduled design call.</t>
  </si>
  <si>
    <t>This document can be returned without IP information if it is unknown at this time, but please try to have it at the</t>
  </si>
  <si>
    <t>time of the call.</t>
  </si>
  <si>
    <t>Instructions</t>
  </si>
  <si>
    <t>Fill in or correct all of the information in the yellow boxes.  As you enter information, new areas may open up</t>
  </si>
  <si>
    <t>depending on your answers. Please do not remove or add row or columns since formulas or calculations might</t>
  </si>
  <si>
    <t>depend on those rows or columns. Any additional instruction will be contained in the light blue fields throughout</t>
  </si>
  <si>
    <t>this workbook.</t>
  </si>
  <si>
    <t>Navigation</t>
  </si>
  <si>
    <t>Review tab and ensure all information is correct. Once completed, please save the changes and return to your</t>
  </si>
  <si>
    <t>project manager as soon as possible. In most cases this information will be needed in order for your Project</t>
  </si>
  <si>
    <t xml:space="preserve">Manager to continue with your deployment arrangements.                     </t>
  </si>
  <si>
    <t>Network Deployment Questions</t>
  </si>
  <si>
    <t>In order to capture your environment and also to provide a design document that provides as much information</t>
  </si>
  <si>
    <t>about your deployment as possible, please document as much of the requested information as possible.</t>
  </si>
  <si>
    <t>The IP Address, Subnet Mask and Gateway helps to give us an idea of the current IP network scheme and also lets</t>
  </si>
  <si>
    <t>us know whether or not IP addresses have been allocated for the new systems.</t>
  </si>
  <si>
    <t xml:space="preserve">The ISCSI IP Address, Subnet mask and Gateway also lets us know that you have considered the Best practice of </t>
  </si>
  <si>
    <t>placing all ISCSI data traffic on its own subnet or Vlan.</t>
  </si>
  <si>
    <t>If certain details can not be provided due to security reason, we ask that you fill out what ever information you can</t>
  </si>
  <si>
    <t>even if generic terms are used.</t>
  </si>
  <si>
    <t>Revision History</t>
  </si>
  <si>
    <t>Version No.</t>
  </si>
  <si>
    <t>Issue Date</t>
  </si>
  <si>
    <t>Status</t>
  </si>
  <si>
    <t>Reason for Change</t>
  </si>
  <si>
    <t>Dell Order#</t>
  </si>
  <si>
    <t>SKU #</t>
  </si>
  <si>
    <t>Description</t>
  </si>
  <si>
    <t>Qty</t>
  </si>
  <si>
    <t>Legend</t>
  </si>
  <si>
    <t>Modules/Connectors</t>
  </si>
  <si>
    <t>Services</t>
  </si>
  <si>
    <t>Interface</t>
  </si>
  <si>
    <t>- Empty -</t>
  </si>
  <si>
    <t>-</t>
  </si>
  <si>
    <t>LACP</t>
  </si>
  <si>
    <t>Next Hop</t>
  </si>
  <si>
    <t>STP Priorities</t>
  </si>
  <si>
    <t>Password</t>
  </si>
  <si>
    <t>Equipment List</t>
  </si>
  <si>
    <t>VLANs</t>
  </si>
  <si>
    <t>LAG</t>
  </si>
  <si>
    <t>Untagged</t>
  </si>
  <si>
    <t>Tagged</t>
  </si>
  <si>
    <t>Port</t>
  </si>
  <si>
    <t>Destination</t>
  </si>
  <si>
    <t>#</t>
  </si>
  <si>
    <t>Mode</t>
  </si>
  <si>
    <t>Device Name</t>
  </si>
  <si>
    <t>Username</t>
  </si>
  <si>
    <t>Hostname</t>
  </si>
  <si>
    <t>STP Root</t>
  </si>
  <si>
    <t>STP Bridge Priority</t>
  </si>
  <si>
    <t>Yes</t>
  </si>
  <si>
    <t>Stacking</t>
  </si>
  <si>
    <t>Stacking/VLT</t>
  </si>
  <si>
    <t>VLT Domain #</t>
  </si>
  <si>
    <t>Name</t>
  </si>
  <si>
    <t>Connector</t>
  </si>
  <si>
    <t>IP Addresses</t>
  </si>
  <si>
    <t>IP /Netmask</t>
  </si>
  <si>
    <t>Routes</t>
  </si>
  <si>
    <t>0.0.0.0 /0</t>
  </si>
  <si>
    <t>STACK UNIT 0</t>
  </si>
  <si>
    <t>VLT Unit ID</t>
  </si>
  <si>
    <t>STACK UNIT 1 (If Required)</t>
  </si>
  <si>
    <t>fortyGig 1/52</t>
  </si>
  <si>
    <t>ID</t>
  </si>
  <si>
    <t>Comments</t>
  </si>
  <si>
    <t>Firmware</t>
  </si>
  <si>
    <t>General Configuration</t>
  </si>
  <si>
    <t>Spanning-Tree Protocols</t>
  </si>
  <si>
    <t>Timezone</t>
  </si>
  <si>
    <t>SNMP Version</t>
  </si>
  <si>
    <t>SNMP Permission</t>
  </si>
  <si>
    <t>Syslog Facility</t>
  </si>
  <si>
    <t>Domain</t>
  </si>
  <si>
    <t>Read-Only</t>
  </si>
  <si>
    <t>auth</t>
  </si>
  <si>
    <t>STP (802.1d)</t>
  </si>
  <si>
    <t>2c</t>
  </si>
  <si>
    <t>Read-Write</t>
  </si>
  <si>
    <t>cron</t>
  </si>
  <si>
    <t>RSTP (802.1w)</t>
  </si>
  <si>
    <t>daemon</t>
  </si>
  <si>
    <t>MSTP (802.1s)</t>
  </si>
  <si>
    <t>kern</t>
  </si>
  <si>
    <t>BRT (GMT -3:00)</t>
  </si>
  <si>
    <t>local0</t>
  </si>
  <si>
    <t>None</t>
  </si>
  <si>
    <t>local1</t>
  </si>
  <si>
    <t>Spanning-Tree</t>
  </si>
  <si>
    <t>local2</t>
  </si>
  <si>
    <t>local3</t>
  </si>
  <si>
    <t>local4</t>
  </si>
  <si>
    <t>local5</t>
  </si>
  <si>
    <t>Time Settings</t>
  </si>
  <si>
    <t>local6</t>
  </si>
  <si>
    <t>System Timezone</t>
  </si>
  <si>
    <t>local7 (Default)</t>
  </si>
  <si>
    <t>Internal NTP Server 1 IP (If existing)</t>
  </si>
  <si>
    <t>lpr</t>
  </si>
  <si>
    <t>Internal NTP Server 2 IP (If existing)</t>
  </si>
  <si>
    <t>mail</t>
  </si>
  <si>
    <t>Internal NTP Server 3 IP (If existing)</t>
  </si>
  <si>
    <t>news</t>
  </si>
  <si>
    <t>sys9</t>
  </si>
  <si>
    <t>Syslog</t>
  </si>
  <si>
    <t>sys10</t>
  </si>
  <si>
    <t>Syslog Server 1 IP (If required)</t>
  </si>
  <si>
    <t>sys11</t>
  </si>
  <si>
    <t>Syslog Server 2 IP (If required)</t>
  </si>
  <si>
    <t>sys12</t>
  </si>
  <si>
    <t>Syslog Server 3 IP (If required)</t>
  </si>
  <si>
    <t>sys13</t>
  </si>
  <si>
    <t>sys14</t>
  </si>
  <si>
    <t>syslog</t>
  </si>
  <si>
    <t>SNMP</t>
  </si>
  <si>
    <t>user</t>
  </si>
  <si>
    <t>SNMP Location</t>
  </si>
  <si>
    <t>SNMP Contact</t>
  </si>
  <si>
    <t>uucp</t>
  </si>
  <si>
    <t>Permission</t>
  </si>
  <si>
    <t>Allowed IP Addresses</t>
  </si>
  <si>
    <t>Any</t>
  </si>
  <si>
    <t>Trap Destination IP</t>
  </si>
  <si>
    <t>Version</t>
  </si>
  <si>
    <t>Community</t>
  </si>
  <si>
    <t>UDP Port Number</t>
  </si>
  <si>
    <t>PST (GMT -8:00)</t>
  </si>
  <si>
    <t>MST (GMT -7:00)</t>
  </si>
  <si>
    <t>CST (GMT -6:00)</t>
  </si>
  <si>
    <t>EST (GMT -5:00)</t>
  </si>
  <si>
    <t>Spanning Tree Protocol</t>
  </si>
  <si>
    <t>Current Root Bridge Priority</t>
  </si>
  <si>
    <t>N/A</t>
  </si>
  <si>
    <t>Network Deployment Workbook</t>
  </si>
  <si>
    <t>SHIP SITE / INSTALL SITE INFORMATION</t>
  </si>
  <si>
    <t>Ship-To Company Name</t>
  </si>
  <si>
    <t>Site Install Company Name</t>
  </si>
  <si>
    <t>Notes</t>
  </si>
  <si>
    <t>Install Address</t>
  </si>
  <si>
    <t>INSTALLATION SITE CUSTOMER CONTACTS</t>
  </si>
  <si>
    <t>Primary Contact</t>
  </si>
  <si>
    <t>Secondary Contact</t>
  </si>
  <si>
    <t>Contact Number</t>
  </si>
  <si>
    <t>Pager/Cell</t>
  </si>
  <si>
    <t>Email Address</t>
  </si>
  <si>
    <t>DELL CONTACTS</t>
  </si>
  <si>
    <t>Account Executive (AE)</t>
  </si>
  <si>
    <t>System Consultant (SC)</t>
  </si>
  <si>
    <t>Office Number</t>
  </si>
  <si>
    <t>Technical Sales Rep (TSR)</t>
  </si>
  <si>
    <t>Inside Sales Rep (ISR)</t>
  </si>
  <si>
    <t>Customer Number</t>
  </si>
  <si>
    <t>DellStar Configuration ID</t>
  </si>
  <si>
    <t>DOM/Gii ID</t>
  </si>
  <si>
    <t>Segment</t>
  </si>
  <si>
    <t>TSR Manager</t>
  </si>
  <si>
    <t>Project Manager (PM)</t>
  </si>
  <si>
    <t>Project ID</t>
  </si>
  <si>
    <t>Special Consideration</t>
  </si>
  <si>
    <t>After Hours/Weekend service required</t>
  </si>
  <si>
    <t>S&amp;P SKUs included with this deal</t>
  </si>
  <si>
    <t>VLT Primary Priority</t>
  </si>
  <si>
    <t>STP Mode</t>
  </si>
  <si>
    <t>Disabled</t>
  </si>
  <si>
    <t>Login Methods</t>
  </si>
  <si>
    <t>Enable Methods</t>
  </si>
  <si>
    <t>Enable</t>
  </si>
  <si>
    <t>Line</t>
  </si>
  <si>
    <t>Local</t>
  </si>
  <si>
    <t>Radius</t>
  </si>
  <si>
    <t>Tacacs+</t>
  </si>
  <si>
    <t>Exec Methods</t>
  </si>
  <si>
    <t>If-authenticated</t>
  </si>
  <si>
    <t>Commands Methods</t>
  </si>
  <si>
    <t>Authentication Login 1st Method</t>
  </si>
  <si>
    <t>Authentication Login 2nd Method</t>
  </si>
  <si>
    <t>Authentication Enable 1st Method</t>
  </si>
  <si>
    <t>Authentication Enable 2nd Method</t>
  </si>
  <si>
    <t>Authorization Exec 1st Method</t>
  </si>
  <si>
    <t>Authorization Exec 2nd Method</t>
  </si>
  <si>
    <t>Authorization Commands 1st Method</t>
  </si>
  <si>
    <t>Authorization Commands 2nd Method</t>
  </si>
  <si>
    <t>AAA - Authentication, Authorization and Accounting</t>
  </si>
  <si>
    <t>Authorization Config-Commands</t>
  </si>
  <si>
    <t>Config-Commands</t>
  </si>
  <si>
    <t>Enabled</t>
  </si>
  <si>
    <t>Accounting Exec Start-Stop</t>
  </si>
  <si>
    <t>Accounting Commands Start-Stop</t>
  </si>
  <si>
    <t>Accounting</t>
  </si>
  <si>
    <t>TACACS+/Radius Server1</t>
  </si>
  <si>
    <t>TACACS+/Radius Server3</t>
  </si>
  <si>
    <t>TACACS+/Radius Server2</t>
  </si>
  <si>
    <t>TACACS+/Radius Key</t>
  </si>
  <si>
    <t>Rapid-PVST (Third Party)</t>
  </si>
  <si>
    <t>PVST+ (Third Party)</t>
  </si>
  <si>
    <t>Ship-To Address</t>
  </si>
  <si>
    <t>Planning Engineer (PE)</t>
  </si>
  <si>
    <t>Switches/Servers</t>
  </si>
  <si>
    <t>Domain Name</t>
  </si>
  <si>
    <t xml:space="preserve">DNS Server 1 IP </t>
  </si>
  <si>
    <t>DNS Server 2 IP</t>
  </si>
  <si>
    <t>DNS Server 3 IP</t>
  </si>
  <si>
    <t>SNMP v1/v2c Community</t>
  </si>
  <si>
    <t>SNMP v3 User</t>
  </si>
  <si>
    <t>Authentication Password</t>
  </si>
  <si>
    <t>Encryption Key</t>
  </si>
  <si>
    <t>Wagner Mota</t>
  </si>
  <si>
    <t>(512) 728-8085</t>
  </si>
  <si>
    <t>(425) 919-4284</t>
  </si>
  <si>
    <t>wagner_mota@dell.com</t>
  </si>
  <si>
    <t>1G1</t>
  </si>
  <si>
    <t>OOB</t>
  </si>
  <si>
    <t>Provisioner</t>
  </si>
  <si>
    <t>Private API</t>
  </si>
  <si>
    <t>Nova 1</t>
  </si>
  <si>
    <t>Nova 2</t>
  </si>
  <si>
    <t>Nova 3</t>
  </si>
  <si>
    <t>Storage 1</t>
  </si>
  <si>
    <t>Storage 2</t>
  </si>
  <si>
    <t>Storage 3</t>
  </si>
  <si>
    <t>iDrac</t>
  </si>
  <si>
    <t>10G3</t>
  </si>
  <si>
    <t>Desginated Port</t>
  </si>
  <si>
    <t>10G4</t>
  </si>
  <si>
    <t>Storage Network</t>
  </si>
  <si>
    <t>Required?</t>
  </si>
  <si>
    <t>yes</t>
  </si>
  <si>
    <t xml:space="preserve"> CTRL 1-Port 1</t>
  </si>
  <si>
    <t>CTRL 2 - Port 1</t>
  </si>
  <si>
    <t>Optional - EQLX</t>
  </si>
  <si>
    <t>SAH</t>
  </si>
  <si>
    <t>OS Controller 1</t>
  </si>
  <si>
    <t>OS Controller 2</t>
  </si>
  <si>
    <t>OS Controller 3</t>
  </si>
  <si>
    <t>Tenant Network</t>
  </si>
  <si>
    <t>1G2</t>
  </si>
  <si>
    <t>Shutdown</t>
  </si>
  <si>
    <t>Te1/1</t>
  </si>
  <si>
    <t>Te1/2</t>
  </si>
  <si>
    <t>Te1/3</t>
  </si>
  <si>
    <t>Te1/4</t>
  </si>
  <si>
    <t>Te1/5</t>
  </si>
  <si>
    <t>Te1/6</t>
  </si>
  <si>
    <t>Te1/7</t>
  </si>
  <si>
    <t>Te1/8</t>
  </si>
  <si>
    <t>Te1/9</t>
  </si>
  <si>
    <t>Te1/10</t>
  </si>
  <si>
    <t>Te1/11</t>
  </si>
  <si>
    <t>Te1/12</t>
  </si>
  <si>
    <t>Te1/13</t>
  </si>
  <si>
    <t>Te1/14</t>
  </si>
  <si>
    <t>Te1/15</t>
  </si>
  <si>
    <t>Te1/16</t>
  </si>
  <si>
    <t>Te1/17</t>
  </si>
  <si>
    <t>Te1/18</t>
  </si>
  <si>
    <t>Te1/19</t>
  </si>
  <si>
    <t>Te1/20</t>
  </si>
  <si>
    <t>Te1/21</t>
  </si>
  <si>
    <t>Te1/22</t>
  </si>
  <si>
    <t>Te1/23</t>
  </si>
  <si>
    <t>Te1/24</t>
  </si>
  <si>
    <t>Te1/25</t>
  </si>
  <si>
    <t>Te1/26</t>
  </si>
  <si>
    <t>Te1/27</t>
  </si>
  <si>
    <t>Te1/28</t>
  </si>
  <si>
    <t>Te1/29</t>
  </si>
  <si>
    <t>Te1/30</t>
  </si>
  <si>
    <t>Te1/31</t>
  </si>
  <si>
    <t>Te1/32</t>
  </si>
  <si>
    <t>Te1/33</t>
  </si>
  <si>
    <t>Te1/34</t>
  </si>
  <si>
    <t>Te1/35</t>
  </si>
  <si>
    <t>Te1/36</t>
  </si>
  <si>
    <t>Te1/37</t>
  </si>
  <si>
    <t>Te1/38</t>
  </si>
  <si>
    <t>Te1/39</t>
  </si>
  <si>
    <t>Te1/40</t>
  </si>
  <si>
    <t>Te1/41</t>
  </si>
  <si>
    <t>Te1/42</t>
  </si>
  <si>
    <t>Te1/43</t>
  </si>
  <si>
    <t>Te1/44</t>
  </si>
  <si>
    <t>Te1/45</t>
  </si>
  <si>
    <t>Te1/46</t>
  </si>
  <si>
    <t>Te1/47</t>
  </si>
  <si>
    <t>Te1/48</t>
  </si>
  <si>
    <t>fortyGig 1/49</t>
  </si>
  <si>
    <t>fortyGig 1/50</t>
  </si>
  <si>
    <t>fortyGig 1/51</t>
  </si>
  <si>
    <t>fortyGig 1/53</t>
  </si>
  <si>
    <t>fortyGig 1/54</t>
  </si>
  <si>
    <t>Te 1/48</t>
  </si>
  <si>
    <t>VLAN Information</t>
  </si>
  <si>
    <t>Vlan Number</t>
  </si>
  <si>
    <t>Tenant Network Beginning</t>
  </si>
  <si>
    <t>Ceph Storage Cluster Vlan</t>
  </si>
  <si>
    <t>Tenant Network Ending</t>
  </si>
  <si>
    <t>RSTP</t>
  </si>
  <si>
    <t>No</t>
  </si>
  <si>
    <t>DAC-SFP-10G-1M</t>
  </si>
  <si>
    <t>DAC-QSFP-40G-0.5M</t>
  </si>
  <si>
    <t>10/100/1000BaseT</t>
  </si>
  <si>
    <t>DAC-SFP-10G-3M</t>
  </si>
  <si>
    <t>Uplink S4048-1</t>
  </si>
  <si>
    <t>Uplink S3048</t>
  </si>
  <si>
    <t>Uplink S4048-2</t>
  </si>
  <si>
    <t>Uplink to Site</t>
  </si>
  <si>
    <t>Port Settings</t>
  </si>
  <si>
    <t>Port State</t>
  </si>
  <si>
    <t>STP Port Type</t>
  </si>
  <si>
    <t>MTU</t>
  </si>
  <si>
    <t>Flow Control</t>
  </si>
  <si>
    <t>No Shutdown</t>
  </si>
  <si>
    <t>RX on, TX off</t>
  </si>
  <si>
    <t>Static</t>
  </si>
  <si>
    <t>RSTP, Edge, Portfast</t>
  </si>
  <si>
    <t>RX on, TX on</t>
  </si>
  <si>
    <t>STACK UNIT 2</t>
  </si>
  <si>
    <t>Network</t>
  </si>
  <si>
    <t>OpenStack Controller</t>
  </si>
  <si>
    <t>OpenStack Compute</t>
  </si>
  <si>
    <t>Provisioning vLAN</t>
  </si>
  <si>
    <t>Public API Network vLAN</t>
  </si>
  <si>
    <t>Not Connected</t>
  </si>
  <si>
    <t>External Network vLAN for Tenants</t>
  </si>
  <si>
    <t>Private API Network vLAN</t>
  </si>
  <si>
    <t>Internal Networks vLAN for Tenants</t>
  </si>
  <si>
    <t>Storage Network vLAN</t>
  </si>
  <si>
    <t>Storage Clustering vLAN</t>
  </si>
  <si>
    <t>Management/OOB Network vLAN</t>
  </si>
  <si>
    <t>iDRAC physical connection to the Management/OOB vLAN</t>
  </si>
  <si>
    <t>Red Hat Ceph Storage</t>
  </si>
  <si>
    <t>Connected
Tagged</t>
  </si>
  <si>
    <t>Connected
unTagged</t>
  </si>
  <si>
    <r>
      <rPr>
        <b/>
        <vertAlign val="superscript"/>
        <sz val="11"/>
        <color theme="1"/>
        <rFont val="Calibri"/>
        <family val="2"/>
        <scheme val="minor"/>
      </rPr>
      <t xml:space="preserve">1 </t>
    </r>
    <r>
      <rPr>
        <b/>
        <sz val="11"/>
        <color theme="1"/>
        <rFont val="Calibri"/>
        <family val="2"/>
        <scheme val="minor"/>
      </rPr>
      <t>(The 1Gbe port is used for provisioning the  during its installation only and can be disconnected afterwards.)</t>
    </r>
  </si>
  <si>
    <t>S4048-1</t>
  </si>
  <si>
    <t>S4048-2</t>
  </si>
  <si>
    <t>Gi 1/1</t>
  </si>
  <si>
    <t>Gi 1/2</t>
  </si>
  <si>
    <t>Gi 1/3</t>
  </si>
  <si>
    <t>Gi 1/4</t>
  </si>
  <si>
    <t>Gi 1/5</t>
  </si>
  <si>
    <t>Gi 1/6</t>
  </si>
  <si>
    <t>Gi 1/7</t>
  </si>
  <si>
    <t>Gi 1/8</t>
  </si>
  <si>
    <t>Gi 1/9</t>
  </si>
  <si>
    <t>Gi 1/10</t>
  </si>
  <si>
    <t>Gi 1/11</t>
  </si>
  <si>
    <t>Gi 1/12</t>
  </si>
  <si>
    <t>Gi 1/13</t>
  </si>
  <si>
    <t>Gi 1/14</t>
  </si>
  <si>
    <t>Gi 1/15</t>
  </si>
  <si>
    <t>Gi 1/16</t>
  </si>
  <si>
    <t>Gi 1/17</t>
  </si>
  <si>
    <t>Gi 1/18</t>
  </si>
  <si>
    <t>Gi 1/19</t>
  </si>
  <si>
    <t>Gi 1/20</t>
  </si>
  <si>
    <t>Gi 1/21</t>
  </si>
  <si>
    <t>Gi 1/22</t>
  </si>
  <si>
    <t>Gi 1/23</t>
  </si>
  <si>
    <t>Gi 1/24</t>
  </si>
  <si>
    <t>Gi 1/25</t>
  </si>
  <si>
    <t>Gi 1/26</t>
  </si>
  <si>
    <t>Gi 1/27</t>
  </si>
  <si>
    <t>Gi 1/28</t>
  </si>
  <si>
    <t>Gi 1/29</t>
  </si>
  <si>
    <t>Gi 1/30</t>
  </si>
  <si>
    <t>Gi 1/31</t>
  </si>
  <si>
    <t>Gi 1/32</t>
  </si>
  <si>
    <t>Gi 1/33</t>
  </si>
  <si>
    <t>Gi 1/34</t>
  </si>
  <si>
    <t>Gi 1/35</t>
  </si>
  <si>
    <t>Gi 1/36</t>
  </si>
  <si>
    <t>Gi 1/37</t>
  </si>
  <si>
    <t>Gi 1/38</t>
  </si>
  <si>
    <t>Gi 1/39</t>
  </si>
  <si>
    <t>Gi 1/40</t>
  </si>
  <si>
    <t>Gi 1/41</t>
  </si>
  <si>
    <t>Gi 1/42</t>
  </si>
  <si>
    <t>Gi 1/43</t>
  </si>
  <si>
    <t>Gi 1/44</t>
  </si>
  <si>
    <t>Gi 1/45</t>
  </si>
  <si>
    <t>Gi 1/46</t>
  </si>
  <si>
    <t>Gi 1/47</t>
  </si>
  <si>
    <t>Gi 1/48</t>
  </si>
  <si>
    <t>Te1/49</t>
  </si>
  <si>
    <t>Te1/51</t>
  </si>
  <si>
    <t>Te1/52</t>
  </si>
  <si>
    <t>Te 1/50</t>
  </si>
  <si>
    <t>Public API Network</t>
  </si>
  <si>
    <t>External Network for Tenants (floating IP)</t>
  </si>
  <si>
    <t>Management 1/1</t>
  </si>
  <si>
    <t>Te 1/51</t>
  </si>
  <si>
    <t>10G1</t>
  </si>
  <si>
    <t>10G2</t>
  </si>
  <si>
    <t>RSVD for Expansion</t>
  </si>
  <si>
    <t>Management 1/1 must terminate on the same vlan and ip range as S4048-2 management port for the VLT heart beat</t>
  </si>
  <si>
    <t>Management 1/1 must terminate on the same vlan and ip range as S4048-1 management port for the VLT heart beat</t>
  </si>
  <si>
    <t>If GI 1/31 is used then the port-channel for the uplinks to the  S-4048's will need to include the vlan used tagged on all switches.</t>
  </si>
  <si>
    <t>Flowcontrol</t>
  </si>
  <si>
    <t>If GI 1/31 on the S3048  is used then the port-channel (100) will need to have that vlan tagged.</t>
  </si>
  <si>
    <t>unTagged</t>
  </si>
  <si>
    <t>Optional</t>
  </si>
  <si>
    <t>Customer Uplink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</si>
</sst>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4" formatCode="_(&quot;$&quot;* #,##0.00_);_(&quot;$&quot;* \(#,##0.00\);_(&quot;$&quot;* &quot;-&quot;??_);_(@_)"/>
    <numFmt numFmtId="164" formatCode="_-* #,##0\ _D_M_-;\-* #,##0\ _D_M_-;_-* &quot;-&quot;\ _D_M_-;_-@_-"/>
    <numFmt numFmtId="165" formatCode="_-* #,##0\ _F_-;\-* #,##0\ _F_-;_-* &quot;-&quot;\ _F_-;_-@_-"/>
    <numFmt numFmtId="166" formatCode="_-* #,##0.00\ _F_-;\-* #,##0.00\ _F_-;_-* &quot;-&quot;??\ _F_-;_-@_-"/>
    <numFmt numFmtId="167" formatCode="_-* #,##0\ &quot;DM&quot;_-;\-* #,##0\ &quot;DM&quot;_-;_-* &quot;-&quot;\ &quot;DM&quot;_-;_-@_-"/>
    <numFmt numFmtId="168" formatCode="_-* #,##0.00\ &quot;DM&quot;_-;\-* #,##0.00\ &quot;DM&quot;_-;_-* &quot;-&quot;??\ &quot;DM&quot;_-;_-@_-"/>
    <numFmt numFmtId="169" formatCode="_-* #,##0\ &quot;F&quot;_-;\-* #,##0\ &quot;F&quot;_-;_-* &quot;-&quot;\ &quot;F&quot;_-;_-@_-"/>
    <numFmt numFmtId="170" formatCode="_-* #,##0.00\ &quot;F&quot;_-;\-* #,##0.00\ &quot;F&quot;_-;_-* &quot;-&quot;??\ &quot;F&quot;_-;_-@_-"/>
    <numFmt numFmtId="171" formatCode="&quot;£&quot;#,##0;[Red]\-&quot;£&quot;#,##0"/>
    <numFmt numFmtId="172" formatCode="&quot;£&quot;#,##0.00;[Red]\-&quot;£&quot;#,##0.00"/>
    <numFmt numFmtId="173" formatCode="_-&quot;£&quot;* #,##0_-;\-&quot;£&quot;* #,##0_-;_-&quot;£&quot;* &quot;-&quot;_-;_-@_-"/>
    <numFmt numFmtId="174" formatCode="_-&quot;£&quot;* #,##0.00_-;\-&quot;£&quot;* #,##0.00_-;_-&quot;£&quot;* &quot;-&quot;??_-;_-@_-"/>
    <numFmt numFmtId="175" formatCode="[&lt;=9999999]###\-####;\(###\)\ ###\-####"/>
  </numFmts>
  <fonts count="95" x14ac:knownFonts="1">
    <font>
      <sz val="11"/>
      <color theme="1"/>
      <name val="Calibri"/>
      <family val="2"/>
      <scheme val="minor"/>
    </font>
    <font>
      <b/>
      <sz val="14"/>
      <color indexed="8"/>
      <name val="Museo Sans For Dell"/>
    </font>
    <font>
      <b/>
      <sz val="14"/>
      <color indexed="8"/>
      <name val="Trebuchet MS"/>
      <family val="2"/>
    </font>
    <font>
      <sz val="10"/>
      <name val="Arial"/>
      <family val="2"/>
    </font>
    <font>
      <sz val="8"/>
      <name val="Museo Sans For Dell"/>
    </font>
    <font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i/>
      <u/>
      <sz val="14"/>
      <name val="Arial"/>
      <family val="2"/>
    </font>
    <font>
      <sz val="10"/>
      <color indexed="8"/>
      <name val="Arial"/>
      <family val="2"/>
    </font>
    <font>
      <b/>
      <sz val="11"/>
      <name val="Helv"/>
    </font>
    <font>
      <sz val="11"/>
      <color indexed="60"/>
      <name val="Calibri"/>
      <family val="2"/>
    </font>
    <font>
      <b/>
      <i/>
      <sz val="16"/>
      <name val="Helv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9"/>
      <name val="Arial"/>
      <family val="2"/>
    </font>
    <font>
      <b/>
      <sz val="18"/>
      <color indexed="56"/>
      <name val="Cambria"/>
      <family val="2"/>
    </font>
    <font>
      <b/>
      <sz val="16"/>
      <color indexed="62"/>
      <name val="Arial"/>
      <family val="2"/>
    </font>
    <font>
      <b/>
      <sz val="11"/>
      <color indexed="8"/>
      <name val="Calibri"/>
      <family val="2"/>
    </font>
    <font>
      <sz val="10"/>
      <name val="MS Sans Serif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Museo Sans For Dell"/>
    </font>
    <font>
      <sz val="10"/>
      <color theme="1"/>
      <name val="Museo Sans For Dell"/>
    </font>
    <font>
      <sz val="8"/>
      <color theme="0"/>
      <name val="Museo Sans For Dell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8"/>
      <color rgb="FFFF0000"/>
      <name val="Museo Sans For Dell"/>
    </font>
    <font>
      <sz val="8"/>
      <color theme="1"/>
      <name val="Museo Sans For Dell"/>
    </font>
    <font>
      <b/>
      <sz val="8"/>
      <color theme="0"/>
      <name val="Museo Sans For Dell"/>
    </font>
    <font>
      <u/>
      <sz val="10"/>
      <color theme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Trebuchet MS"/>
      <family val="2"/>
    </font>
    <font>
      <sz val="10"/>
      <name val="Arial"/>
      <family val="2"/>
    </font>
    <font>
      <sz val="14"/>
      <name val="Museo Sans For Dell"/>
    </font>
    <font>
      <b/>
      <sz val="14"/>
      <name val="Museo Sans For Dell"/>
    </font>
    <font>
      <sz val="10"/>
      <name val="Museo Sans For Dell"/>
    </font>
    <font>
      <sz val="10"/>
      <color indexed="8"/>
      <name val="Museo Sans For Dell"/>
    </font>
    <font>
      <b/>
      <sz val="8"/>
      <name val="Museo Sans For Dell"/>
    </font>
    <font>
      <b/>
      <sz val="10"/>
      <color theme="0"/>
      <name val="Museo Sans For Dell"/>
    </font>
    <font>
      <sz val="10"/>
      <color theme="0"/>
      <name val="Museo Sans For Dell"/>
    </font>
    <font>
      <u/>
      <sz val="8"/>
      <color indexed="8"/>
      <name val="Museo Sans For Dell"/>
    </font>
    <font>
      <sz val="8"/>
      <color indexed="8"/>
      <name val="Museo Sans For Dell"/>
    </font>
    <font>
      <b/>
      <sz val="8"/>
      <color indexed="8"/>
      <name val="Museo Sans For Dell"/>
    </font>
    <font>
      <u/>
      <sz val="8"/>
      <name val="Museo Sans For Dell"/>
    </font>
    <font>
      <b/>
      <sz val="8"/>
      <color indexed="81"/>
      <name val="Tahoma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53"/>
      <name val="Calibri"/>
      <family val="2"/>
    </font>
    <font>
      <sz val="10"/>
      <color indexed="8"/>
      <name val="MS Sans Serif"/>
      <family val="2"/>
    </font>
    <font>
      <sz val="11"/>
      <color theme="1"/>
      <name val="Times New Roman"/>
      <family val="2"/>
    </font>
    <font>
      <b/>
      <sz val="18"/>
      <color indexed="62"/>
      <name val="Cambria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vertAlign val="superscript"/>
      <sz val="11"/>
      <color theme="1"/>
      <name val="Calibri"/>
      <family val="2"/>
      <scheme val="minor"/>
    </font>
    <font>
      <i/>
      <sz val="11"/>
      <color theme="9" tint="-0.249977111117893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</fonts>
  <fills count="8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59999389629810485"/>
      </patternFill>
    </fill>
    <fill>
      <patternFill patternType="solid">
        <fgColor theme="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</fills>
  <borders count="8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/>
      <top style="medium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medium">
        <color indexed="4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4"/>
      </left>
      <right/>
      <top/>
      <bottom/>
      <diagonal/>
    </border>
  </borders>
  <cellStyleXfs count="1630">
    <xf numFmtId="0" fontId="0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10" fillId="0" borderId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44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0" fontId="15" fillId="0" borderId="0">
      <alignment horizontal="left"/>
    </xf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2" fillId="0" borderId="0">
      <alignment horizontal="left"/>
    </xf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24" fillId="0" borderId="8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3" fillId="0" borderId="0"/>
    <xf numFmtId="0" fontId="2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27" fillId="0" borderId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3" fontId="5" fillId="0" borderId="10" applyBorder="0"/>
    <xf numFmtId="3" fontId="5" fillId="0" borderId="10" applyBorder="0"/>
    <xf numFmtId="3" fontId="5" fillId="0" borderId="10" applyBorder="0"/>
    <xf numFmtId="3" fontId="5" fillId="0" borderId="10" applyBorder="0"/>
    <xf numFmtId="3" fontId="5" fillId="0" borderId="10" applyBorder="0"/>
    <xf numFmtId="0" fontId="28" fillId="20" borderId="11" applyNumberFormat="0" applyAlignment="0" applyProtection="0"/>
    <xf numFmtId="0" fontId="28" fillId="20" borderId="11" applyNumberFormat="0" applyAlignment="0" applyProtection="0"/>
    <xf numFmtId="0" fontId="28" fillId="20" borderId="11" applyNumberFormat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3" fontId="14" fillId="0" borderId="0"/>
    <xf numFmtId="3" fontId="14" fillId="0" borderId="0"/>
    <xf numFmtId="3" fontId="14" fillId="0" borderId="0"/>
    <xf numFmtId="3" fontId="14" fillId="0" borderId="0"/>
    <xf numFmtId="3" fontId="14" fillId="0" borderId="0"/>
    <xf numFmtId="3" fontId="14" fillId="0" borderId="0"/>
    <xf numFmtId="3" fontId="5" fillId="0" borderId="0"/>
    <xf numFmtId="0" fontId="24" fillId="0" borderId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8" fontId="33" fillId="0" borderId="0" applyFont="0" applyFill="0" applyBorder="0" applyAlignment="0" applyProtection="0"/>
    <xf numFmtId="40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3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0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75" fillId="62" borderId="0" applyNumberFormat="0" applyBorder="0" applyAlignment="0" applyProtection="0"/>
    <xf numFmtId="0" fontId="75" fillId="62" borderId="0" applyNumberFormat="0" applyBorder="0" applyAlignment="0" applyProtection="0"/>
    <xf numFmtId="0" fontId="75" fillId="62" borderId="0" applyNumberFormat="0" applyBorder="0" applyAlignment="0" applyProtection="0"/>
    <xf numFmtId="0" fontId="75" fillId="62" borderId="0" applyNumberFormat="0" applyBorder="0" applyAlignment="0" applyProtection="0"/>
    <xf numFmtId="0" fontId="75" fillId="64" borderId="0" applyNumberFormat="0" applyBorder="0" applyAlignment="0" applyProtection="0"/>
    <xf numFmtId="0" fontId="75" fillId="64" borderId="0" applyNumberFormat="0" applyBorder="0" applyAlignment="0" applyProtection="0"/>
    <xf numFmtId="0" fontId="75" fillId="64" borderId="0" applyNumberFormat="0" applyBorder="0" applyAlignment="0" applyProtection="0"/>
    <xf numFmtId="0" fontId="75" fillId="64" borderId="0" applyNumberFormat="0" applyBorder="0" applyAlignment="0" applyProtection="0"/>
    <xf numFmtId="0" fontId="75" fillId="66" borderId="0" applyNumberFormat="0" applyBorder="0" applyAlignment="0" applyProtection="0"/>
    <xf numFmtId="0" fontId="75" fillId="66" borderId="0" applyNumberFormat="0" applyBorder="0" applyAlignment="0" applyProtection="0"/>
    <xf numFmtId="0" fontId="75" fillId="66" borderId="0" applyNumberFormat="0" applyBorder="0" applyAlignment="0" applyProtection="0"/>
    <xf numFmtId="0" fontId="75" fillId="66" borderId="0" applyNumberFormat="0" applyBorder="0" applyAlignment="0" applyProtection="0"/>
    <xf numFmtId="0" fontId="75" fillId="70" borderId="0" applyNumberFormat="0" applyBorder="0" applyAlignment="0" applyProtection="0"/>
    <xf numFmtId="0" fontId="75" fillId="70" borderId="0" applyNumberFormat="0" applyBorder="0" applyAlignment="0" applyProtection="0"/>
    <xf numFmtId="0" fontId="75" fillId="70" borderId="0" applyNumberFormat="0" applyBorder="0" applyAlignment="0" applyProtection="0"/>
    <xf numFmtId="0" fontId="75" fillId="70" borderId="0" applyNumberFormat="0" applyBorder="0" applyAlignment="0" applyProtection="0"/>
    <xf numFmtId="0" fontId="6" fillId="71" borderId="0" applyNumberFormat="0" applyBorder="0" applyAlignment="0" applyProtection="0"/>
    <xf numFmtId="0" fontId="6" fillId="71" borderId="0" applyNumberFormat="0" applyBorder="0" applyAlignment="0" applyProtection="0"/>
    <xf numFmtId="0" fontId="7" fillId="72" borderId="0" applyNumberFormat="0" applyBorder="0" applyAlignment="0" applyProtection="0"/>
    <xf numFmtId="0" fontId="7" fillId="73" borderId="0" applyNumberFormat="0" applyBorder="0" applyAlignment="0" applyProtection="0"/>
    <xf numFmtId="0" fontId="7" fillId="73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6" fillId="74" borderId="0" applyNumberFormat="0" applyBorder="0" applyAlignment="0" applyProtection="0"/>
    <xf numFmtId="0" fontId="6" fillId="75" borderId="0" applyNumberFormat="0" applyBorder="0" applyAlignment="0" applyProtection="0"/>
    <xf numFmtId="0" fontId="7" fillId="76" borderId="0" applyNumberFormat="0" applyBorder="0" applyAlignment="0" applyProtection="0"/>
    <xf numFmtId="0" fontId="7" fillId="77" borderId="0" applyNumberFormat="0" applyBorder="0" applyAlignment="0" applyProtection="0"/>
    <xf numFmtId="0" fontId="7" fillId="77" borderId="0" applyNumberFormat="0" applyBorder="0" applyAlignment="0" applyProtection="0"/>
    <xf numFmtId="0" fontId="75" fillId="55" borderId="0" applyNumberFormat="0" applyBorder="0" applyAlignment="0" applyProtection="0"/>
    <xf numFmtId="0" fontId="75" fillId="55" borderId="0" applyNumberFormat="0" applyBorder="0" applyAlignment="0" applyProtection="0"/>
    <xf numFmtId="0" fontId="75" fillId="55" borderId="0" applyNumberFormat="0" applyBorder="0" applyAlignment="0" applyProtection="0"/>
    <xf numFmtId="0" fontId="75" fillId="55" borderId="0" applyNumberFormat="0" applyBorder="0" applyAlignment="0" applyProtection="0"/>
    <xf numFmtId="0" fontId="6" fillId="74" borderId="0" applyNumberFormat="0" applyBorder="0" applyAlignment="0" applyProtection="0"/>
    <xf numFmtId="0" fontId="6" fillId="78" borderId="0" applyNumberFormat="0" applyBorder="0" applyAlignment="0" applyProtection="0"/>
    <xf numFmtId="0" fontId="7" fillId="75" borderId="0" applyNumberFormat="0" applyBorder="0" applyAlignment="0" applyProtection="0"/>
    <xf numFmtId="0" fontId="7" fillId="76" borderId="0" applyNumberFormat="0" applyBorder="0" applyAlignment="0" applyProtection="0"/>
    <xf numFmtId="0" fontId="7" fillId="76" borderId="0" applyNumberFormat="0" applyBorder="0" applyAlignment="0" applyProtection="0"/>
    <xf numFmtId="0" fontId="75" fillId="59" borderId="0" applyNumberFormat="0" applyBorder="0" applyAlignment="0" applyProtection="0"/>
    <xf numFmtId="0" fontId="75" fillId="59" borderId="0" applyNumberFormat="0" applyBorder="0" applyAlignment="0" applyProtection="0"/>
    <xf numFmtId="0" fontId="75" fillId="59" borderId="0" applyNumberFormat="0" applyBorder="0" applyAlignment="0" applyProtection="0"/>
    <xf numFmtId="0" fontId="75" fillId="59" borderId="0" applyNumberFormat="0" applyBorder="0" applyAlignment="0" applyProtection="0"/>
    <xf numFmtId="0" fontId="6" fillId="71" borderId="0" applyNumberFormat="0" applyBorder="0" applyAlignment="0" applyProtection="0"/>
    <xf numFmtId="0" fontId="6" fillId="75" borderId="0" applyNumberFormat="0" applyBorder="0" applyAlignment="0" applyProtection="0"/>
    <xf numFmtId="0" fontId="7" fillId="75" borderId="0" applyNumberFormat="0" applyBorder="0" applyAlignment="0" applyProtection="0"/>
    <xf numFmtId="0" fontId="7" fillId="73" borderId="0" applyNumberFormat="0" applyBorder="0" applyAlignment="0" applyProtection="0"/>
    <xf numFmtId="0" fontId="7" fillId="73" borderId="0" applyNumberFormat="0" applyBorder="0" applyAlignment="0" applyProtection="0"/>
    <xf numFmtId="0" fontId="6" fillId="79" borderId="0" applyNumberFormat="0" applyBorder="0" applyAlignment="0" applyProtection="0"/>
    <xf numFmtId="0" fontId="6" fillId="71" borderId="0" applyNumberFormat="0" applyBorder="0" applyAlignment="0" applyProtection="0"/>
    <xf numFmtId="0" fontId="7" fillId="72" borderId="0" applyNumberFormat="0" applyBorder="0" applyAlignment="0" applyProtection="0"/>
    <xf numFmtId="0" fontId="7" fillId="80" borderId="0" applyNumberFormat="0" applyBorder="0" applyAlignment="0" applyProtection="0"/>
    <xf numFmtId="0" fontId="7" fillId="80" borderId="0" applyNumberFormat="0" applyBorder="0" applyAlignment="0" applyProtection="0"/>
    <xf numFmtId="0" fontId="6" fillId="74" borderId="0" applyNumberFormat="0" applyBorder="0" applyAlignment="0" applyProtection="0"/>
    <xf numFmtId="0" fontId="6" fillId="81" borderId="0" applyNumberFormat="0" applyBorder="0" applyAlignment="0" applyProtection="0"/>
    <xf numFmtId="0" fontId="7" fillId="81" borderId="0" applyNumberFormat="0" applyBorder="0" applyAlignment="0" applyProtection="0"/>
    <xf numFmtId="0" fontId="7" fillId="82" borderId="0" applyNumberFormat="0" applyBorder="0" applyAlignment="0" applyProtection="0"/>
    <xf numFmtId="0" fontId="7" fillId="82" borderId="0" applyNumberFormat="0" applyBorder="0" applyAlignment="0" applyProtection="0"/>
    <xf numFmtId="0" fontId="75" fillId="67" borderId="0" applyNumberFormat="0" applyBorder="0" applyAlignment="0" applyProtection="0"/>
    <xf numFmtId="0" fontId="75" fillId="67" borderId="0" applyNumberFormat="0" applyBorder="0" applyAlignment="0" applyProtection="0"/>
    <xf numFmtId="0" fontId="75" fillId="67" borderId="0" applyNumberFormat="0" applyBorder="0" applyAlignment="0" applyProtection="0"/>
    <xf numFmtId="0" fontId="75" fillId="67" borderId="0" applyNumberFormat="0" applyBorder="0" applyAlignment="0" applyProtection="0"/>
    <xf numFmtId="0" fontId="76" fillId="83" borderId="0" applyNumberFormat="0" applyBorder="0" applyAlignment="0" applyProtection="0"/>
    <xf numFmtId="0" fontId="76" fillId="83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77" fillId="84" borderId="73" applyNumberFormat="0" applyAlignment="0" applyProtection="0"/>
    <xf numFmtId="0" fontId="77" fillId="84" borderId="73" applyNumberFormat="0" applyAlignment="0" applyProtection="0"/>
    <xf numFmtId="0" fontId="9" fillId="20" borderId="73" applyNumberFormat="0" applyAlignment="0" applyProtection="0"/>
    <xf numFmtId="0" fontId="9" fillId="20" borderId="73" applyNumberFormat="0" applyAlignment="0" applyProtection="0"/>
    <xf numFmtId="0" fontId="9" fillId="20" borderId="73" applyNumberFormat="0" applyAlignment="0" applyProtection="0"/>
    <xf numFmtId="0" fontId="77" fillId="84" borderId="73" applyNumberFormat="0" applyAlignment="0" applyProtection="0"/>
    <xf numFmtId="0" fontId="77" fillId="84" borderId="73" applyNumberFormat="0" applyAlignment="0" applyProtection="0"/>
    <xf numFmtId="0" fontId="71" fillId="48" borderId="66" applyNumberFormat="0" applyAlignment="0" applyProtection="0"/>
    <xf numFmtId="0" fontId="71" fillId="48" borderId="66" applyNumberFormat="0" applyAlignment="0" applyProtection="0"/>
    <xf numFmtId="0" fontId="71" fillId="48" borderId="66" applyNumberFormat="0" applyAlignment="0" applyProtection="0"/>
    <xf numFmtId="0" fontId="71" fillId="48" borderId="66" applyNumberFormat="0" applyAlignment="0" applyProtection="0"/>
    <xf numFmtId="0" fontId="11" fillId="76" borderId="2" applyNumberFormat="0" applyAlignment="0" applyProtection="0"/>
    <xf numFmtId="0" fontId="11" fillId="76" borderId="2" applyNumberFormat="0" applyAlignment="0" applyProtection="0"/>
    <xf numFmtId="0" fontId="46" fillId="49" borderId="69" applyNumberFormat="0" applyAlignment="0" applyProtection="0"/>
    <xf numFmtId="0" fontId="46" fillId="49" borderId="69" applyNumberFormat="0" applyAlignment="0" applyProtection="0"/>
    <xf numFmtId="0" fontId="46" fillId="49" borderId="69" applyNumberFormat="0" applyAlignment="0" applyProtection="0"/>
    <xf numFmtId="0" fontId="46" fillId="49" borderId="69" applyNumberFormat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2" fillId="85" borderId="0" applyNumberFormat="0" applyBorder="0" applyAlignment="0" applyProtection="0"/>
    <xf numFmtId="0" fontId="32" fillId="86" borderId="0" applyNumberFormat="0" applyBorder="0" applyAlignment="0" applyProtection="0"/>
    <xf numFmtId="0" fontId="32" fillId="87" borderId="0" applyNumberFormat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13" fillId="78" borderId="0" applyNumberFormat="0" applyBorder="0" applyAlignment="0" applyProtection="0"/>
    <xf numFmtId="0" fontId="13" fillId="78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0" fontId="78" fillId="0" borderId="74" applyNumberFormat="0" applyFill="0" applyAlignment="0" applyProtection="0"/>
    <xf numFmtId="0" fontId="78" fillId="0" borderId="74" applyNumberFormat="0" applyFill="0" applyAlignment="0" applyProtection="0"/>
    <xf numFmtId="0" fontId="63" fillId="0" borderId="63" applyNumberFormat="0" applyFill="0" applyAlignment="0" applyProtection="0"/>
    <xf numFmtId="0" fontId="63" fillId="0" borderId="63" applyNumberFormat="0" applyFill="0" applyAlignment="0" applyProtection="0"/>
    <xf numFmtId="0" fontId="63" fillId="0" borderId="63" applyNumberFormat="0" applyFill="0" applyAlignment="0" applyProtection="0"/>
    <xf numFmtId="0" fontId="63" fillId="0" borderId="63" applyNumberFormat="0" applyFill="0" applyAlignment="0" applyProtection="0"/>
    <xf numFmtId="0" fontId="79" fillId="0" borderId="4" applyNumberFormat="0" applyFill="0" applyAlignment="0" applyProtection="0"/>
    <xf numFmtId="0" fontId="79" fillId="0" borderId="4" applyNumberFormat="0" applyFill="0" applyAlignment="0" applyProtection="0"/>
    <xf numFmtId="0" fontId="64" fillId="0" borderId="64" applyNumberFormat="0" applyFill="0" applyAlignment="0" applyProtection="0"/>
    <xf numFmtId="0" fontId="64" fillId="0" borderId="64" applyNumberFormat="0" applyFill="0" applyAlignment="0" applyProtection="0"/>
    <xf numFmtId="0" fontId="64" fillId="0" borderId="64" applyNumberFormat="0" applyFill="0" applyAlignment="0" applyProtection="0"/>
    <xf numFmtId="0" fontId="64" fillId="0" borderId="64" applyNumberFormat="0" applyFill="0" applyAlignment="0" applyProtection="0"/>
    <xf numFmtId="0" fontId="80" fillId="0" borderId="75" applyNumberFormat="0" applyFill="0" applyAlignment="0" applyProtection="0"/>
    <xf numFmtId="0" fontId="80" fillId="0" borderId="75" applyNumberFormat="0" applyFill="0" applyAlignment="0" applyProtection="0"/>
    <xf numFmtId="0" fontId="65" fillId="0" borderId="65" applyNumberFormat="0" applyFill="0" applyAlignment="0" applyProtection="0"/>
    <xf numFmtId="0" fontId="65" fillId="0" borderId="65" applyNumberFormat="0" applyFill="0" applyAlignment="0" applyProtection="0"/>
    <xf numFmtId="0" fontId="65" fillId="0" borderId="65" applyNumberFormat="0" applyFill="0" applyAlignment="0" applyProtection="0"/>
    <xf numFmtId="0" fontId="65" fillId="0" borderId="65" applyNumberFormat="0" applyFill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0" fontId="20" fillId="81" borderId="73" applyNumberFormat="0" applyAlignment="0" applyProtection="0"/>
    <xf numFmtId="0" fontId="20" fillId="81" borderId="73" applyNumberFormat="0" applyAlignment="0" applyProtection="0"/>
    <xf numFmtId="0" fontId="20" fillId="7" borderId="73" applyNumberFormat="0" applyAlignment="0" applyProtection="0"/>
    <xf numFmtId="0" fontId="20" fillId="7" borderId="73" applyNumberFormat="0" applyAlignment="0" applyProtection="0"/>
    <xf numFmtId="0" fontId="20" fillId="7" borderId="73" applyNumberFormat="0" applyAlignment="0" applyProtection="0"/>
    <xf numFmtId="0" fontId="20" fillId="81" borderId="73" applyNumberFormat="0" applyAlignment="0" applyProtection="0"/>
    <xf numFmtId="0" fontId="20" fillId="81" borderId="73" applyNumberFormat="0" applyAlignment="0" applyProtection="0"/>
    <xf numFmtId="0" fontId="69" fillId="47" borderId="66" applyNumberFormat="0" applyAlignment="0" applyProtection="0"/>
    <xf numFmtId="0" fontId="69" fillId="47" borderId="66" applyNumberFormat="0" applyAlignment="0" applyProtection="0"/>
    <xf numFmtId="0" fontId="69" fillId="47" borderId="66" applyNumberFormat="0" applyAlignment="0" applyProtection="0"/>
    <xf numFmtId="0" fontId="69" fillId="47" borderId="66" applyNumberFormat="0" applyAlignment="0" applyProtection="0"/>
    <xf numFmtId="0" fontId="81" fillId="0" borderId="7" applyNumberFormat="0" applyFill="0" applyAlignment="0" applyProtection="0"/>
    <xf numFmtId="0" fontId="81" fillId="0" borderId="7" applyNumberFormat="0" applyFill="0" applyAlignment="0" applyProtection="0"/>
    <xf numFmtId="0" fontId="72" fillId="0" borderId="68" applyNumberFormat="0" applyFill="0" applyAlignment="0" applyProtection="0"/>
    <xf numFmtId="0" fontId="72" fillId="0" borderId="68" applyNumberFormat="0" applyFill="0" applyAlignment="0" applyProtection="0"/>
    <xf numFmtId="0" fontId="72" fillId="0" borderId="68" applyNumberFormat="0" applyFill="0" applyAlignment="0" applyProtection="0"/>
    <xf numFmtId="0" fontId="72" fillId="0" borderId="68" applyNumberFormat="0" applyFill="0" applyAlignment="0" applyProtection="0"/>
    <xf numFmtId="0" fontId="25" fillId="88" borderId="0" applyNumberFormat="0" applyBorder="0" applyAlignment="0" applyProtection="0"/>
    <xf numFmtId="0" fontId="25" fillId="88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2" fillId="0" borderId="0"/>
    <xf numFmtId="0" fontId="3" fillId="0" borderId="0"/>
    <xf numFmtId="0" fontId="82" fillId="0" borderId="0"/>
    <xf numFmtId="0" fontId="8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74" borderId="76" applyNumberFormat="0" applyFont="0" applyAlignment="0" applyProtection="0"/>
    <xf numFmtId="0" fontId="3" fillId="7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74" borderId="76" applyNumberFormat="0" applyFont="0" applyAlignment="0" applyProtection="0"/>
    <xf numFmtId="0" fontId="3" fillId="74" borderId="76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0" fontId="28" fillId="84" borderId="78" applyNumberFormat="0" applyAlignment="0" applyProtection="0"/>
    <xf numFmtId="0" fontId="28" fillId="84" borderId="78" applyNumberFormat="0" applyAlignment="0" applyProtection="0"/>
    <xf numFmtId="0" fontId="28" fillId="20" borderId="78" applyNumberFormat="0" applyAlignment="0" applyProtection="0"/>
    <xf numFmtId="0" fontId="28" fillId="20" borderId="78" applyNumberFormat="0" applyAlignment="0" applyProtection="0"/>
    <xf numFmtId="0" fontId="28" fillId="20" borderId="78" applyNumberFormat="0" applyAlignment="0" applyProtection="0"/>
    <xf numFmtId="0" fontId="28" fillId="84" borderId="78" applyNumberFormat="0" applyAlignment="0" applyProtection="0"/>
    <xf numFmtId="0" fontId="28" fillId="84" borderId="78" applyNumberFormat="0" applyAlignment="0" applyProtection="0"/>
    <xf numFmtId="0" fontId="70" fillId="48" borderId="67" applyNumberFormat="0" applyAlignment="0" applyProtection="0"/>
    <xf numFmtId="0" fontId="70" fillId="48" borderId="67" applyNumberFormat="0" applyAlignment="0" applyProtection="0"/>
    <xf numFmtId="0" fontId="70" fillId="48" borderId="67" applyNumberFormat="0" applyAlignment="0" applyProtection="0"/>
    <xf numFmtId="0" fontId="70" fillId="48" borderId="67" applyNumberFormat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0" fontId="84" fillId="0" borderId="0" applyNumberFormat="0" applyFill="0" applyBorder="0" applyAlignment="0" applyProtection="0"/>
    <xf numFmtId="3" fontId="14" fillId="0" borderId="0"/>
    <xf numFmtId="3" fontId="14" fillId="0" borderId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32" fillId="0" borderId="79" applyNumberFormat="0" applyFill="0" applyAlignment="0" applyProtection="0"/>
    <xf numFmtId="0" fontId="32" fillId="0" borderId="79" applyNumberFormat="0" applyFill="0" applyAlignment="0" applyProtection="0"/>
    <xf numFmtId="0" fontId="32" fillId="0" borderId="80" applyNumberFormat="0" applyFill="0" applyAlignment="0" applyProtection="0"/>
    <xf numFmtId="0" fontId="32" fillId="0" borderId="80" applyNumberFormat="0" applyFill="0" applyAlignment="0" applyProtection="0"/>
    <xf numFmtId="0" fontId="32" fillId="0" borderId="80" applyNumberFormat="0" applyFill="0" applyAlignment="0" applyProtection="0"/>
    <xf numFmtId="0" fontId="32" fillId="0" borderId="79" applyNumberFormat="0" applyFill="0" applyAlignment="0" applyProtection="0"/>
    <xf numFmtId="0" fontId="32" fillId="0" borderId="79" applyNumberFormat="0" applyFill="0" applyAlignment="0" applyProtection="0"/>
    <xf numFmtId="0" fontId="36" fillId="0" borderId="71" applyNumberFormat="0" applyFill="0" applyAlignment="0" applyProtection="0"/>
    <xf numFmtId="0" fontId="36" fillId="0" borderId="71" applyNumberFormat="0" applyFill="0" applyAlignment="0" applyProtection="0"/>
    <xf numFmtId="0" fontId="36" fillId="0" borderId="71" applyNumberFormat="0" applyFill="0" applyAlignment="0" applyProtection="0"/>
    <xf numFmtId="0" fontId="36" fillId="0" borderId="71" applyNumberFormat="0" applyFill="0" applyAlignment="0" applyProtection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0" fontId="3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86" fillId="0" borderId="0"/>
    <xf numFmtId="0" fontId="82" fillId="0" borderId="0"/>
    <xf numFmtId="0" fontId="87" fillId="0" borderId="0"/>
    <xf numFmtId="0" fontId="88" fillId="0" borderId="0" applyNumberFormat="0" applyFill="0" applyBorder="0" applyAlignment="0" applyProtection="0"/>
  </cellStyleXfs>
  <cellXfs count="302">
    <xf numFmtId="0" fontId="0" fillId="0" borderId="0" xfId="0"/>
    <xf numFmtId="0" fontId="0" fillId="25" borderId="15" xfId="0" applyFill="1" applyBorder="1"/>
    <xf numFmtId="0" fontId="0" fillId="25" borderId="10" xfId="0" applyFill="1" applyBorder="1"/>
    <xf numFmtId="0" fontId="0" fillId="25" borderId="16" xfId="0" applyFill="1" applyBorder="1"/>
    <xf numFmtId="0" fontId="0" fillId="25" borderId="17" xfId="0" applyFill="1" applyBorder="1"/>
    <xf numFmtId="0" fontId="1" fillId="25" borderId="0" xfId="0" applyFont="1" applyFill="1" applyAlignment="1">
      <alignment horizontal="centerContinuous"/>
    </xf>
    <xf numFmtId="0" fontId="2" fillId="25" borderId="0" xfId="0" applyFont="1" applyFill="1" applyAlignment="1">
      <alignment horizontal="centerContinuous"/>
    </xf>
    <xf numFmtId="0" fontId="0" fillId="25" borderId="0" xfId="0" applyFill="1" applyBorder="1" applyAlignment="1">
      <alignment horizontal="centerContinuous"/>
    </xf>
    <xf numFmtId="0" fontId="0" fillId="25" borderId="0" xfId="0" applyFill="1" applyBorder="1"/>
    <xf numFmtId="0" fontId="0" fillId="25" borderId="18" xfId="0" applyFill="1" applyBorder="1"/>
    <xf numFmtId="0" fontId="38" fillId="26" borderId="22" xfId="141" applyFont="1" applyFill="1" applyBorder="1" applyAlignment="1">
      <alignment vertical="center"/>
    </xf>
    <xf numFmtId="0" fontId="38" fillId="26" borderId="0" xfId="141" applyFont="1" applyFill="1" applyBorder="1" applyAlignment="1">
      <alignment vertical="center"/>
    </xf>
    <xf numFmtId="0" fontId="38" fillId="26" borderId="23" xfId="141" applyFont="1" applyFill="1" applyBorder="1" applyAlignment="1">
      <alignment vertical="center"/>
    </xf>
    <xf numFmtId="0" fontId="38" fillId="26" borderId="22" xfId="141" applyFont="1" applyFill="1" applyBorder="1" applyAlignment="1">
      <alignment horizontal="left" vertical="center" wrapText="1"/>
    </xf>
    <xf numFmtId="0" fontId="38" fillId="26" borderId="0" xfId="141" applyFont="1" applyFill="1" applyBorder="1" applyAlignment="1">
      <alignment horizontal="left" vertical="center" wrapText="1"/>
    </xf>
    <xf numFmtId="0" fontId="38" fillId="26" borderId="23" xfId="141" applyFont="1" applyFill="1" applyBorder="1" applyAlignment="1">
      <alignment horizontal="left" vertical="center" wrapText="1"/>
    </xf>
    <xf numFmtId="0" fontId="39" fillId="26" borderId="22" xfId="141" applyFont="1" applyFill="1" applyBorder="1"/>
    <xf numFmtId="0" fontId="39" fillId="26" borderId="0" xfId="141" applyFont="1" applyFill="1" applyBorder="1"/>
    <xf numFmtId="0" fontId="39" fillId="26" borderId="23" xfId="141" applyFont="1" applyFill="1" applyBorder="1"/>
    <xf numFmtId="0" fontId="38" fillId="26" borderId="24" xfId="141" applyFont="1" applyFill="1" applyBorder="1" applyAlignment="1">
      <alignment vertical="center"/>
    </xf>
    <xf numFmtId="0" fontId="38" fillId="26" borderId="8" xfId="141" applyFont="1" applyFill="1" applyBorder="1" applyAlignment="1">
      <alignment vertical="center"/>
    </xf>
    <xf numFmtId="0" fontId="38" fillId="26" borderId="25" xfId="141" applyFont="1" applyFill="1" applyBorder="1" applyAlignment="1">
      <alignment vertical="center"/>
    </xf>
    <xf numFmtId="0" fontId="4" fillId="25" borderId="0" xfId="141" applyFont="1" applyFill="1" applyBorder="1" applyAlignment="1"/>
    <xf numFmtId="0" fontId="4" fillId="25" borderId="0" xfId="141" applyFont="1" applyFill="1" applyBorder="1"/>
    <xf numFmtId="0" fontId="38" fillId="26" borderId="29" xfId="141" applyFont="1" applyFill="1" applyBorder="1" applyAlignment="1">
      <alignment vertical="center"/>
    </xf>
    <xf numFmtId="0" fontId="38" fillId="26" borderId="14" xfId="141" applyFont="1" applyFill="1" applyBorder="1" applyAlignment="1">
      <alignment vertical="center"/>
    </xf>
    <xf numFmtId="0" fontId="38" fillId="26" borderId="30" xfId="141" applyFont="1" applyFill="1" applyBorder="1" applyAlignment="1">
      <alignment vertical="center"/>
    </xf>
    <xf numFmtId="0" fontId="41" fillId="26" borderId="8" xfId="141" applyFont="1" applyFill="1" applyBorder="1" applyAlignment="1">
      <alignment vertical="center"/>
    </xf>
    <xf numFmtId="0" fontId="41" fillId="26" borderId="25" xfId="141" applyFont="1" applyFill="1" applyBorder="1" applyAlignment="1">
      <alignment vertical="center"/>
    </xf>
    <xf numFmtId="0" fontId="42" fillId="25" borderId="20" xfId="141" applyFont="1" applyFill="1" applyBorder="1" applyAlignment="1">
      <alignment horizontal="left" wrapText="1"/>
    </xf>
    <xf numFmtId="0" fontId="0" fillId="25" borderId="42" xfId="0" applyFill="1" applyBorder="1"/>
    <xf numFmtId="0" fontId="0" fillId="25" borderId="14" xfId="0" applyFill="1" applyBorder="1"/>
    <xf numFmtId="0" fontId="0" fillId="25" borderId="43" xfId="0" applyFill="1" applyBorder="1"/>
    <xf numFmtId="0" fontId="0" fillId="0" borderId="0" xfId="0" applyFont="1"/>
    <xf numFmtId="0" fontId="46" fillId="31" borderId="0" xfId="0" applyFont="1" applyFill="1" applyBorder="1" applyAlignment="1">
      <alignment horizontal="center"/>
    </xf>
    <xf numFmtId="0" fontId="46" fillId="31" borderId="46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47" fillId="0" borderId="45" xfId="0" applyFont="1" applyFill="1" applyBorder="1" applyAlignment="1">
      <alignment horizontal="center"/>
    </xf>
    <xf numFmtId="0" fontId="0" fillId="0" borderId="4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25" borderId="15" xfId="0" applyFont="1" applyFill="1" applyBorder="1"/>
    <xf numFmtId="0" fontId="0" fillId="25" borderId="10" xfId="0" applyFont="1" applyFill="1" applyBorder="1"/>
    <xf numFmtId="0" fontId="0" fillId="25" borderId="16" xfId="0" applyFont="1" applyFill="1" applyBorder="1"/>
    <xf numFmtId="0" fontId="0" fillId="25" borderId="17" xfId="0" applyFont="1" applyFill="1" applyBorder="1"/>
    <xf numFmtId="0" fontId="0" fillId="25" borderId="0" xfId="0" applyFont="1" applyFill="1" applyBorder="1"/>
    <xf numFmtId="0" fontId="0" fillId="25" borderId="18" xfId="0" applyFont="1" applyFill="1" applyBorder="1"/>
    <xf numFmtId="0" fontId="0" fillId="0" borderId="0" xfId="0" applyFont="1" applyFill="1" applyBorder="1"/>
    <xf numFmtId="0" fontId="47" fillId="0" borderId="46" xfId="0" applyFont="1" applyFill="1" applyBorder="1" applyAlignment="1">
      <alignment horizontal="center"/>
    </xf>
    <xf numFmtId="0" fontId="46" fillId="31" borderId="53" xfId="0" applyFont="1" applyFill="1" applyBorder="1" applyAlignment="1">
      <alignment horizontal="center"/>
    </xf>
    <xf numFmtId="0" fontId="0" fillId="25" borderId="47" xfId="0" applyFill="1" applyBorder="1"/>
    <xf numFmtId="0" fontId="0" fillId="0" borderId="47" xfId="0" applyBorder="1"/>
    <xf numFmtId="0" fontId="0" fillId="25" borderId="0" xfId="0" applyFill="1"/>
    <xf numFmtId="0" fontId="46" fillId="31" borderId="46" xfId="0" applyFont="1" applyFill="1" applyBorder="1" applyAlignment="1">
      <alignment horizontal="center"/>
    </xf>
    <xf numFmtId="0" fontId="0" fillId="0" borderId="44" xfId="0" applyFont="1" applyFill="1" applyBorder="1" applyAlignment="1">
      <alignment horizontal="center"/>
    </xf>
    <xf numFmtId="0" fontId="36" fillId="29" borderId="49" xfId="0" applyFont="1" applyFill="1" applyBorder="1"/>
    <xf numFmtId="0" fontId="36" fillId="34" borderId="49" xfId="0" applyFont="1" applyFill="1" applyBorder="1"/>
    <xf numFmtId="0" fontId="36" fillId="30" borderId="44" xfId="0" applyFont="1" applyFill="1" applyBorder="1"/>
    <xf numFmtId="0" fontId="0" fillId="25" borderId="0" xfId="0" applyFont="1" applyFill="1" applyBorder="1" applyAlignment="1">
      <alignment horizontal="center" vertical="center"/>
    </xf>
    <xf numFmtId="0" fontId="0" fillId="25" borderId="0" xfId="0" applyFont="1" applyFill="1"/>
    <xf numFmtId="0" fontId="0" fillId="25" borderId="0" xfId="0" applyFont="1" applyFill="1" applyAlignment="1">
      <alignment horizontal="center" vertical="center"/>
    </xf>
    <xf numFmtId="0" fontId="0" fillId="0" borderId="46" xfId="0" applyFont="1" applyFill="1" applyBorder="1" applyAlignment="1">
      <alignment horizontal="center"/>
    </xf>
    <xf numFmtId="0" fontId="58" fillId="40" borderId="0" xfId="112" applyFont="1" applyFill="1" applyAlignment="1" applyProtection="1"/>
    <xf numFmtId="0" fontId="58" fillId="40" borderId="0" xfId="112" applyFont="1" applyFill="1" applyBorder="1" applyAlignment="1" applyProtection="1">
      <alignment horizontal="center" vertical="center"/>
    </xf>
    <xf numFmtId="175" fontId="58" fillId="40" borderId="0" xfId="112" applyNumberFormat="1" applyFont="1" applyFill="1" applyBorder="1" applyAlignment="1" applyProtection="1">
      <alignment horizontal="center" vertical="center"/>
    </xf>
    <xf numFmtId="0" fontId="85" fillId="0" borderId="0" xfId="0" applyFont="1" applyFill="1" applyBorder="1" applyAlignment="1">
      <alignment horizontal="center" vertical="center"/>
    </xf>
    <xf numFmtId="0" fontId="53" fillId="0" borderId="0" xfId="1628" applyFont="1" applyFill="1" applyBorder="1" applyAlignment="1"/>
    <xf numFmtId="0" fontId="51" fillId="40" borderId="0" xfId="1628" applyFont="1" applyFill="1" applyAlignment="1"/>
    <xf numFmtId="0" fontId="52" fillId="40" borderId="0" xfId="1628" applyFont="1" applyFill="1" applyAlignment="1">
      <alignment horizontal="center"/>
    </xf>
    <xf numFmtId="0" fontId="53" fillId="40" borderId="0" xfId="1628" applyFont="1" applyFill="1"/>
    <xf numFmtId="0" fontId="53" fillId="40" borderId="0" xfId="1628" applyFont="1" applyFill="1" applyAlignment="1">
      <alignment horizontal="center"/>
    </xf>
    <xf numFmtId="0" fontId="51" fillId="0" borderId="0" xfId="1628" applyFont="1" applyFill="1" applyBorder="1" applyAlignment="1"/>
    <xf numFmtId="0" fontId="54" fillId="40" borderId="0" xfId="1628" applyFont="1" applyFill="1" applyAlignment="1">
      <alignment horizontal="left" vertical="center"/>
    </xf>
    <xf numFmtId="0" fontId="54" fillId="0" borderId="0" xfId="1628" applyFont="1" applyFill="1" applyBorder="1" applyAlignment="1">
      <alignment horizontal="left" vertical="center"/>
    </xf>
    <xf numFmtId="0" fontId="54" fillId="40" borderId="0" xfId="1628" applyFont="1" applyFill="1" applyAlignment="1">
      <alignment horizontal="center" vertical="center"/>
    </xf>
    <xf numFmtId="0" fontId="59" fillId="40" borderId="0" xfId="1628" applyFont="1" applyFill="1" applyBorder="1" applyAlignment="1">
      <alignment horizontal="center" vertical="center"/>
    </xf>
    <xf numFmtId="0" fontId="59" fillId="40" borderId="0" xfId="1628" applyFont="1" applyFill="1" applyAlignment="1">
      <alignment horizontal="left" vertical="center"/>
    </xf>
    <xf numFmtId="0" fontId="4" fillId="41" borderId="6" xfId="1628" applyFont="1" applyFill="1" applyBorder="1" applyAlignment="1">
      <alignment horizontal="left" vertical="center"/>
    </xf>
    <xf numFmtId="0" fontId="60" fillId="41" borderId="6" xfId="1628" applyFont="1" applyFill="1" applyBorder="1" applyAlignment="1">
      <alignment horizontal="left" vertical="center"/>
    </xf>
    <xf numFmtId="0" fontId="60" fillId="41" borderId="58" xfId="1628" applyFont="1" applyFill="1" applyBorder="1" applyAlignment="1">
      <alignment horizontal="left" vertical="center"/>
    </xf>
    <xf numFmtId="0" fontId="4" fillId="40" borderId="0" xfId="1628" applyFont="1" applyFill="1" applyAlignment="1"/>
    <xf numFmtId="0" fontId="4" fillId="41" borderId="82" xfId="1628" applyFont="1" applyFill="1" applyBorder="1" applyAlignment="1">
      <alignment horizontal="left" vertical="center"/>
    </xf>
    <xf numFmtId="0" fontId="4" fillId="40" borderId="17" xfId="1628" applyFont="1" applyFill="1" applyBorder="1" applyAlignment="1">
      <alignment horizontal="left" vertical="center"/>
    </xf>
    <xf numFmtId="0" fontId="60" fillId="41" borderId="34" xfId="1628" applyFont="1" applyFill="1" applyBorder="1" applyAlignment="1">
      <alignment horizontal="left" vertical="center"/>
    </xf>
    <xf numFmtId="0" fontId="54" fillId="42" borderId="36" xfId="1628" applyFont="1" applyFill="1" applyBorder="1" applyAlignment="1" applyProtection="1">
      <alignment horizontal="left" vertical="center"/>
      <protection locked="0"/>
    </xf>
    <xf numFmtId="0" fontId="60" fillId="41" borderId="37" xfId="1628" applyFont="1" applyFill="1" applyBorder="1" applyAlignment="1">
      <alignment horizontal="left" vertical="center"/>
    </xf>
    <xf numFmtId="0" fontId="54" fillId="42" borderId="38" xfId="1628" applyFont="1" applyFill="1" applyBorder="1" applyAlignment="1" applyProtection="1">
      <alignment horizontal="left" vertical="center"/>
      <protection locked="0"/>
    </xf>
    <xf numFmtId="0" fontId="60" fillId="41" borderId="39" xfId="1628" applyFont="1" applyFill="1" applyBorder="1"/>
    <xf numFmtId="0" fontId="54" fillId="42" borderId="41" xfId="1628" applyFont="1" applyFill="1" applyBorder="1" applyProtection="1">
      <protection locked="0"/>
    </xf>
    <xf numFmtId="0" fontId="54" fillId="40" borderId="0" xfId="1628" applyFont="1" applyFill="1"/>
    <xf numFmtId="175" fontId="59" fillId="40" borderId="0" xfId="1628" applyNumberFormat="1" applyFont="1" applyFill="1" applyBorder="1" applyAlignment="1">
      <alignment horizontal="center" vertical="center"/>
    </xf>
    <xf numFmtId="0" fontId="54" fillId="43" borderId="0" xfId="1628" applyFont="1" applyFill="1" applyAlignment="1">
      <alignment horizontal="left" vertical="center"/>
    </xf>
    <xf numFmtId="0" fontId="53" fillId="40" borderId="0" xfId="1628" applyFont="1" applyFill="1" applyAlignment="1"/>
    <xf numFmtId="0" fontId="54" fillId="40" borderId="0" xfId="1628" applyFont="1" applyFill="1" applyAlignment="1"/>
    <xf numFmtId="0" fontId="54" fillId="0" borderId="38" xfId="1628" applyFont="1" applyFill="1" applyBorder="1" applyAlignment="1" applyProtection="1">
      <alignment horizontal="center"/>
      <protection locked="0"/>
    </xf>
    <xf numFmtId="0" fontId="54" fillId="0" borderId="84" xfId="1628" applyFont="1" applyFill="1" applyBorder="1" applyAlignment="1" applyProtection="1">
      <alignment horizontal="center"/>
      <protection locked="0"/>
    </xf>
    <xf numFmtId="0" fontId="53" fillId="0" borderId="0" xfId="1628" applyFont="1" applyFill="1" applyBorder="1"/>
    <xf numFmtId="0" fontId="36" fillId="36" borderId="62" xfId="0" applyFont="1" applyFill="1" applyBorder="1" applyAlignment="1"/>
    <xf numFmtId="0" fontId="36" fillId="35" borderId="48" xfId="0" applyFont="1" applyFill="1" applyBorder="1" applyAlignment="1"/>
    <xf numFmtId="0" fontId="36" fillId="36" borderId="47" xfId="0" applyFont="1" applyFill="1" applyBorder="1" applyAlignment="1"/>
    <xf numFmtId="0" fontId="36" fillId="35" borderId="47" xfId="0" applyFont="1" applyFill="1" applyBorder="1" applyAlignment="1"/>
    <xf numFmtId="0" fontId="36" fillId="36" borderId="50" xfId="0" applyFont="1" applyFill="1" applyBorder="1" applyAlignment="1"/>
    <xf numFmtId="0" fontId="36" fillId="36" borderId="48" xfId="0" applyFont="1" applyFill="1" applyBorder="1" applyAlignment="1"/>
    <xf numFmtId="0" fontId="36" fillId="36" borderId="47" xfId="0" applyFont="1" applyFill="1" applyBorder="1"/>
    <xf numFmtId="0" fontId="36" fillId="35" borderId="47" xfId="0" applyFont="1" applyFill="1" applyBorder="1"/>
    <xf numFmtId="0" fontId="0" fillId="35" borderId="62" xfId="0" applyFill="1" applyBorder="1" applyAlignment="1" applyProtection="1">
      <alignment horizontal="center"/>
      <protection locked="0"/>
    </xf>
    <xf numFmtId="0" fontId="0" fillId="35" borderId="48" xfId="0" applyFill="1" applyBorder="1" applyAlignment="1" applyProtection="1">
      <alignment horizontal="center"/>
      <protection locked="0"/>
    </xf>
    <xf numFmtId="0" fontId="0" fillId="36" borderId="62" xfId="0" applyFill="1" applyBorder="1" applyAlignment="1" applyProtection="1">
      <alignment horizontal="center"/>
      <protection locked="0"/>
    </xf>
    <xf numFmtId="0" fontId="0" fillId="36" borderId="48" xfId="0" applyFill="1" applyBorder="1" applyAlignment="1" applyProtection="1">
      <alignment horizontal="center"/>
      <protection locked="0"/>
    </xf>
    <xf numFmtId="0" fontId="36" fillId="36" borderId="85" xfId="0" applyFont="1" applyFill="1" applyBorder="1" applyAlignment="1"/>
    <xf numFmtId="0" fontId="36" fillId="35" borderId="50" xfId="0" applyFont="1" applyFill="1" applyBorder="1" applyAlignment="1"/>
    <xf numFmtId="0" fontId="0" fillId="35" borderId="51" xfId="0" applyFill="1" applyBorder="1" applyAlignment="1" applyProtection="1">
      <alignment horizontal="center"/>
      <protection locked="0"/>
    </xf>
    <xf numFmtId="0" fontId="36" fillId="36" borderId="72" xfId="0" applyFont="1" applyFill="1" applyBorder="1" applyAlignment="1"/>
    <xf numFmtId="0" fontId="0" fillId="36" borderId="55" xfId="0" applyFill="1" applyBorder="1" applyAlignment="1" applyProtection="1">
      <alignment horizontal="center"/>
      <protection locked="0"/>
    </xf>
    <xf numFmtId="0" fontId="0" fillId="36" borderId="51" xfId="0" applyFill="1" applyBorder="1" applyAlignment="1" applyProtection="1">
      <alignment horizontal="center"/>
      <protection locked="0"/>
    </xf>
    <xf numFmtId="0" fontId="36" fillId="35" borderId="85" xfId="0" applyFont="1" applyFill="1" applyBorder="1" applyAlignment="1"/>
    <xf numFmtId="0" fontId="36" fillId="35" borderId="72" xfId="0" applyFont="1" applyFill="1" applyBorder="1" applyAlignment="1"/>
    <xf numFmtId="0" fontId="0" fillId="35" borderId="55" xfId="0" applyFill="1" applyBorder="1" applyAlignment="1" applyProtection="1">
      <alignment horizontal="center"/>
      <protection locked="0"/>
    </xf>
    <xf numFmtId="0" fontId="36" fillId="36" borderId="72" xfId="0" applyFont="1" applyFill="1" applyBorder="1"/>
    <xf numFmtId="0" fontId="36" fillId="35" borderId="72" xfId="0" applyFont="1" applyFill="1" applyBorder="1"/>
    <xf numFmtId="0" fontId="0" fillId="25" borderId="77" xfId="0" applyFill="1" applyBorder="1"/>
    <xf numFmtId="0" fontId="89" fillId="0" borderId="45" xfId="0" applyFont="1" applyFill="1" applyBorder="1" applyAlignment="1">
      <alignment horizontal="center"/>
    </xf>
    <xf numFmtId="0" fontId="89" fillId="0" borderId="46" xfId="0" applyFont="1" applyFill="1" applyBorder="1" applyAlignment="1">
      <alignment horizontal="center"/>
    </xf>
    <xf numFmtId="3" fontId="47" fillId="0" borderId="46" xfId="0" applyNumberFormat="1" applyFont="1" applyFill="1" applyBorder="1" applyAlignment="1">
      <alignment horizontal="center"/>
    </xf>
    <xf numFmtId="0" fontId="47" fillId="0" borderId="0" xfId="0" applyFont="1" applyFill="1" applyBorder="1" applyAlignment="1">
      <alignment horizontal="center"/>
    </xf>
    <xf numFmtId="0" fontId="46" fillId="0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90" fillId="0" borderId="45" xfId="0" applyFont="1" applyFill="1" applyBorder="1" applyAlignment="1">
      <alignment horizontal="center"/>
    </xf>
    <xf numFmtId="0" fontId="90" fillId="0" borderId="46" xfId="0" applyFont="1" applyFill="1" applyBorder="1" applyAlignment="1">
      <alignment horizontal="center"/>
    </xf>
    <xf numFmtId="3" fontId="90" fillId="0" borderId="46" xfId="0" applyNumberFormat="1" applyFont="1" applyFill="1" applyBorder="1" applyAlignment="1">
      <alignment horizontal="center"/>
    </xf>
    <xf numFmtId="0" fontId="90" fillId="0" borderId="45" xfId="0" applyNumberFormat="1" applyFont="1" applyFill="1" applyBorder="1" applyAlignment="1">
      <alignment horizontal="center"/>
    </xf>
    <xf numFmtId="3" fontId="0" fillId="0" borderId="46" xfId="0" quotePrefix="1" applyNumberFormat="1" applyFont="1" applyFill="1" applyBorder="1" applyAlignment="1">
      <alignment horizontal="center"/>
    </xf>
    <xf numFmtId="0" fontId="0" fillId="33" borderId="47" xfId="0" applyFont="1" applyFill="1" applyBorder="1" applyAlignment="1">
      <alignment horizontal="left"/>
    </xf>
    <xf numFmtId="0" fontId="0" fillId="25" borderId="34" xfId="0" applyFill="1" applyBorder="1" applyAlignment="1">
      <alignment horizontal="center"/>
    </xf>
    <xf numFmtId="0" fontId="0" fillId="25" borderId="36" xfId="0" applyFill="1" applyBorder="1" applyAlignment="1">
      <alignment horizontal="center"/>
    </xf>
    <xf numFmtId="0" fontId="0" fillId="36" borderId="62" xfId="0" applyFill="1" applyBorder="1" applyAlignment="1" applyProtection="1">
      <alignment horizontal="center"/>
    </xf>
    <xf numFmtId="0" fontId="0" fillId="32" borderId="37" xfId="0" applyFont="1" applyFill="1" applyBorder="1" applyAlignment="1" applyProtection="1">
      <alignment horizontal="left"/>
    </xf>
    <xf numFmtId="0" fontId="0" fillId="33" borderId="37" xfId="0" applyFont="1" applyFill="1" applyBorder="1" applyAlignment="1" applyProtection="1">
      <alignment horizontal="left"/>
    </xf>
    <xf numFmtId="0" fontId="0" fillId="35" borderId="39" xfId="0" applyFill="1" applyBorder="1" applyProtection="1"/>
    <xf numFmtId="0" fontId="36" fillId="36" borderId="62" xfId="0" applyFont="1" applyFill="1" applyBorder="1" applyAlignment="1" applyProtection="1"/>
    <xf numFmtId="0" fontId="0" fillId="0" borderId="0" xfId="0" applyFill="1"/>
    <xf numFmtId="0" fontId="0" fillId="0" borderId="0" xfId="0" applyAlignment="1" applyProtection="1">
      <alignment horizontal="center"/>
      <protection locked="0"/>
    </xf>
    <xf numFmtId="0" fontId="0" fillId="0" borderId="0" xfId="0" applyFill="1" applyBorder="1" applyAlignment="1">
      <alignment horizontal="center"/>
    </xf>
    <xf numFmtId="0" fontId="36" fillId="0" borderId="0" xfId="0" applyFont="1" applyFill="1" applyBorder="1"/>
    <xf numFmtId="0" fontId="0" fillId="0" borderId="0" xfId="0" applyFill="1" applyBorder="1"/>
    <xf numFmtId="0" fontId="0" fillId="30" borderId="38" xfId="0" applyFill="1" applyBorder="1" applyProtection="1">
      <protection locked="0"/>
    </xf>
    <xf numFmtId="0" fontId="0" fillId="30" borderId="41" xfId="0" applyFill="1" applyBorder="1" applyProtection="1">
      <protection locked="0"/>
    </xf>
    <xf numFmtId="0" fontId="46" fillId="31" borderId="46" xfId="0" applyFont="1" applyFill="1" applyBorder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Alignment="1">
      <alignment wrapText="1"/>
    </xf>
    <xf numFmtId="0" fontId="0" fillId="0" borderId="0" xfId="0" applyFill="1" applyAlignment="1"/>
    <xf numFmtId="0" fontId="92" fillId="0" borderId="46" xfId="0" applyFont="1" applyFill="1" applyBorder="1" applyAlignment="1">
      <alignment horizontal="center"/>
    </xf>
    <xf numFmtId="0" fontId="46" fillId="31" borderId="52" xfId="0" applyFont="1" applyFill="1" applyBorder="1" applyAlignment="1">
      <alignment horizontal="center"/>
    </xf>
    <xf numFmtId="0" fontId="93" fillId="0" borderId="0" xfId="0" applyFont="1" applyFill="1" applyAlignment="1">
      <alignment horizontal="center"/>
    </xf>
    <xf numFmtId="49" fontId="93" fillId="0" borderId="0" xfId="0" applyNumberFormat="1" applyFont="1" applyFill="1" applyAlignment="1">
      <alignment horizontal="center"/>
    </xf>
    <xf numFmtId="0" fontId="93" fillId="0" borderId="45" xfId="0" applyFont="1" applyFill="1" applyBorder="1" applyAlignment="1">
      <alignment horizontal="center"/>
    </xf>
    <xf numFmtId="0" fontId="93" fillId="0" borderId="46" xfId="0" applyFont="1" applyFill="1" applyBorder="1" applyAlignment="1">
      <alignment horizontal="center"/>
    </xf>
    <xf numFmtId="0" fontId="94" fillId="0" borderId="46" xfId="0" applyFont="1" applyFill="1" applyBorder="1" applyAlignment="1">
      <alignment horizontal="center"/>
    </xf>
    <xf numFmtId="3" fontId="85" fillId="0" borderId="46" xfId="0" quotePrefix="1" applyNumberFormat="1" applyFont="1" applyFill="1" applyBorder="1" applyAlignment="1">
      <alignment horizontal="center"/>
    </xf>
    <xf numFmtId="0" fontId="4" fillId="26" borderId="39" xfId="141" applyFont="1" applyFill="1" applyBorder="1" applyAlignment="1">
      <alignment horizontal="left" vertical="top"/>
    </xf>
    <xf numFmtId="0" fontId="4" fillId="26" borderId="40" xfId="141" applyFont="1" applyFill="1" applyBorder="1" applyAlignment="1">
      <alignment horizontal="left" vertical="top"/>
    </xf>
    <xf numFmtId="0" fontId="4" fillId="26" borderId="41" xfId="141" applyFont="1" applyFill="1" applyBorder="1" applyAlignment="1">
      <alignment horizontal="left" vertical="top"/>
    </xf>
    <xf numFmtId="0" fontId="4" fillId="26" borderId="37" xfId="141" applyFont="1" applyFill="1" applyBorder="1" applyAlignment="1">
      <alignment horizontal="left" vertical="top"/>
    </xf>
    <xf numFmtId="0" fontId="4" fillId="26" borderId="6" xfId="141" applyFont="1" applyFill="1" applyBorder="1" applyAlignment="1">
      <alignment horizontal="left" vertical="top"/>
    </xf>
    <xf numFmtId="0" fontId="4" fillId="26" borderId="38" xfId="141" applyFont="1" applyFill="1" applyBorder="1" applyAlignment="1">
      <alignment horizontal="left" vertical="top"/>
    </xf>
    <xf numFmtId="0" fontId="44" fillId="28" borderId="19" xfId="141" applyFont="1" applyFill="1" applyBorder="1" applyAlignment="1">
      <alignment horizontal="left" vertical="top"/>
    </xf>
    <xf numFmtId="0" fontId="4" fillId="28" borderId="20" xfId="141" applyFont="1" applyFill="1" applyBorder="1" applyAlignment="1">
      <alignment horizontal="left" vertical="top"/>
    </xf>
    <xf numFmtId="0" fontId="4" fillId="28" borderId="21" xfId="141" applyFont="1" applyFill="1" applyBorder="1" applyAlignment="1">
      <alignment horizontal="left" vertical="top"/>
    </xf>
    <xf numFmtId="0" fontId="4" fillId="26" borderId="34" xfId="141" applyFont="1" applyFill="1" applyBorder="1" applyAlignment="1">
      <alignment horizontal="left" vertical="top"/>
    </xf>
    <xf numFmtId="0" fontId="4" fillId="26" borderId="35" xfId="141" applyFont="1" applyFill="1" applyBorder="1" applyAlignment="1">
      <alignment horizontal="left" vertical="top"/>
    </xf>
    <xf numFmtId="15" fontId="4" fillId="26" borderId="35" xfId="141" applyNumberFormat="1" applyFont="1" applyFill="1" applyBorder="1" applyAlignment="1">
      <alignment horizontal="left" vertical="top"/>
    </xf>
    <xf numFmtId="0" fontId="4" fillId="26" borderId="36" xfId="141" applyFont="1" applyFill="1" applyBorder="1" applyAlignment="1">
      <alignment horizontal="left" vertical="top"/>
    </xf>
    <xf numFmtId="0" fontId="37" fillId="26" borderId="19" xfId="141" applyFont="1" applyFill="1" applyBorder="1" applyAlignment="1">
      <alignment horizontal="left"/>
    </xf>
    <xf numFmtId="0" fontId="37" fillId="26" borderId="20" xfId="141" applyFont="1" applyFill="1" applyBorder="1" applyAlignment="1">
      <alignment horizontal="left"/>
    </xf>
    <xf numFmtId="0" fontId="37" fillId="26" borderId="21" xfId="141" applyFont="1" applyFill="1" applyBorder="1" applyAlignment="1">
      <alignment horizontal="left"/>
    </xf>
    <xf numFmtId="0" fontId="37" fillId="26" borderId="22" xfId="141" applyFont="1" applyFill="1" applyBorder="1" applyAlignment="1">
      <alignment horizontal="left"/>
    </xf>
    <xf numFmtId="0" fontId="37" fillId="26" borderId="0" xfId="141" applyFont="1" applyFill="1" applyBorder="1" applyAlignment="1">
      <alignment horizontal="left"/>
    </xf>
    <xf numFmtId="0" fontId="37" fillId="26" borderId="23" xfId="141" applyFont="1" applyFill="1" applyBorder="1" applyAlignment="1">
      <alignment horizontal="left"/>
    </xf>
    <xf numFmtId="0" fontId="37" fillId="26" borderId="22" xfId="141" applyFont="1" applyFill="1" applyBorder="1" applyAlignment="1"/>
    <xf numFmtId="0" fontId="37" fillId="26" borderId="0" xfId="141" applyFont="1" applyFill="1" applyBorder="1" applyAlignment="1"/>
    <xf numFmtId="0" fontId="37" fillId="26" borderId="23" xfId="141" applyFont="1" applyFill="1" applyBorder="1" applyAlignment="1"/>
    <xf numFmtId="0" fontId="37" fillId="27" borderId="26" xfId="141" applyFont="1" applyFill="1" applyBorder="1" applyAlignment="1">
      <alignment horizontal="center" vertical="center" wrapText="1"/>
    </xf>
    <xf numFmtId="0" fontId="40" fillId="27" borderId="27" xfId="141" applyFont="1" applyFill="1" applyBorder="1" applyAlignment="1">
      <alignment horizontal="center" vertical="center" wrapText="1"/>
    </xf>
    <xf numFmtId="0" fontId="40" fillId="27" borderId="28" xfId="141" applyFont="1" applyFill="1" applyBorder="1" applyAlignment="1">
      <alignment horizontal="center" vertical="center" wrapText="1"/>
    </xf>
    <xf numFmtId="0" fontId="37" fillId="27" borderId="31" xfId="141" applyFont="1" applyFill="1" applyBorder="1" applyAlignment="1">
      <alignment horizontal="center" vertical="top" wrapText="1"/>
    </xf>
    <xf numFmtId="0" fontId="43" fillId="27" borderId="32" xfId="141" applyFont="1" applyFill="1" applyBorder="1" applyAlignment="1">
      <alignment horizontal="center" vertical="top" wrapText="1"/>
    </xf>
    <xf numFmtId="0" fontId="43" fillId="27" borderId="33" xfId="141" applyFont="1" applyFill="1" applyBorder="1" applyAlignment="1">
      <alignment horizontal="center" vertical="top" wrapText="1"/>
    </xf>
    <xf numFmtId="0" fontId="44" fillId="27" borderId="58" xfId="1628" applyFont="1" applyFill="1" applyBorder="1" applyAlignment="1">
      <alignment horizontal="center" vertical="center"/>
    </xf>
    <xf numFmtId="0" fontId="44" fillId="27" borderId="12" xfId="1628" applyFont="1" applyFill="1" applyBorder="1" applyAlignment="1">
      <alignment horizontal="center" vertical="center"/>
    </xf>
    <xf numFmtId="0" fontId="44" fillId="27" borderId="59" xfId="1628" applyFont="1" applyFill="1" applyBorder="1" applyAlignment="1">
      <alignment horizontal="center" vertical="center"/>
    </xf>
    <xf numFmtId="0" fontId="55" fillId="41" borderId="58" xfId="1628" applyFont="1" applyFill="1" applyBorder="1" applyAlignment="1">
      <alignment horizontal="center" vertical="center"/>
    </xf>
    <xf numFmtId="0" fontId="55" fillId="41" borderId="12" xfId="1628" applyFont="1" applyFill="1" applyBorder="1" applyAlignment="1">
      <alignment horizontal="center" vertical="center"/>
    </xf>
    <xf numFmtId="0" fontId="55" fillId="41" borderId="59" xfId="1628" applyFont="1" applyFill="1" applyBorder="1" applyAlignment="1">
      <alignment horizontal="center" vertical="center"/>
    </xf>
    <xf numFmtId="0" fontId="56" fillId="27" borderId="31" xfId="1628" applyFont="1" applyFill="1" applyBorder="1" applyAlignment="1">
      <alignment horizontal="left" vertical="center"/>
    </xf>
    <xf numFmtId="0" fontId="57" fillId="27" borderId="32" xfId="1628" applyFont="1" applyFill="1" applyBorder="1" applyAlignment="1">
      <alignment horizontal="left" vertical="center"/>
    </xf>
    <xf numFmtId="0" fontId="57" fillId="27" borderId="33" xfId="1628" applyFont="1" applyFill="1" applyBorder="1" applyAlignment="1">
      <alignment horizontal="left" vertical="center"/>
    </xf>
    <xf numFmtId="0" fontId="4" fillId="0" borderId="58" xfId="1628" applyFont="1" applyBorder="1" applyAlignment="1" applyProtection="1">
      <alignment horizontal="center" vertical="center"/>
      <protection locked="0"/>
    </xf>
    <xf numFmtId="0" fontId="4" fillId="0" borderId="12" xfId="1628" applyFont="1" applyBorder="1" applyAlignment="1" applyProtection="1">
      <alignment horizontal="center" vertical="center"/>
      <protection locked="0"/>
    </xf>
    <xf numFmtId="0" fontId="4" fillId="0" borderId="59" xfId="1628" applyFont="1" applyBorder="1" applyAlignment="1" applyProtection="1">
      <alignment horizontal="center" vertical="center"/>
      <protection locked="0"/>
    </xf>
    <xf numFmtId="0" fontId="4" fillId="0" borderId="58" xfId="1628" applyFont="1" applyFill="1" applyBorder="1" applyAlignment="1" applyProtection="1">
      <alignment horizontal="center" vertical="center"/>
      <protection locked="0"/>
    </xf>
    <xf numFmtId="0" fontId="4" fillId="0" borderId="12" xfId="1628" applyFont="1" applyFill="1" applyBorder="1" applyAlignment="1" applyProtection="1">
      <alignment horizontal="center" vertical="center"/>
      <protection locked="0"/>
    </xf>
    <xf numFmtId="0" fontId="4" fillId="0" borderId="59" xfId="1628" applyFont="1" applyFill="1" applyBorder="1" applyAlignment="1" applyProtection="1">
      <alignment horizontal="center" vertical="center"/>
      <protection locked="0"/>
    </xf>
    <xf numFmtId="0" fontId="53" fillId="0" borderId="19" xfId="1628" applyFont="1" applyFill="1" applyBorder="1" applyAlignment="1" applyProtection="1">
      <alignment horizontal="left" vertical="top" wrapText="1"/>
      <protection locked="0"/>
    </xf>
    <xf numFmtId="0" fontId="53" fillId="0" borderId="20" xfId="1628" applyFont="1" applyFill="1" applyBorder="1" applyAlignment="1" applyProtection="1">
      <alignment horizontal="left" vertical="top" wrapText="1"/>
      <protection locked="0"/>
    </xf>
    <xf numFmtId="0" fontId="53" fillId="0" borderId="21" xfId="1628" applyFont="1" applyFill="1" applyBorder="1" applyAlignment="1" applyProtection="1">
      <alignment horizontal="left" vertical="top" wrapText="1"/>
      <protection locked="0"/>
    </xf>
    <xf numFmtId="0" fontId="53" fillId="0" borderId="22" xfId="1628" applyFont="1" applyFill="1" applyBorder="1" applyAlignment="1" applyProtection="1">
      <alignment horizontal="left" vertical="top" wrapText="1"/>
      <protection locked="0"/>
    </xf>
    <xf numFmtId="0" fontId="53" fillId="0" borderId="0" xfId="1628" applyFont="1" applyFill="1" applyBorder="1" applyAlignment="1" applyProtection="1">
      <alignment horizontal="left" vertical="top" wrapText="1"/>
      <protection locked="0"/>
    </xf>
    <xf numFmtId="0" fontId="53" fillId="0" borderId="23" xfId="1628" applyFont="1" applyFill="1" applyBorder="1" applyAlignment="1" applyProtection="1">
      <alignment horizontal="left" vertical="top" wrapText="1"/>
      <protection locked="0"/>
    </xf>
    <xf numFmtId="0" fontId="53" fillId="0" borderId="24" xfId="1628" applyFont="1" applyFill="1" applyBorder="1" applyAlignment="1" applyProtection="1">
      <alignment horizontal="left" vertical="top" wrapText="1"/>
      <protection locked="0"/>
    </xf>
    <xf numFmtId="0" fontId="53" fillId="0" borderId="8" xfId="1628" applyFont="1" applyFill="1" applyBorder="1" applyAlignment="1" applyProtection="1">
      <alignment horizontal="left" vertical="top" wrapText="1"/>
      <protection locked="0"/>
    </xf>
    <xf numFmtId="0" fontId="53" fillId="0" borderId="25" xfId="1628" applyFont="1" applyFill="1" applyBorder="1" applyAlignment="1" applyProtection="1">
      <alignment horizontal="left" vertical="top" wrapText="1"/>
      <protection locked="0"/>
    </xf>
    <xf numFmtId="0" fontId="4" fillId="0" borderId="81" xfId="1628" applyFont="1" applyBorder="1" applyAlignment="1" applyProtection="1">
      <alignment horizontal="center" vertical="center" wrapText="1"/>
      <protection locked="0"/>
    </xf>
    <xf numFmtId="0" fontId="4" fillId="0" borderId="81" xfId="1628" applyFont="1" applyBorder="1" applyAlignment="1" applyProtection="1">
      <alignment horizontal="center" vertical="center"/>
      <protection locked="0"/>
    </xf>
    <xf numFmtId="0" fontId="4" fillId="0" borderId="81" xfId="1628" applyFont="1" applyFill="1" applyBorder="1" applyAlignment="1" applyProtection="1">
      <alignment horizontal="center" vertical="center"/>
      <protection locked="0"/>
    </xf>
    <xf numFmtId="0" fontId="4" fillId="0" borderId="60" xfId="1628" applyFont="1" applyBorder="1" applyAlignment="1" applyProtection="1">
      <alignment horizontal="center" vertical="center"/>
      <protection locked="0"/>
    </xf>
    <xf numFmtId="0" fontId="4" fillId="0" borderId="60" xfId="1628" applyFont="1" applyFill="1" applyBorder="1" applyAlignment="1" applyProtection="1">
      <alignment horizontal="center" vertical="center"/>
      <protection locked="0"/>
    </xf>
    <xf numFmtId="0" fontId="4" fillId="0" borderId="61" xfId="1628" applyFont="1" applyBorder="1" applyAlignment="1" applyProtection="1">
      <alignment horizontal="center" vertical="center"/>
      <protection locked="0"/>
    </xf>
    <xf numFmtId="0" fontId="4" fillId="0" borderId="61" xfId="1628" applyFont="1" applyFill="1" applyBorder="1" applyAlignment="1" applyProtection="1">
      <alignment horizontal="center" vertical="center"/>
      <protection locked="0"/>
    </xf>
    <xf numFmtId="0" fontId="44" fillId="27" borderId="82" xfId="1628" applyFont="1" applyFill="1" applyBorder="1" applyAlignment="1">
      <alignment horizontal="center" vertical="center"/>
    </xf>
    <xf numFmtId="0" fontId="44" fillId="27" borderId="77" xfId="1628" applyFont="1" applyFill="1" applyBorder="1" applyAlignment="1">
      <alignment horizontal="center" vertical="center"/>
    </xf>
    <xf numFmtId="0" fontId="44" fillId="27" borderId="83" xfId="1628" applyFont="1" applyFill="1" applyBorder="1" applyAlignment="1">
      <alignment horizontal="center" vertical="center"/>
    </xf>
    <xf numFmtId="0" fontId="61" fillId="0" borderId="58" xfId="112" applyFont="1" applyFill="1" applyBorder="1" applyAlignment="1" applyProtection="1">
      <alignment horizontal="center" vertical="center"/>
      <protection locked="0"/>
    </xf>
    <xf numFmtId="0" fontId="61" fillId="0" borderId="12" xfId="112" applyFont="1" applyFill="1" applyBorder="1" applyAlignment="1" applyProtection="1">
      <alignment horizontal="center" vertical="center"/>
      <protection locked="0"/>
    </xf>
    <xf numFmtId="0" fontId="61" fillId="0" borderId="59" xfId="112" applyFont="1" applyFill="1" applyBorder="1" applyAlignment="1" applyProtection="1">
      <alignment horizontal="center" vertical="center"/>
      <protection locked="0"/>
    </xf>
    <xf numFmtId="0" fontId="60" fillId="41" borderId="39" xfId="1628" applyFont="1" applyFill="1" applyBorder="1" applyAlignment="1"/>
    <xf numFmtId="0" fontId="60" fillId="41" borderId="40" xfId="1628" applyFont="1" applyFill="1" applyBorder="1" applyAlignment="1"/>
    <xf numFmtId="0" fontId="53" fillId="41" borderId="40" xfId="1628" applyFont="1" applyFill="1" applyBorder="1" applyAlignment="1"/>
    <xf numFmtId="0" fontId="4" fillId="0" borderId="58" xfId="0" applyFont="1" applyBorder="1" applyAlignment="1" applyProtection="1">
      <alignment horizontal="center"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4" fillId="0" borderId="59" xfId="0" applyFont="1" applyBorder="1" applyAlignment="1" applyProtection="1">
      <alignment horizontal="center" vertical="center"/>
      <protection locked="0"/>
    </xf>
    <xf numFmtId="0" fontId="88" fillId="0" borderId="58" xfId="1629" applyBorder="1" applyAlignment="1" applyProtection="1">
      <alignment horizontal="center" vertical="center"/>
      <protection locked="0"/>
    </xf>
    <xf numFmtId="0" fontId="55" fillId="0" borderId="12" xfId="1628" applyFont="1" applyFill="1" applyBorder="1" applyAlignment="1" applyProtection="1">
      <alignment horizontal="center" vertical="center"/>
      <protection locked="0"/>
    </xf>
    <xf numFmtId="0" fontId="55" fillId="0" borderId="59" xfId="1628" applyFont="1" applyFill="1" applyBorder="1" applyAlignment="1" applyProtection="1">
      <alignment horizontal="center" vertical="center"/>
      <protection locked="0"/>
    </xf>
    <xf numFmtId="0" fontId="44" fillId="27" borderId="19" xfId="1628" applyFont="1" applyFill="1" applyBorder="1" applyAlignment="1"/>
    <xf numFmtId="0" fontId="44" fillId="27" borderId="20" xfId="1628" applyFont="1" applyFill="1" applyBorder="1" applyAlignment="1"/>
    <xf numFmtId="0" fontId="44" fillId="27" borderId="21" xfId="1628" applyFont="1" applyFill="1" applyBorder="1" applyAlignment="1"/>
    <xf numFmtId="0" fontId="60" fillId="41" borderId="37" xfId="1628" applyFont="1" applyFill="1" applyBorder="1" applyAlignment="1"/>
    <xf numFmtId="0" fontId="60" fillId="41" borderId="6" xfId="1628" applyFont="1" applyFill="1" applyBorder="1" applyAlignment="1"/>
    <xf numFmtId="0" fontId="53" fillId="41" borderId="6" xfId="1628" applyFont="1" applyFill="1" applyBorder="1" applyAlignment="1"/>
    <xf numFmtId="0" fontId="48" fillId="25" borderId="17" xfId="0" applyFont="1" applyFill="1" applyBorder="1" applyAlignment="1">
      <alignment horizontal="center"/>
    </xf>
    <xf numFmtId="0" fontId="48" fillId="25" borderId="0" xfId="0" applyFont="1" applyFill="1" applyBorder="1" applyAlignment="1">
      <alignment horizontal="center"/>
    </xf>
    <xf numFmtId="0" fontId="48" fillId="25" borderId="18" xfId="0" applyFont="1" applyFill="1" applyBorder="1" applyAlignment="1">
      <alignment horizontal="center"/>
    </xf>
    <xf numFmtId="0" fontId="36" fillId="33" borderId="86" xfId="0" applyFont="1" applyFill="1" applyBorder="1" applyAlignment="1">
      <alignment horizontal="left" wrapText="1"/>
    </xf>
    <xf numFmtId="0" fontId="36" fillId="33" borderId="0" xfId="0" applyFont="1" applyFill="1" applyBorder="1" applyAlignment="1">
      <alignment horizontal="left" wrapText="1"/>
    </xf>
    <xf numFmtId="0" fontId="46" fillId="39" borderId="55" xfId="0" applyFont="1" applyFill="1" applyBorder="1"/>
    <xf numFmtId="0" fontId="46" fillId="39" borderId="56" xfId="0" applyFont="1" applyFill="1" applyBorder="1"/>
    <xf numFmtId="0" fontId="49" fillId="25" borderId="17" xfId="0" applyFont="1" applyFill="1" applyBorder="1" applyAlignment="1">
      <alignment horizontal="center"/>
    </xf>
    <xf numFmtId="0" fontId="49" fillId="25" borderId="0" xfId="0" applyFont="1" applyFill="1" applyBorder="1" applyAlignment="1">
      <alignment horizontal="center"/>
    </xf>
    <xf numFmtId="0" fontId="49" fillId="25" borderId="18" xfId="0" applyFont="1" applyFill="1" applyBorder="1" applyAlignment="1">
      <alignment horizontal="center"/>
    </xf>
    <xf numFmtId="0" fontId="0" fillId="0" borderId="0" xfId="0" applyAlignment="1">
      <alignment horizontal="center" vertical="top" wrapText="1"/>
    </xf>
    <xf numFmtId="0" fontId="46" fillId="37" borderId="49" xfId="0" applyFont="1" applyFill="1" applyBorder="1" applyAlignment="1">
      <alignment horizontal="center"/>
    </xf>
    <xf numFmtId="0" fontId="36" fillId="36" borderId="47" xfId="0" applyFont="1" applyFill="1" applyBorder="1" applyAlignment="1"/>
    <xf numFmtId="0" fontId="0" fillId="30" borderId="47" xfId="0" applyFill="1" applyBorder="1" applyAlignment="1" applyProtection="1">
      <alignment horizontal="center"/>
      <protection locked="0"/>
    </xf>
    <xf numFmtId="0" fontId="46" fillId="31" borderId="50" xfId="0" applyFont="1" applyFill="1" applyBorder="1" applyAlignment="1">
      <alignment horizontal="center"/>
    </xf>
    <xf numFmtId="0" fontId="46" fillId="31" borderId="51" xfId="0" applyFont="1" applyFill="1" applyBorder="1" applyAlignment="1">
      <alignment horizontal="center"/>
    </xf>
    <xf numFmtId="0" fontId="36" fillId="33" borderId="47" xfId="0" applyFont="1" applyFill="1" applyBorder="1" applyAlignment="1">
      <alignment horizontal="left"/>
    </xf>
    <xf numFmtId="0" fontId="46" fillId="31" borderId="54" xfId="0" applyFont="1" applyFill="1" applyBorder="1" applyAlignment="1">
      <alignment horizontal="center"/>
    </xf>
    <xf numFmtId="0" fontId="46" fillId="31" borderId="46" xfId="0" applyFont="1" applyFill="1" applyBorder="1" applyAlignment="1">
      <alignment horizontal="center"/>
    </xf>
    <xf numFmtId="0" fontId="46" fillId="31" borderId="52" xfId="0" applyFont="1" applyFill="1" applyBorder="1" applyAlignment="1">
      <alignment horizontal="center"/>
    </xf>
    <xf numFmtId="0" fontId="46" fillId="31" borderId="48" xfId="0" applyFont="1" applyFill="1" applyBorder="1" applyAlignment="1">
      <alignment horizontal="center"/>
    </xf>
    <xf numFmtId="0" fontId="46" fillId="31" borderId="49" xfId="0" applyFont="1" applyFill="1" applyBorder="1" applyAlignment="1">
      <alignment horizontal="center"/>
    </xf>
    <xf numFmtId="0" fontId="46" fillId="31" borderId="57" xfId="0" applyFont="1" applyFill="1" applyBorder="1" applyAlignment="1">
      <alignment horizontal="center"/>
    </xf>
    <xf numFmtId="0" fontId="36" fillId="36" borderId="48" xfId="0" applyFont="1" applyFill="1" applyBorder="1"/>
    <xf numFmtId="0" fontId="36" fillId="36" borderId="49" xfId="0" applyFont="1" applyFill="1" applyBorder="1"/>
    <xf numFmtId="0" fontId="36" fillId="36" borderId="57" xfId="0" applyFont="1" applyFill="1" applyBorder="1"/>
    <xf numFmtId="0" fontId="36" fillId="32" borderId="47" xfId="0" applyFont="1" applyFill="1" applyBorder="1" applyAlignment="1">
      <alignment horizontal="left"/>
    </xf>
    <xf numFmtId="0" fontId="0" fillId="34" borderId="47" xfId="0" applyFill="1" applyBorder="1" applyAlignment="1">
      <alignment horizontal="center"/>
    </xf>
    <xf numFmtId="0" fontId="36" fillId="38" borderId="47" xfId="0" applyFont="1" applyFill="1" applyBorder="1" applyAlignment="1">
      <alignment horizontal="left"/>
    </xf>
    <xf numFmtId="0" fontId="36" fillId="32" borderId="47" xfId="0" applyFont="1" applyFill="1" applyBorder="1" applyAlignment="1"/>
    <xf numFmtId="0" fontId="0" fillId="35" borderId="48" xfId="0" applyFill="1" applyBorder="1"/>
    <xf numFmtId="0" fontId="0" fillId="35" borderId="49" xfId="0" applyFill="1" applyBorder="1"/>
    <xf numFmtId="0" fontId="0" fillId="35" borderId="57" xfId="0" applyFill="1" applyBorder="1"/>
    <xf numFmtId="0" fontId="0" fillId="36" borderId="48" xfId="0" applyFill="1" applyBorder="1"/>
    <xf numFmtId="0" fontId="0" fillId="36" borderId="49" xfId="0" applyFill="1" applyBorder="1"/>
    <xf numFmtId="0" fontId="0" fillId="36" borderId="57" xfId="0" applyFill="1" applyBorder="1"/>
    <xf numFmtId="0" fontId="0" fillId="34" borderId="48" xfId="0" applyFill="1" applyBorder="1" applyAlignment="1" applyProtection="1">
      <alignment horizontal="center"/>
      <protection locked="0"/>
    </xf>
    <xf numFmtId="0" fontId="0" fillId="34" borderId="49" xfId="0" applyFill="1" applyBorder="1" applyAlignment="1" applyProtection="1">
      <alignment horizontal="center"/>
      <protection locked="0"/>
    </xf>
    <xf numFmtId="0" fontId="0" fillId="34" borderId="57" xfId="0" applyFill="1" applyBorder="1" applyAlignment="1" applyProtection="1">
      <alignment horizontal="center"/>
      <protection locked="0"/>
    </xf>
    <xf numFmtId="0" fontId="36" fillId="38" borderId="48" xfId="0" applyFont="1" applyFill="1" applyBorder="1" applyAlignment="1"/>
    <xf numFmtId="0" fontId="36" fillId="38" borderId="49" xfId="0" applyFont="1" applyFill="1" applyBorder="1" applyAlignment="1"/>
    <xf numFmtId="0" fontId="36" fillId="38" borderId="57" xfId="0" applyFont="1" applyFill="1" applyBorder="1" applyAlignment="1"/>
    <xf numFmtId="0" fontId="36" fillId="32" borderId="48" xfId="0" applyFont="1" applyFill="1" applyBorder="1" applyAlignment="1">
      <alignment horizontal="left"/>
    </xf>
    <xf numFmtId="0" fontId="36" fillId="32" borderId="49" xfId="0" applyFont="1" applyFill="1" applyBorder="1" applyAlignment="1">
      <alignment horizontal="left"/>
    </xf>
    <xf numFmtId="0" fontId="36" fillId="32" borderId="57" xfId="0" applyFont="1" applyFill="1" applyBorder="1" applyAlignment="1">
      <alignment horizontal="left"/>
    </xf>
    <xf numFmtId="0" fontId="0" fillId="30" borderId="48" xfId="0" applyFill="1" applyBorder="1" applyAlignment="1" applyProtection="1">
      <alignment horizontal="center"/>
      <protection locked="0"/>
    </xf>
    <xf numFmtId="0" fontId="0" fillId="30" borderId="49" xfId="0" applyFill="1" applyBorder="1" applyAlignment="1" applyProtection="1">
      <alignment horizontal="center"/>
      <protection locked="0"/>
    </xf>
    <xf numFmtId="0" fontId="0" fillId="30" borderId="57" xfId="0" applyFill="1" applyBorder="1" applyAlignment="1" applyProtection="1">
      <alignment horizontal="center"/>
      <protection locked="0"/>
    </xf>
    <xf numFmtId="0" fontId="0" fillId="0" borderId="0" xfId="0" applyAlignment="1">
      <alignment horizontal="left" vertical="top" wrapText="1"/>
    </xf>
    <xf numFmtId="0" fontId="36" fillId="36" borderId="48" xfId="0" applyFont="1" applyFill="1" applyBorder="1" applyAlignment="1"/>
    <xf numFmtId="0" fontId="36" fillId="36" borderId="57" xfId="0" applyFont="1" applyFill="1" applyBorder="1" applyAlignment="1"/>
    <xf numFmtId="0" fontId="36" fillId="33" borderId="48" xfId="0" applyFont="1" applyFill="1" applyBorder="1" applyAlignment="1">
      <alignment horizontal="left"/>
    </xf>
    <xf numFmtId="0" fontId="36" fillId="33" borderId="57" xfId="0" applyFont="1" applyFill="1" applyBorder="1" applyAlignment="1">
      <alignment horizontal="left"/>
    </xf>
    <xf numFmtId="0" fontId="0" fillId="34" borderId="48" xfId="0" applyFill="1" applyBorder="1" applyAlignment="1">
      <alignment horizontal="center"/>
    </xf>
    <xf numFmtId="0" fontId="0" fillId="34" borderId="49" xfId="0" applyFill="1" applyBorder="1" applyAlignment="1">
      <alignment horizontal="center"/>
    </xf>
    <xf numFmtId="0" fontId="0" fillId="34" borderId="57" xfId="0" applyFill="1" applyBorder="1" applyAlignment="1">
      <alignment horizontal="center"/>
    </xf>
    <xf numFmtId="0" fontId="36" fillId="38" borderId="48" xfId="0" applyFont="1" applyFill="1" applyBorder="1" applyAlignment="1">
      <alignment horizontal="left"/>
    </xf>
    <xf numFmtId="0" fontId="36" fillId="38" borderId="49" xfId="0" applyFont="1" applyFill="1" applyBorder="1" applyAlignment="1">
      <alignment horizontal="left"/>
    </xf>
    <xf numFmtId="0" fontId="36" fillId="38" borderId="57" xfId="0" applyFont="1" applyFill="1" applyBorder="1" applyAlignment="1">
      <alignment horizontal="left"/>
    </xf>
    <xf numFmtId="0" fontId="36" fillId="32" borderId="48" xfId="0" applyFont="1" applyFill="1" applyBorder="1" applyAlignment="1"/>
    <xf numFmtId="0" fontId="36" fillId="32" borderId="49" xfId="0" applyFont="1" applyFill="1" applyBorder="1" applyAlignment="1"/>
    <xf numFmtId="0" fontId="36" fillId="32" borderId="57" xfId="0" applyFont="1" applyFill="1" applyBorder="1" applyAlignment="1"/>
  </cellXfs>
  <cellStyles count="1630">
    <cellStyle name=" 1" xfId="1"/>
    <cellStyle name=" 1 2" xfId="2"/>
    <cellStyle name=" 1 2 2" xfId="217"/>
    <cellStyle name=" 1 2 3" xfId="218"/>
    <cellStyle name=" 1 3" xfId="3"/>
    <cellStyle name=" 1 3 2" xfId="219"/>
    <cellStyle name=" 1 3 3" xfId="220"/>
    <cellStyle name=" 1 4" xfId="4"/>
    <cellStyle name=" 1 4 2" xfId="221"/>
    <cellStyle name=" 1 4 3" xfId="222"/>
    <cellStyle name=" 1 5" xfId="5"/>
    <cellStyle name=" 1 5 2" xfId="223"/>
    <cellStyle name=" 1 5 3" xfId="224"/>
    <cellStyle name="_x000d__x000a_JournalTemplate=C:\COMFO\CTALK\JOURSTD.TPL_x000d__x000a_LbStateAddress=3 3 0 251 1 89 2 311_x000d__x000a_LbStateJou" xfId="1627"/>
    <cellStyle name="_Action Items" xfId="6"/>
    <cellStyle name="_Action Items 2" xfId="7"/>
    <cellStyle name="_Action Items 2 10" xfId="225"/>
    <cellStyle name="_Action Items 2 11" xfId="226"/>
    <cellStyle name="_Action Items 2 12" xfId="227"/>
    <cellStyle name="_Action Items 2 13" xfId="228"/>
    <cellStyle name="_Action Items 2 14" xfId="229"/>
    <cellStyle name="_Action Items 2 15" xfId="230"/>
    <cellStyle name="_Action Items 2 16" xfId="231"/>
    <cellStyle name="_Action Items 2 17" xfId="232"/>
    <cellStyle name="_Action Items 2 2" xfId="233"/>
    <cellStyle name="_Action Items 2 3" xfId="234"/>
    <cellStyle name="_Action Items 2 4" xfId="235"/>
    <cellStyle name="_Action Items 2 5" xfId="236"/>
    <cellStyle name="_Action Items 2 6" xfId="237"/>
    <cellStyle name="_Action Items 2 7" xfId="238"/>
    <cellStyle name="_Action Items 2 8" xfId="239"/>
    <cellStyle name="_Action Items 2 9" xfId="240"/>
    <cellStyle name="_Combined_SS" xfId="8"/>
    <cellStyle name="_Combined_SS 2" xfId="9"/>
    <cellStyle name="_Combined_SS 2 10" xfId="241"/>
    <cellStyle name="_Combined_SS 2 11" xfId="242"/>
    <cellStyle name="_Combined_SS 2 12" xfId="243"/>
    <cellStyle name="_Combined_SS 2 13" xfId="244"/>
    <cellStyle name="_Combined_SS 2 14" xfId="245"/>
    <cellStyle name="_Combined_SS 2 15" xfId="246"/>
    <cellStyle name="_Combined_SS 2 16" xfId="247"/>
    <cellStyle name="_Combined_SS 2 17" xfId="248"/>
    <cellStyle name="_Combined_SS 2 2" xfId="249"/>
    <cellStyle name="_Combined_SS 2 3" xfId="250"/>
    <cellStyle name="_Combined_SS 2 4" xfId="251"/>
    <cellStyle name="_Combined_SS 2 5" xfId="252"/>
    <cellStyle name="_Combined_SS 2 6" xfId="253"/>
    <cellStyle name="_Combined_SS 2 7" xfId="254"/>
    <cellStyle name="_Combined_SS 2 8" xfId="255"/>
    <cellStyle name="_Combined_SS 2 9" xfId="256"/>
    <cellStyle name="_Config Info" xfId="10"/>
    <cellStyle name="_Config Info 2" xfId="11"/>
    <cellStyle name="_Config Info 2 10" xfId="257"/>
    <cellStyle name="_Config Info 2 11" xfId="258"/>
    <cellStyle name="_Config Info 2 12" xfId="259"/>
    <cellStyle name="_Config Info 2 13" xfId="260"/>
    <cellStyle name="_Config Info 2 14" xfId="261"/>
    <cellStyle name="_Config Info 2 15" xfId="262"/>
    <cellStyle name="_Config Info 2 16" xfId="263"/>
    <cellStyle name="_Config Info 2 17" xfId="264"/>
    <cellStyle name="_Config Info 2 2" xfId="265"/>
    <cellStyle name="_Config Info 2 3" xfId="266"/>
    <cellStyle name="_Config Info 2 4" xfId="267"/>
    <cellStyle name="_Config Info 2 5" xfId="268"/>
    <cellStyle name="_Config Info 2 6" xfId="269"/>
    <cellStyle name="_Config Info 2 7" xfId="270"/>
    <cellStyle name="_Config Info 2 8" xfId="271"/>
    <cellStyle name="_Config Info 2 9" xfId="272"/>
    <cellStyle name="_Project Scope" xfId="12"/>
    <cellStyle name="_Project Scope 2" xfId="13"/>
    <cellStyle name="_Project Scope 2 10" xfId="273"/>
    <cellStyle name="_Project Scope 2 11" xfId="274"/>
    <cellStyle name="_Project Scope 2 12" xfId="275"/>
    <cellStyle name="_Project Scope 2 13" xfId="276"/>
    <cellStyle name="_Project Scope 2 14" xfId="277"/>
    <cellStyle name="_Project Scope 2 15" xfId="278"/>
    <cellStyle name="_Project Scope 2 16" xfId="279"/>
    <cellStyle name="_Project Scope 2 17" xfId="280"/>
    <cellStyle name="_Project Scope 2 2" xfId="281"/>
    <cellStyle name="_Project Scope 2 3" xfId="282"/>
    <cellStyle name="_Project Scope 2 4" xfId="283"/>
    <cellStyle name="_Project Scope 2 5" xfId="284"/>
    <cellStyle name="_Project Scope 2 6" xfId="285"/>
    <cellStyle name="_Project Scope 2 7" xfId="286"/>
    <cellStyle name="_Project Scope 2 8" xfId="287"/>
    <cellStyle name="_Project Scope 2 9" xfId="288"/>
    <cellStyle name="20% - Accent1 2" xfId="14"/>
    <cellStyle name="20% - Accent1 3" xfId="15"/>
    <cellStyle name="20% - Accent1 4" xfId="16"/>
    <cellStyle name="20% - Accent1 5" xfId="289"/>
    <cellStyle name="20% - Accent1 5 2" xfId="290"/>
    <cellStyle name="20% - Accent1 6" xfId="291"/>
    <cellStyle name="20% - Accent1 6 2" xfId="292"/>
    <cellStyle name="20% - Accent1 7" xfId="293"/>
    <cellStyle name="20% - Accent1 7 2" xfId="294"/>
    <cellStyle name="20% - Accent1 8" xfId="295"/>
    <cellStyle name="20% - Accent1 8 2" xfId="296"/>
    <cellStyle name="20% - Accent2 2" xfId="17"/>
    <cellStyle name="20% - Accent2 3" xfId="18"/>
    <cellStyle name="20% - Accent2 4" xfId="19"/>
    <cellStyle name="20% - Accent2 5" xfId="297"/>
    <cellStyle name="20% - Accent2 5 2" xfId="298"/>
    <cellStyle name="20% - Accent2 6" xfId="299"/>
    <cellStyle name="20% - Accent2 6 2" xfId="300"/>
    <cellStyle name="20% - Accent2 7" xfId="301"/>
    <cellStyle name="20% - Accent2 7 2" xfId="302"/>
    <cellStyle name="20% - Accent2 8" xfId="303"/>
    <cellStyle name="20% - Accent2 8 2" xfId="304"/>
    <cellStyle name="20% - Accent3 2" xfId="20"/>
    <cellStyle name="20% - Accent3 3" xfId="21"/>
    <cellStyle name="20% - Accent3 4" xfId="22"/>
    <cellStyle name="20% - Accent3 5" xfId="305"/>
    <cellStyle name="20% - Accent3 5 2" xfId="306"/>
    <cellStyle name="20% - Accent3 6" xfId="307"/>
    <cellStyle name="20% - Accent3 6 2" xfId="308"/>
    <cellStyle name="20% - Accent3 7" xfId="309"/>
    <cellStyle name="20% - Accent3 7 2" xfId="310"/>
    <cellStyle name="20% - Accent3 8" xfId="311"/>
    <cellStyle name="20% - Accent3 8 2" xfId="312"/>
    <cellStyle name="20% - Accent4 2" xfId="23"/>
    <cellStyle name="20% - Accent4 3" xfId="24"/>
    <cellStyle name="20% - Accent4 4" xfId="25"/>
    <cellStyle name="20% - Accent4 5" xfId="313"/>
    <cellStyle name="20% - Accent4 5 2" xfId="314"/>
    <cellStyle name="20% - Accent4 6" xfId="315"/>
    <cellStyle name="20% - Accent4 6 2" xfId="316"/>
    <cellStyle name="20% - Accent4 7" xfId="317"/>
    <cellStyle name="20% - Accent4 7 2" xfId="318"/>
    <cellStyle name="20% - Accent4 8" xfId="319"/>
    <cellStyle name="20% - Accent4 8 2" xfId="320"/>
    <cellStyle name="20% - Accent5 2" xfId="26"/>
    <cellStyle name="20% - Accent5 3" xfId="27"/>
    <cellStyle name="20% - Accent5 4" xfId="28"/>
    <cellStyle name="20% - Accent5 5" xfId="321"/>
    <cellStyle name="20% - Accent5 5 2" xfId="322"/>
    <cellStyle name="20% - Accent5 6" xfId="323"/>
    <cellStyle name="20% - Accent5 6 2" xfId="324"/>
    <cellStyle name="20% - Accent5 7" xfId="325"/>
    <cellStyle name="20% - Accent5 7 2" xfId="326"/>
    <cellStyle name="20% - Accent5 8" xfId="327"/>
    <cellStyle name="20% - Accent5 8 2" xfId="328"/>
    <cellStyle name="20% - Accent6 2" xfId="29"/>
    <cellStyle name="20% - Accent6 3" xfId="30"/>
    <cellStyle name="20% - Accent6 4" xfId="31"/>
    <cellStyle name="20% - Accent6 5" xfId="329"/>
    <cellStyle name="20% - Accent6 5 2" xfId="330"/>
    <cellStyle name="20% - Accent6 6" xfId="331"/>
    <cellStyle name="20% - Accent6 6 2" xfId="332"/>
    <cellStyle name="20% - Accent6 7" xfId="333"/>
    <cellStyle name="20% - Accent6 7 2" xfId="334"/>
    <cellStyle name="20% - Accent6 8" xfId="335"/>
    <cellStyle name="20% - Accent6 8 2" xfId="336"/>
    <cellStyle name="40% - Accent1 2" xfId="32"/>
    <cellStyle name="40% - Accent1 3" xfId="33"/>
    <cellStyle name="40% - Accent1 4" xfId="34"/>
    <cellStyle name="40% - Accent1 5" xfId="337"/>
    <cellStyle name="40% - Accent1 5 2" xfId="338"/>
    <cellStyle name="40% - Accent1 6" xfId="339"/>
    <cellStyle name="40% - Accent1 6 2" xfId="340"/>
    <cellStyle name="40% - Accent1 7" xfId="341"/>
    <cellStyle name="40% - Accent1 7 2" xfId="342"/>
    <cellStyle name="40% - Accent1 8" xfId="343"/>
    <cellStyle name="40% - Accent1 8 2" xfId="344"/>
    <cellStyle name="40% - Accent2 2" xfId="35"/>
    <cellStyle name="40% - Accent2 3" xfId="36"/>
    <cellStyle name="40% - Accent2 4" xfId="37"/>
    <cellStyle name="40% - Accent2 5" xfId="345"/>
    <cellStyle name="40% - Accent2 5 2" xfId="346"/>
    <cellStyle name="40% - Accent2 6" xfId="347"/>
    <cellStyle name="40% - Accent2 6 2" xfId="348"/>
    <cellStyle name="40% - Accent2 7" xfId="349"/>
    <cellStyle name="40% - Accent2 7 2" xfId="350"/>
    <cellStyle name="40% - Accent2 8" xfId="351"/>
    <cellStyle name="40% - Accent2 8 2" xfId="352"/>
    <cellStyle name="40% - Accent3 2" xfId="38"/>
    <cellStyle name="40% - Accent3 3" xfId="39"/>
    <cellStyle name="40% - Accent3 4" xfId="40"/>
    <cellStyle name="40% - Accent3 5" xfId="353"/>
    <cellStyle name="40% - Accent3 5 2" xfId="354"/>
    <cellStyle name="40% - Accent3 6" xfId="355"/>
    <cellStyle name="40% - Accent3 6 2" xfId="356"/>
    <cellStyle name="40% - Accent3 7" xfId="357"/>
    <cellStyle name="40% - Accent3 7 2" xfId="358"/>
    <cellStyle name="40% - Accent3 8" xfId="359"/>
    <cellStyle name="40% - Accent3 8 2" xfId="360"/>
    <cellStyle name="40% - Accent6 2" xfId="41"/>
    <cellStyle name="40% - Accent6 3" xfId="42"/>
    <cellStyle name="40% - Accent6 4" xfId="43"/>
    <cellStyle name="40% - Accent6 5" xfId="361"/>
    <cellStyle name="40% - Accent6 5 2" xfId="362"/>
    <cellStyle name="40% - Accent6 6" xfId="363"/>
    <cellStyle name="40% - Accent6 6 2" xfId="364"/>
    <cellStyle name="40% - Accent6 7" xfId="365"/>
    <cellStyle name="40% - Accent6 7 2" xfId="366"/>
    <cellStyle name="40% - Accent6 8" xfId="367"/>
    <cellStyle name="40% - Accent6 8 2" xfId="368"/>
    <cellStyle name="60% - Accent1 2" xfId="44"/>
    <cellStyle name="60% - Accent1 3" xfId="45"/>
    <cellStyle name="60% - Accent1 4" xfId="46"/>
    <cellStyle name="60% - Accent1 5" xfId="369"/>
    <cellStyle name="60% - Accent1 6" xfId="370"/>
    <cellStyle name="60% - Accent1 7" xfId="371"/>
    <cellStyle name="60% - Accent1 8" xfId="372"/>
    <cellStyle name="60% - Accent2 2" xfId="47"/>
    <cellStyle name="60% - Accent2 3" xfId="48"/>
    <cellStyle name="60% - Accent2 4" xfId="49"/>
    <cellStyle name="60% - Accent2 5" xfId="373"/>
    <cellStyle name="60% - Accent2 6" xfId="374"/>
    <cellStyle name="60% - Accent2 7" xfId="375"/>
    <cellStyle name="60% - Accent2 8" xfId="376"/>
    <cellStyle name="60% - Accent3 2" xfId="50"/>
    <cellStyle name="60% - Accent3 3" xfId="51"/>
    <cellStyle name="60% - Accent3 4" xfId="52"/>
    <cellStyle name="60% - Accent3 5" xfId="377"/>
    <cellStyle name="60% - Accent3 6" xfId="378"/>
    <cellStyle name="60% - Accent3 7" xfId="379"/>
    <cellStyle name="60% - Accent3 8" xfId="380"/>
    <cellStyle name="60% - Accent4 2" xfId="53"/>
    <cellStyle name="60% - Accent4 3" xfId="54"/>
    <cellStyle name="60% - Accent4 4" xfId="55"/>
    <cellStyle name="60% - Accent4 5" xfId="381"/>
    <cellStyle name="60% - Accent4 6" xfId="382"/>
    <cellStyle name="60% - Accent4 7" xfId="383"/>
    <cellStyle name="60% - Accent4 8" xfId="384"/>
    <cellStyle name="60% - Accent5 2" xfId="56"/>
    <cellStyle name="60% - Accent5 3" xfId="57"/>
    <cellStyle name="60% - Accent5 4" xfId="58"/>
    <cellStyle name="60% - Accent5 5" xfId="385"/>
    <cellStyle name="60% - Accent5 6" xfId="386"/>
    <cellStyle name="60% - Accent5 7" xfId="387"/>
    <cellStyle name="60% - Accent5 8" xfId="388"/>
    <cellStyle name="60% - Accent6 2" xfId="59"/>
    <cellStyle name="60% - Accent6 3" xfId="60"/>
    <cellStyle name="60% - Accent6 4" xfId="61"/>
    <cellStyle name="60% - Accent6 5" xfId="389"/>
    <cellStyle name="60% - Accent6 6" xfId="390"/>
    <cellStyle name="60% - Accent6 7" xfId="391"/>
    <cellStyle name="60% - Accent6 8" xfId="392"/>
    <cellStyle name="Accent1 - 20%" xfId="393"/>
    <cellStyle name="Accent1 - 40%" xfId="394"/>
    <cellStyle name="Accent1 - 60%" xfId="395"/>
    <cellStyle name="Accent1 2" xfId="62"/>
    <cellStyle name="Accent1 2 2" xfId="396"/>
    <cellStyle name="Accent1 3" xfId="63"/>
    <cellStyle name="Accent1 4" xfId="64"/>
    <cellStyle name="Accent1 5" xfId="397"/>
    <cellStyle name="Accent1 6" xfId="398"/>
    <cellStyle name="Accent1 7" xfId="399"/>
    <cellStyle name="Accent1 8" xfId="400"/>
    <cellStyle name="Accent1 9" xfId="401"/>
    <cellStyle name="Accent2 - 20%" xfId="402"/>
    <cellStyle name="Accent2 - 40%" xfId="403"/>
    <cellStyle name="Accent2 - 60%" xfId="404"/>
    <cellStyle name="Accent2 2" xfId="65"/>
    <cellStyle name="Accent2 2 2" xfId="405"/>
    <cellStyle name="Accent2 3" xfId="66"/>
    <cellStyle name="Accent2 4" xfId="67"/>
    <cellStyle name="Accent2 5" xfId="406"/>
    <cellStyle name="Accent2 6" xfId="407"/>
    <cellStyle name="Accent2 7" xfId="408"/>
    <cellStyle name="Accent2 8" xfId="409"/>
    <cellStyle name="Accent2 9" xfId="410"/>
    <cellStyle name="Accent3 - 20%" xfId="411"/>
    <cellStyle name="Accent3 - 40%" xfId="412"/>
    <cellStyle name="Accent3 - 60%" xfId="413"/>
    <cellStyle name="Accent3 2" xfId="68"/>
    <cellStyle name="Accent3 2 2" xfId="414"/>
    <cellStyle name="Accent3 3" xfId="69"/>
    <cellStyle name="Accent3 4" xfId="70"/>
    <cellStyle name="Accent3 5" xfId="415"/>
    <cellStyle name="Accent3 6" xfId="416"/>
    <cellStyle name="Accent3 7" xfId="417"/>
    <cellStyle name="Accent3 8" xfId="418"/>
    <cellStyle name="Accent3 9" xfId="419"/>
    <cellStyle name="Accent4 - 20%" xfId="420"/>
    <cellStyle name="Accent4 - 40%" xfId="421"/>
    <cellStyle name="Accent4 - 60%" xfId="422"/>
    <cellStyle name="Accent4 2" xfId="423"/>
    <cellStyle name="Accent4 3" xfId="424"/>
    <cellStyle name="Accent5 - 20%" xfId="425"/>
    <cellStyle name="Accent5 - 40%" xfId="426"/>
    <cellStyle name="Accent5 - 60%" xfId="427"/>
    <cellStyle name="Accent5 2" xfId="428"/>
    <cellStyle name="Accent5 3" xfId="429"/>
    <cellStyle name="Accent6 - 20%" xfId="430"/>
    <cellStyle name="Accent6 - 40%" xfId="431"/>
    <cellStyle name="Accent6 - 60%" xfId="432"/>
    <cellStyle name="Accent6 2" xfId="71"/>
    <cellStyle name="Accent6 2 2" xfId="433"/>
    <cellStyle name="Accent6 3" xfId="72"/>
    <cellStyle name="Accent6 4" xfId="73"/>
    <cellStyle name="Accent6 5" xfId="434"/>
    <cellStyle name="Accent6 6" xfId="435"/>
    <cellStyle name="Accent6 7" xfId="436"/>
    <cellStyle name="Accent6 8" xfId="437"/>
    <cellStyle name="Accent6 9" xfId="438"/>
    <cellStyle name="Bad 2" xfId="74"/>
    <cellStyle name="Bad 2 2" xfId="439"/>
    <cellStyle name="Bad 3" xfId="75"/>
    <cellStyle name="Bad 4" xfId="76"/>
    <cellStyle name="Bad 5" xfId="440"/>
    <cellStyle name="Bad 6" xfId="441"/>
    <cellStyle name="Bad 7" xfId="442"/>
    <cellStyle name="Bad 8" xfId="443"/>
    <cellStyle name="Bad 9" xfId="444"/>
    <cellStyle name="Calculation 2" xfId="77"/>
    <cellStyle name="Calculation 2 2" xfId="445"/>
    <cellStyle name="Calculation 2 2 2" xfId="446"/>
    <cellStyle name="Calculation 2 3" xfId="447"/>
    <cellStyle name="Calculation 3" xfId="78"/>
    <cellStyle name="Calculation 3 2" xfId="448"/>
    <cellStyle name="Calculation 4" xfId="79"/>
    <cellStyle name="Calculation 4 2" xfId="449"/>
    <cellStyle name="Calculation 5" xfId="450"/>
    <cellStyle name="Calculation 5 2" xfId="451"/>
    <cellStyle name="Calculation 6" xfId="452"/>
    <cellStyle name="Calculation 7" xfId="453"/>
    <cellStyle name="Calculation 8" xfId="454"/>
    <cellStyle name="Calculation 9" xfId="455"/>
    <cellStyle name="category" xfId="80"/>
    <cellStyle name="Check Cell 2" xfId="81"/>
    <cellStyle name="Check Cell 2 2" xfId="456"/>
    <cellStyle name="Check Cell 3" xfId="82"/>
    <cellStyle name="Check Cell 4" xfId="83"/>
    <cellStyle name="Check Cell 5" xfId="457"/>
    <cellStyle name="Check Cell 6" xfId="458"/>
    <cellStyle name="Check Cell 7" xfId="459"/>
    <cellStyle name="Check Cell 8" xfId="460"/>
    <cellStyle name="Check Cell 9" xfId="461"/>
    <cellStyle name="Currency 2" xfId="84"/>
    <cellStyle name="Currency 2 10" xfId="462"/>
    <cellStyle name="Currency 2 11" xfId="463"/>
    <cellStyle name="Currency 2 12" xfId="464"/>
    <cellStyle name="Currency 2 13" xfId="465"/>
    <cellStyle name="Currency 2 14" xfId="466"/>
    <cellStyle name="Currency 2 15" xfId="467"/>
    <cellStyle name="Currency 2 16" xfId="468"/>
    <cellStyle name="Currency 2 17" xfId="469"/>
    <cellStyle name="Currency 2 2" xfId="470"/>
    <cellStyle name="Currency 2 3" xfId="471"/>
    <cellStyle name="Currency 2 4" xfId="472"/>
    <cellStyle name="Currency 2 5" xfId="473"/>
    <cellStyle name="Currency 2 6" xfId="474"/>
    <cellStyle name="Currency 2 7" xfId="475"/>
    <cellStyle name="Currency 2 8" xfId="476"/>
    <cellStyle name="Currency 2 9" xfId="477"/>
    <cellStyle name="Emphasis 1" xfId="478"/>
    <cellStyle name="Emphasis 2" xfId="479"/>
    <cellStyle name="Emphasis 3" xfId="480"/>
    <cellStyle name="Explanatory Text 2" xfId="85"/>
    <cellStyle name="Explanatory Text 3" xfId="86"/>
    <cellStyle name="Explanatory Text 4" xfId="87"/>
    <cellStyle name="Explanatory Text 5" xfId="481"/>
    <cellStyle name="Explanatory Text 6" xfId="482"/>
    <cellStyle name="Explanatory Text 7" xfId="483"/>
    <cellStyle name="Explanatory Text 8" xfId="484"/>
    <cellStyle name="Good 2" xfId="88"/>
    <cellStyle name="Good 2 2" xfId="485"/>
    <cellStyle name="Good 3" xfId="89"/>
    <cellStyle name="Good 4" xfId="90"/>
    <cellStyle name="Good 5" xfId="486"/>
    <cellStyle name="Good 6" xfId="487"/>
    <cellStyle name="Good 7" xfId="488"/>
    <cellStyle name="Good 8" xfId="489"/>
    <cellStyle name="Good 9" xfId="490"/>
    <cellStyle name="Grey" xfId="91"/>
    <cellStyle name="Grey 10" xfId="491"/>
    <cellStyle name="Grey 11" xfId="492"/>
    <cellStyle name="Grey 12" xfId="493"/>
    <cellStyle name="Grey 13" xfId="494"/>
    <cellStyle name="Grey 14" xfId="495"/>
    <cellStyle name="Grey 15" xfId="496"/>
    <cellStyle name="Grey 16" xfId="497"/>
    <cellStyle name="Grey 17" xfId="498"/>
    <cellStyle name="Grey 18" xfId="499"/>
    <cellStyle name="Grey 19" xfId="500"/>
    <cellStyle name="Grey 2" xfId="92"/>
    <cellStyle name="Grey 20" xfId="501"/>
    <cellStyle name="Grey 21" xfId="502"/>
    <cellStyle name="Grey 22" xfId="503"/>
    <cellStyle name="Grey 23" xfId="504"/>
    <cellStyle name="Grey 24" xfId="505"/>
    <cellStyle name="Grey 25" xfId="506"/>
    <cellStyle name="Grey 26" xfId="507"/>
    <cellStyle name="Grey 27" xfId="508"/>
    <cellStyle name="Grey 28" xfId="509"/>
    <cellStyle name="Grey 29" xfId="510"/>
    <cellStyle name="Grey 3" xfId="93"/>
    <cellStyle name="Grey 30" xfId="511"/>
    <cellStyle name="Grey 4" xfId="94"/>
    <cellStyle name="Grey 5" xfId="95"/>
    <cellStyle name="Grey 6" xfId="96"/>
    <cellStyle name="Grey 6 10" xfId="512"/>
    <cellStyle name="Grey 6 11" xfId="513"/>
    <cellStyle name="Grey 6 12" xfId="514"/>
    <cellStyle name="Grey 6 13" xfId="515"/>
    <cellStyle name="Grey 6 14" xfId="516"/>
    <cellStyle name="Grey 6 15" xfId="517"/>
    <cellStyle name="Grey 6 16" xfId="518"/>
    <cellStyle name="Grey 6 17" xfId="519"/>
    <cellStyle name="Grey 6 2" xfId="520"/>
    <cellStyle name="Grey 6 3" xfId="521"/>
    <cellStyle name="Grey 6 4" xfId="522"/>
    <cellStyle name="Grey 6 5" xfId="523"/>
    <cellStyle name="Grey 6 6" xfId="524"/>
    <cellStyle name="Grey 6 7" xfId="525"/>
    <cellStyle name="Grey 6 8" xfId="526"/>
    <cellStyle name="Grey 6 9" xfId="527"/>
    <cellStyle name="Grey 7" xfId="528"/>
    <cellStyle name="Grey 8" xfId="529"/>
    <cellStyle name="Grey 9" xfId="530"/>
    <cellStyle name="Grey_New VM - Sizing (Ex1b)" xfId="97"/>
    <cellStyle name="HEADER" xfId="98"/>
    <cellStyle name="Heading 1 2" xfId="99"/>
    <cellStyle name="Heading 1 2 2" xfId="531"/>
    <cellStyle name="Heading 1 3" xfId="100"/>
    <cellStyle name="Heading 1 4" xfId="101"/>
    <cellStyle name="Heading 1 5" xfId="532"/>
    <cellStyle name="Heading 1 6" xfId="533"/>
    <cellStyle name="Heading 1 7" xfId="534"/>
    <cellStyle name="Heading 1 8" xfId="535"/>
    <cellStyle name="Heading 1 9" xfId="536"/>
    <cellStyle name="Heading 2 2" xfId="102"/>
    <cellStyle name="Heading 2 2 2" xfId="537"/>
    <cellStyle name="Heading 2 3" xfId="103"/>
    <cellStyle name="Heading 2 4" xfId="104"/>
    <cellStyle name="Heading 2 5" xfId="538"/>
    <cellStyle name="Heading 2 6" xfId="539"/>
    <cellStyle name="Heading 2 7" xfId="540"/>
    <cellStyle name="Heading 2 8" xfId="541"/>
    <cellStyle name="Heading 2 9" xfId="542"/>
    <cellStyle name="Heading 3 2" xfId="105"/>
    <cellStyle name="Heading 3 2 2" xfId="543"/>
    <cellStyle name="Heading 3 3" xfId="106"/>
    <cellStyle name="Heading 3 4" xfId="107"/>
    <cellStyle name="Heading 3 5" xfId="544"/>
    <cellStyle name="Heading 3 6" xfId="545"/>
    <cellStyle name="Heading 3 7" xfId="546"/>
    <cellStyle name="Heading 3 8" xfId="547"/>
    <cellStyle name="Heading 3 9" xfId="548"/>
    <cellStyle name="Heading 4 2" xfId="108"/>
    <cellStyle name="Heading 4 2 2" xfId="549"/>
    <cellStyle name="Heading 4 3" xfId="109"/>
    <cellStyle name="Heading 4 4" xfId="110"/>
    <cellStyle name="Heading 4 5" xfId="550"/>
    <cellStyle name="Heading 4 6" xfId="551"/>
    <cellStyle name="Heading 4 7" xfId="552"/>
    <cellStyle name="Heading 4 8" xfId="553"/>
    <cellStyle name="Heading 4 9" xfId="554"/>
    <cellStyle name="Hyperlink" xfId="1629" builtinId="8"/>
    <cellStyle name="Hyperlink 2" xfId="111"/>
    <cellStyle name="Hyperlink 3" xfId="112"/>
    <cellStyle name="Hyperlink 3 2" xfId="555"/>
    <cellStyle name="Hyperlink 4 2" xfId="556"/>
    <cellStyle name="Input [yellow]" xfId="113"/>
    <cellStyle name="Input [yellow] 10" xfId="557"/>
    <cellStyle name="Input [yellow] 11" xfId="558"/>
    <cellStyle name="Input [yellow] 12" xfId="559"/>
    <cellStyle name="Input [yellow] 13" xfId="560"/>
    <cellStyle name="Input [yellow] 14" xfId="561"/>
    <cellStyle name="Input [yellow] 15" xfId="562"/>
    <cellStyle name="Input [yellow] 16" xfId="563"/>
    <cellStyle name="Input [yellow] 17" xfId="564"/>
    <cellStyle name="Input [yellow] 18" xfId="565"/>
    <cellStyle name="Input [yellow] 19" xfId="566"/>
    <cellStyle name="Input [yellow] 2" xfId="114"/>
    <cellStyle name="Input [yellow] 20" xfId="567"/>
    <cellStyle name="Input [yellow] 21" xfId="568"/>
    <cellStyle name="Input [yellow] 22" xfId="569"/>
    <cellStyle name="Input [yellow] 23" xfId="570"/>
    <cellStyle name="Input [yellow] 24" xfId="571"/>
    <cellStyle name="Input [yellow] 25" xfId="572"/>
    <cellStyle name="Input [yellow] 26" xfId="573"/>
    <cellStyle name="Input [yellow] 27" xfId="574"/>
    <cellStyle name="Input [yellow] 28" xfId="575"/>
    <cellStyle name="Input [yellow] 29" xfId="576"/>
    <cellStyle name="Input [yellow] 3" xfId="115"/>
    <cellStyle name="Input [yellow] 30" xfId="577"/>
    <cellStyle name="Input [yellow] 4" xfId="116"/>
    <cellStyle name="Input [yellow] 5" xfId="117"/>
    <cellStyle name="Input [yellow] 6" xfId="118"/>
    <cellStyle name="Input [yellow] 6 10" xfId="578"/>
    <cellStyle name="Input [yellow] 6 11" xfId="579"/>
    <cellStyle name="Input [yellow] 6 12" xfId="580"/>
    <cellStyle name="Input [yellow] 6 13" xfId="581"/>
    <cellStyle name="Input [yellow] 6 14" xfId="582"/>
    <cellStyle name="Input [yellow] 6 15" xfId="583"/>
    <cellStyle name="Input [yellow] 6 16" xfId="584"/>
    <cellStyle name="Input [yellow] 6 17" xfId="585"/>
    <cellStyle name="Input [yellow] 6 2" xfId="586"/>
    <cellStyle name="Input [yellow] 6 3" xfId="587"/>
    <cellStyle name="Input [yellow] 6 4" xfId="588"/>
    <cellStyle name="Input [yellow] 6 5" xfId="589"/>
    <cellStyle name="Input [yellow] 6 6" xfId="590"/>
    <cellStyle name="Input [yellow] 6 7" xfId="591"/>
    <cellStyle name="Input [yellow] 6 8" xfId="592"/>
    <cellStyle name="Input [yellow] 6 9" xfId="593"/>
    <cellStyle name="Input [yellow] 7" xfId="594"/>
    <cellStyle name="Input [yellow] 8" xfId="595"/>
    <cellStyle name="Input [yellow] 9" xfId="596"/>
    <cellStyle name="Input [yellow]_New VM - Sizing (Ex1b)" xfId="119"/>
    <cellStyle name="Input 2" xfId="120"/>
    <cellStyle name="Input 2 2" xfId="597"/>
    <cellStyle name="Input 2 2 2" xfId="598"/>
    <cellStyle name="Input 2 3" xfId="599"/>
    <cellStyle name="Input 3" xfId="121"/>
    <cellStyle name="Input 3 2" xfId="600"/>
    <cellStyle name="Input 4" xfId="122"/>
    <cellStyle name="Input 4 2" xfId="601"/>
    <cellStyle name="Input 5" xfId="602"/>
    <cellStyle name="Input 5 2" xfId="603"/>
    <cellStyle name="Input 6" xfId="604"/>
    <cellStyle name="Input 7" xfId="605"/>
    <cellStyle name="Input 8" xfId="606"/>
    <cellStyle name="Input 9" xfId="607"/>
    <cellStyle name="Linked Cell 2" xfId="123"/>
    <cellStyle name="Linked Cell 2 2" xfId="608"/>
    <cellStyle name="Linked Cell 3" xfId="124"/>
    <cellStyle name="Linked Cell 4" xfId="125"/>
    <cellStyle name="Linked Cell 5" xfId="609"/>
    <cellStyle name="Linked Cell 6" xfId="610"/>
    <cellStyle name="Linked Cell 7" xfId="611"/>
    <cellStyle name="Linked Cell 8" xfId="612"/>
    <cellStyle name="Linked Cell 9" xfId="613"/>
    <cellStyle name="Main_Heading" xfId="126"/>
    <cellStyle name="Millares [0]_pldt" xfId="127"/>
    <cellStyle name="Millares_pldt" xfId="128"/>
    <cellStyle name="Milliers [0]_EDYAN" xfId="129"/>
    <cellStyle name="Milliers_EDYAN" xfId="130"/>
    <cellStyle name="Model" xfId="131"/>
    <cellStyle name="Moneda [0]_pldt" xfId="132"/>
    <cellStyle name="Moneda_pldt" xfId="133"/>
    <cellStyle name="Monétaire [0]_EDYAN" xfId="134"/>
    <cellStyle name="Monétaire_EDYAN" xfId="135"/>
    <cellStyle name="Neutral 2" xfId="136"/>
    <cellStyle name="Neutral 2 2" xfId="614"/>
    <cellStyle name="Neutral 3" xfId="137"/>
    <cellStyle name="Neutral 4" xfId="138"/>
    <cellStyle name="Neutral 5" xfId="615"/>
    <cellStyle name="Neutral 6" xfId="616"/>
    <cellStyle name="Neutral 7" xfId="617"/>
    <cellStyle name="Neutral 8" xfId="618"/>
    <cellStyle name="Neutral 9" xfId="619"/>
    <cellStyle name="Norm੎੎" xfId="139"/>
    <cellStyle name="Norm੎੎ 10" xfId="620"/>
    <cellStyle name="Norm੎੎ 11" xfId="621"/>
    <cellStyle name="Norm੎੎ 12" xfId="622"/>
    <cellStyle name="Norm੎੎ 13" xfId="623"/>
    <cellStyle name="Norm੎੎ 14" xfId="624"/>
    <cellStyle name="Norm੎੎ 15" xfId="625"/>
    <cellStyle name="Norm੎੎ 16" xfId="626"/>
    <cellStyle name="Norm੎੎ 17" xfId="627"/>
    <cellStyle name="Norm੎੎ 2" xfId="628"/>
    <cellStyle name="Norm੎੎ 2 2" xfId="629"/>
    <cellStyle name="Norm੎੎ 3" xfId="630"/>
    <cellStyle name="Norm੎੎ 3 2" xfId="631"/>
    <cellStyle name="Norm੎੎ 3 3" xfId="632"/>
    <cellStyle name="Norm੎੎ 4" xfId="633"/>
    <cellStyle name="Norm੎੎ 5" xfId="634"/>
    <cellStyle name="Norm੎੎ 6" xfId="635"/>
    <cellStyle name="Norm੎੎ 7" xfId="636"/>
    <cellStyle name="Norm੎੎ 8" xfId="637"/>
    <cellStyle name="Norm੎੎ 9" xfId="638"/>
    <cellStyle name="Normal" xfId="0" builtinId="0"/>
    <cellStyle name="Normal - Style1" xfId="140"/>
    <cellStyle name="Normal 10" xfId="216"/>
    <cellStyle name="Normal 10 10" xfId="639"/>
    <cellStyle name="Normal 10 10 2" xfId="640"/>
    <cellStyle name="Normal 10 11" xfId="641"/>
    <cellStyle name="Normal 10 11 2" xfId="642"/>
    <cellStyle name="Normal 10 12" xfId="643"/>
    <cellStyle name="Normal 10 12 2" xfId="644"/>
    <cellStyle name="Normal 10 13" xfId="645"/>
    <cellStyle name="Normal 10 2" xfId="646"/>
    <cellStyle name="Normal 10 2 2" xfId="647"/>
    <cellStyle name="Normal 10 2 2 2" xfId="648"/>
    <cellStyle name="Normal 10 2 3" xfId="649"/>
    <cellStyle name="Normal 10 2 3 2" xfId="650"/>
    <cellStyle name="Normal 10 2 4" xfId="651"/>
    <cellStyle name="Normal 10 2 4 2" xfId="652"/>
    <cellStyle name="Normal 10 2 5" xfId="653"/>
    <cellStyle name="Normal 10 2 5 2" xfId="654"/>
    <cellStyle name="Normal 10 2 6" xfId="655"/>
    <cellStyle name="Normal 10 2 6 2" xfId="656"/>
    <cellStyle name="Normal 10 2 7" xfId="657"/>
    <cellStyle name="Normal 10 2 7 2" xfId="658"/>
    <cellStyle name="Normal 10 2 8" xfId="659"/>
    <cellStyle name="Normal 10 3" xfId="660"/>
    <cellStyle name="Normal 10 3 2" xfId="661"/>
    <cellStyle name="Normal 10 3 2 2" xfId="662"/>
    <cellStyle name="Normal 10 3 3" xfId="663"/>
    <cellStyle name="Normal 10 3 3 2" xfId="664"/>
    <cellStyle name="Normal 10 3 4" xfId="665"/>
    <cellStyle name="Normal 10 3 4 2" xfId="666"/>
    <cellStyle name="Normal 10 3 5" xfId="667"/>
    <cellStyle name="Normal 10 3 5 2" xfId="668"/>
    <cellStyle name="Normal 10 3 6" xfId="669"/>
    <cellStyle name="Normal 10 3 6 2" xfId="670"/>
    <cellStyle name="Normal 10 3 7" xfId="671"/>
    <cellStyle name="Normal 10 3 7 2" xfId="672"/>
    <cellStyle name="Normal 10 3 8" xfId="673"/>
    <cellStyle name="Normal 10 4" xfId="674"/>
    <cellStyle name="Normal 10 4 2" xfId="675"/>
    <cellStyle name="Normal 10 4 2 2" xfId="676"/>
    <cellStyle name="Normal 10 4 3" xfId="677"/>
    <cellStyle name="Normal 10 4 3 2" xfId="678"/>
    <cellStyle name="Normal 10 4 4" xfId="679"/>
    <cellStyle name="Normal 10 4 4 2" xfId="680"/>
    <cellStyle name="Normal 10 4 5" xfId="681"/>
    <cellStyle name="Normal 10 4 5 2" xfId="682"/>
    <cellStyle name="Normal 10 4 6" xfId="683"/>
    <cellStyle name="Normal 10 4 6 2" xfId="684"/>
    <cellStyle name="Normal 10 4 7" xfId="685"/>
    <cellStyle name="Normal 10 4 7 2" xfId="686"/>
    <cellStyle name="Normal 10 4 8" xfId="687"/>
    <cellStyle name="Normal 10 5" xfId="688"/>
    <cellStyle name="Normal 10 5 2" xfId="689"/>
    <cellStyle name="Normal 10 5 2 2" xfId="690"/>
    <cellStyle name="Normal 10 5 3" xfId="691"/>
    <cellStyle name="Normal 10 5 3 2" xfId="692"/>
    <cellStyle name="Normal 10 5 4" xfId="693"/>
    <cellStyle name="Normal 10 5 4 2" xfId="694"/>
    <cellStyle name="Normal 10 5 5" xfId="695"/>
    <cellStyle name="Normal 10 5 5 2" xfId="696"/>
    <cellStyle name="Normal 10 5 6" xfId="697"/>
    <cellStyle name="Normal 10 5 6 2" xfId="698"/>
    <cellStyle name="Normal 10 5 7" xfId="699"/>
    <cellStyle name="Normal 10 5 7 2" xfId="700"/>
    <cellStyle name="Normal 10 5 8" xfId="701"/>
    <cellStyle name="Normal 10 6" xfId="702"/>
    <cellStyle name="Normal 10 7" xfId="703"/>
    <cellStyle name="Normal 10 7 2" xfId="704"/>
    <cellStyle name="Normal 10 8" xfId="705"/>
    <cellStyle name="Normal 10 8 2" xfId="706"/>
    <cellStyle name="Normal 10 9" xfId="707"/>
    <cellStyle name="Normal 10 9 2" xfId="708"/>
    <cellStyle name="Normal 11" xfId="709"/>
    <cellStyle name="Normal 11 2" xfId="710"/>
    <cellStyle name="Normal 11 3" xfId="711"/>
    <cellStyle name="Normal 11 4" xfId="712"/>
    <cellStyle name="Normal 11 5" xfId="713"/>
    <cellStyle name="Normal 11 6" xfId="714"/>
    <cellStyle name="Normal 11 7" xfId="715"/>
    <cellStyle name="Normal 12" xfId="716"/>
    <cellStyle name="Normal 12 2" xfId="717"/>
    <cellStyle name="Normal 13" xfId="718"/>
    <cellStyle name="Normal 13 2" xfId="719"/>
    <cellStyle name="Normal 14" xfId="720"/>
    <cellStyle name="Normal 15" xfId="721"/>
    <cellStyle name="Normal 15 10" xfId="722"/>
    <cellStyle name="Normal 15 2" xfId="723"/>
    <cellStyle name="Normal 15 2 2" xfId="724"/>
    <cellStyle name="Normal 15 2 2 2" xfId="725"/>
    <cellStyle name="Normal 15 2 3" xfId="726"/>
    <cellStyle name="Normal 15 2 3 2" xfId="727"/>
    <cellStyle name="Normal 15 2 4" xfId="728"/>
    <cellStyle name="Normal 15 2 4 2" xfId="729"/>
    <cellStyle name="Normal 15 2 5" xfId="730"/>
    <cellStyle name="Normal 15 2 5 2" xfId="731"/>
    <cellStyle name="Normal 15 2 6" xfId="732"/>
    <cellStyle name="Normal 15 2 6 2" xfId="733"/>
    <cellStyle name="Normal 15 2 7" xfId="734"/>
    <cellStyle name="Normal 15 2 7 2" xfId="735"/>
    <cellStyle name="Normal 15 2 8" xfId="736"/>
    <cellStyle name="Normal 15 3" xfId="737"/>
    <cellStyle name="Normal 15 3 2" xfId="738"/>
    <cellStyle name="Normal 15 3 2 2" xfId="739"/>
    <cellStyle name="Normal 15 3 3" xfId="740"/>
    <cellStyle name="Normal 15 3 3 2" xfId="741"/>
    <cellStyle name="Normal 15 3 4" xfId="742"/>
    <cellStyle name="Normal 15 3 4 2" xfId="743"/>
    <cellStyle name="Normal 15 3 5" xfId="744"/>
    <cellStyle name="Normal 15 3 5 2" xfId="745"/>
    <cellStyle name="Normal 15 3 6" xfId="746"/>
    <cellStyle name="Normal 15 3 6 2" xfId="747"/>
    <cellStyle name="Normal 15 3 7" xfId="748"/>
    <cellStyle name="Normal 15 3 7 2" xfId="749"/>
    <cellStyle name="Normal 15 3 8" xfId="750"/>
    <cellStyle name="Normal 15 4" xfId="751"/>
    <cellStyle name="Normal 15 4 2" xfId="752"/>
    <cellStyle name="Normal 15 5" xfId="753"/>
    <cellStyle name="Normal 15 5 2" xfId="754"/>
    <cellStyle name="Normal 15 6" xfId="755"/>
    <cellStyle name="Normal 15 6 2" xfId="756"/>
    <cellStyle name="Normal 15 7" xfId="757"/>
    <cellStyle name="Normal 15 7 2" xfId="758"/>
    <cellStyle name="Normal 15 8" xfId="759"/>
    <cellStyle name="Normal 15 8 2" xfId="760"/>
    <cellStyle name="Normal 15 9" xfId="761"/>
    <cellStyle name="Normal 15 9 2" xfId="762"/>
    <cellStyle name="Normal 16" xfId="763"/>
    <cellStyle name="Normal 16 10" xfId="764"/>
    <cellStyle name="Normal 16 2" xfId="765"/>
    <cellStyle name="Normal 16 2 2" xfId="766"/>
    <cellStyle name="Normal 16 2 2 2" xfId="767"/>
    <cellStyle name="Normal 16 2 3" xfId="768"/>
    <cellStyle name="Normal 16 2 3 2" xfId="769"/>
    <cellStyle name="Normal 16 2 4" xfId="770"/>
    <cellStyle name="Normal 16 2 4 2" xfId="771"/>
    <cellStyle name="Normal 16 2 5" xfId="772"/>
    <cellStyle name="Normal 16 2 5 2" xfId="773"/>
    <cellStyle name="Normal 16 2 6" xfId="774"/>
    <cellStyle name="Normal 16 2 6 2" xfId="775"/>
    <cellStyle name="Normal 16 2 7" xfId="776"/>
    <cellStyle name="Normal 16 2 7 2" xfId="777"/>
    <cellStyle name="Normal 16 2 8" xfId="778"/>
    <cellStyle name="Normal 16 3" xfId="779"/>
    <cellStyle name="Normal 16 3 2" xfId="780"/>
    <cellStyle name="Normal 16 3 2 2" xfId="781"/>
    <cellStyle name="Normal 16 3 3" xfId="782"/>
    <cellStyle name="Normal 16 3 3 2" xfId="783"/>
    <cellStyle name="Normal 16 3 4" xfId="784"/>
    <cellStyle name="Normal 16 3 4 2" xfId="785"/>
    <cellStyle name="Normal 16 3 5" xfId="786"/>
    <cellStyle name="Normal 16 3 5 2" xfId="787"/>
    <cellStyle name="Normal 16 3 6" xfId="788"/>
    <cellStyle name="Normal 16 3 6 2" xfId="789"/>
    <cellStyle name="Normal 16 3 7" xfId="790"/>
    <cellStyle name="Normal 16 3 7 2" xfId="791"/>
    <cellStyle name="Normal 16 3 8" xfId="792"/>
    <cellStyle name="Normal 16 4" xfId="793"/>
    <cellStyle name="Normal 16 4 2" xfId="794"/>
    <cellStyle name="Normal 16 5" xfId="795"/>
    <cellStyle name="Normal 16 5 2" xfId="796"/>
    <cellStyle name="Normal 16 6" xfId="797"/>
    <cellStyle name="Normal 16 6 2" xfId="798"/>
    <cellStyle name="Normal 16 7" xfId="799"/>
    <cellStyle name="Normal 16 7 2" xfId="800"/>
    <cellStyle name="Normal 16 8" xfId="801"/>
    <cellStyle name="Normal 16 8 2" xfId="802"/>
    <cellStyle name="Normal 16 9" xfId="803"/>
    <cellStyle name="Normal 16 9 2" xfId="804"/>
    <cellStyle name="Normal 17" xfId="805"/>
    <cellStyle name="Normal 17 10" xfId="806"/>
    <cellStyle name="Normal 17 2" xfId="807"/>
    <cellStyle name="Normal 17 3" xfId="808"/>
    <cellStyle name="Normal 17 4" xfId="809"/>
    <cellStyle name="Normal 17 4 2" xfId="810"/>
    <cellStyle name="Normal 17 5" xfId="811"/>
    <cellStyle name="Normal 17 5 2" xfId="812"/>
    <cellStyle name="Normal 17 6" xfId="813"/>
    <cellStyle name="Normal 17 6 2" xfId="814"/>
    <cellStyle name="Normal 17 7" xfId="815"/>
    <cellStyle name="Normal 17 7 2" xfId="816"/>
    <cellStyle name="Normal 17 8" xfId="817"/>
    <cellStyle name="Normal 17 8 2" xfId="818"/>
    <cellStyle name="Normal 17 9" xfId="819"/>
    <cellStyle name="Normal 17 9 2" xfId="820"/>
    <cellStyle name="Normal 18" xfId="821"/>
    <cellStyle name="Normal 19" xfId="822"/>
    <cellStyle name="Normal 2" xfId="141"/>
    <cellStyle name="Normal 2 10" xfId="823"/>
    <cellStyle name="Normal 2 11" xfId="824"/>
    <cellStyle name="Normal 2 12" xfId="825"/>
    <cellStyle name="Normal 2 13" xfId="826"/>
    <cellStyle name="Normal 2 14" xfId="827"/>
    <cellStyle name="Normal 2 15" xfId="828"/>
    <cellStyle name="Normal 2 16" xfId="829"/>
    <cellStyle name="Normal 2 17" xfId="830"/>
    <cellStyle name="Normal 2 18" xfId="831"/>
    <cellStyle name="Normal 2 19" xfId="832"/>
    <cellStyle name="Normal 2 2" xfId="142"/>
    <cellStyle name="Normal 2 2 10" xfId="833"/>
    <cellStyle name="Normal 2 2 11" xfId="834"/>
    <cellStyle name="Normal 2 2 12" xfId="835"/>
    <cellStyle name="Normal 2 2 13" xfId="836"/>
    <cellStyle name="Normal 2 2 14" xfId="837"/>
    <cellStyle name="Normal 2 2 15" xfId="838"/>
    <cellStyle name="Normal 2 2 16" xfId="839"/>
    <cellStyle name="Normal 2 2 17" xfId="840"/>
    <cellStyle name="Normal 2 2 2" xfId="841"/>
    <cellStyle name="Normal 2 2 3" xfId="842"/>
    <cellStyle name="Normal 2 2 4" xfId="843"/>
    <cellStyle name="Normal 2 2 5" xfId="844"/>
    <cellStyle name="Normal 2 2 6" xfId="845"/>
    <cellStyle name="Normal 2 2 7" xfId="846"/>
    <cellStyle name="Normal 2 2 8" xfId="847"/>
    <cellStyle name="Normal 2 2 9" xfId="848"/>
    <cellStyle name="Normal 2 20" xfId="849"/>
    <cellStyle name="Normal 2 20 2" xfId="850"/>
    <cellStyle name="Normal 2 20 2 2" xfId="851"/>
    <cellStyle name="Normal 2 20 2 3" xfId="852"/>
    <cellStyle name="Normal 2 20 2 4" xfId="853"/>
    <cellStyle name="Normal 2 20 2 5" xfId="854"/>
    <cellStyle name="Normal 2 20 2 6" xfId="855"/>
    <cellStyle name="Normal 2 20 3" xfId="856"/>
    <cellStyle name="Normal 2 20 4" xfId="857"/>
    <cellStyle name="Normal 2 20 5" xfId="858"/>
    <cellStyle name="Normal 2 20 6" xfId="859"/>
    <cellStyle name="Normal 2 20 7" xfId="860"/>
    <cellStyle name="Normal 2 21" xfId="861"/>
    <cellStyle name="Normal 2 21 2" xfId="862"/>
    <cellStyle name="Normal 2 21 2 2" xfId="863"/>
    <cellStyle name="Normal 2 21 2 3" xfId="864"/>
    <cellStyle name="Normal 2 21 2 4" xfId="865"/>
    <cellStyle name="Normal 2 21 2 5" xfId="866"/>
    <cellStyle name="Normal 2 21 2 6" xfId="867"/>
    <cellStyle name="Normal 2 21 3" xfId="868"/>
    <cellStyle name="Normal 2 21 4" xfId="869"/>
    <cellStyle name="Normal 2 21 5" xfId="870"/>
    <cellStyle name="Normal 2 21 6" xfId="871"/>
    <cellStyle name="Normal 2 21 7" xfId="872"/>
    <cellStyle name="Normal 2 22" xfId="873"/>
    <cellStyle name="Normal 2 22 2" xfId="874"/>
    <cellStyle name="Normal 2 22 2 2" xfId="875"/>
    <cellStyle name="Normal 2 22 2 3" xfId="876"/>
    <cellStyle name="Normal 2 22 2 4" xfId="877"/>
    <cellStyle name="Normal 2 22 2 5" xfId="878"/>
    <cellStyle name="Normal 2 22 2 6" xfId="879"/>
    <cellStyle name="Normal 2 22 3" xfId="880"/>
    <cellStyle name="Normal 2 22 4" xfId="881"/>
    <cellStyle name="Normal 2 22 5" xfId="882"/>
    <cellStyle name="Normal 2 22 6" xfId="883"/>
    <cellStyle name="Normal 2 22 7" xfId="884"/>
    <cellStyle name="Normal 2 23" xfId="885"/>
    <cellStyle name="Normal 2 23 2" xfId="886"/>
    <cellStyle name="Normal 2 23 2 2" xfId="887"/>
    <cellStyle name="Normal 2 23 2 3" xfId="888"/>
    <cellStyle name="Normal 2 23 2 4" xfId="889"/>
    <cellStyle name="Normal 2 23 2 5" xfId="890"/>
    <cellStyle name="Normal 2 23 2 6" xfId="891"/>
    <cellStyle name="Normal 2 23 3" xfId="892"/>
    <cellStyle name="Normal 2 23 4" xfId="893"/>
    <cellStyle name="Normal 2 23 5" xfId="894"/>
    <cellStyle name="Normal 2 23 6" xfId="895"/>
    <cellStyle name="Normal 2 23 7" xfId="896"/>
    <cellStyle name="Normal 2 24" xfId="897"/>
    <cellStyle name="Normal 2 24 2" xfId="898"/>
    <cellStyle name="Normal 2 24 2 2" xfId="899"/>
    <cellStyle name="Normal 2 24 2 3" xfId="900"/>
    <cellStyle name="Normal 2 24 2 4" xfId="901"/>
    <cellStyle name="Normal 2 24 2 5" xfId="902"/>
    <cellStyle name="Normal 2 24 2 6" xfId="903"/>
    <cellStyle name="Normal 2 24 3" xfId="904"/>
    <cellStyle name="Normal 2 24 4" xfId="905"/>
    <cellStyle name="Normal 2 24 5" xfId="906"/>
    <cellStyle name="Normal 2 24 6" xfId="907"/>
    <cellStyle name="Normal 2 24 7" xfId="908"/>
    <cellStyle name="Normal 2 25" xfId="909"/>
    <cellStyle name="Normal 2 25 2" xfId="910"/>
    <cellStyle name="Normal 2 25 2 2" xfId="911"/>
    <cellStyle name="Normal 2 25 2 3" xfId="912"/>
    <cellStyle name="Normal 2 25 2 4" xfId="913"/>
    <cellStyle name="Normal 2 25 2 5" xfId="914"/>
    <cellStyle name="Normal 2 25 2 6" xfId="915"/>
    <cellStyle name="Normal 2 25 3" xfId="916"/>
    <cellStyle name="Normal 2 25 4" xfId="917"/>
    <cellStyle name="Normal 2 25 5" xfId="918"/>
    <cellStyle name="Normal 2 25 6" xfId="919"/>
    <cellStyle name="Normal 2 25 7" xfId="920"/>
    <cellStyle name="Normal 2 26" xfId="921"/>
    <cellStyle name="Normal 2 26 2" xfId="922"/>
    <cellStyle name="Normal 2 26 2 2" xfId="923"/>
    <cellStyle name="Normal 2 26 2 3" xfId="924"/>
    <cellStyle name="Normal 2 26 2 4" xfId="925"/>
    <cellStyle name="Normal 2 26 2 5" xfId="926"/>
    <cellStyle name="Normal 2 26 2 6" xfId="927"/>
    <cellStyle name="Normal 2 26 3" xfId="928"/>
    <cellStyle name="Normal 2 26 4" xfId="929"/>
    <cellStyle name="Normal 2 26 5" xfId="930"/>
    <cellStyle name="Normal 2 26 6" xfId="931"/>
    <cellStyle name="Normal 2 26 7" xfId="932"/>
    <cellStyle name="Normal 2 27" xfId="933"/>
    <cellStyle name="Normal 2 27 2" xfId="934"/>
    <cellStyle name="Normal 2 27 2 2" xfId="935"/>
    <cellStyle name="Normal 2 27 2 3" xfId="936"/>
    <cellStyle name="Normal 2 27 2 4" xfId="937"/>
    <cellStyle name="Normal 2 27 2 5" xfId="938"/>
    <cellStyle name="Normal 2 27 2 6" xfId="939"/>
    <cellStyle name="Normal 2 27 3" xfId="940"/>
    <cellStyle name="Normal 2 27 4" xfId="941"/>
    <cellStyle name="Normal 2 27 5" xfId="942"/>
    <cellStyle name="Normal 2 27 6" xfId="943"/>
    <cellStyle name="Normal 2 27 7" xfId="944"/>
    <cellStyle name="Normal 2 28" xfId="945"/>
    <cellStyle name="Normal 2 28 2" xfId="946"/>
    <cellStyle name="Normal 2 28 2 2" xfId="947"/>
    <cellStyle name="Normal 2 28 2 3" xfId="948"/>
    <cellStyle name="Normal 2 28 2 4" xfId="949"/>
    <cellStyle name="Normal 2 28 2 5" xfId="950"/>
    <cellStyle name="Normal 2 28 2 6" xfId="951"/>
    <cellStyle name="Normal 2 28 3" xfId="952"/>
    <cellStyle name="Normal 2 28 4" xfId="953"/>
    <cellStyle name="Normal 2 28 5" xfId="954"/>
    <cellStyle name="Normal 2 28 6" xfId="955"/>
    <cellStyle name="Normal 2 28 7" xfId="956"/>
    <cellStyle name="Normal 2 29" xfId="957"/>
    <cellStyle name="Normal 2 29 2" xfId="958"/>
    <cellStyle name="Normal 2 29 2 2" xfId="959"/>
    <cellStyle name="Normal 2 29 2 3" xfId="960"/>
    <cellStyle name="Normal 2 29 2 4" xfId="961"/>
    <cellStyle name="Normal 2 29 2 5" xfId="962"/>
    <cellStyle name="Normal 2 29 2 6" xfId="963"/>
    <cellStyle name="Normal 2 29 3" xfId="964"/>
    <cellStyle name="Normal 2 29 4" xfId="965"/>
    <cellStyle name="Normal 2 29 5" xfId="966"/>
    <cellStyle name="Normal 2 29 6" xfId="967"/>
    <cellStyle name="Normal 2 29 7" xfId="968"/>
    <cellStyle name="Normal 2 3" xfId="143"/>
    <cellStyle name="Normal 2 3 10" xfId="969"/>
    <cellStyle name="Normal 2 3 11" xfId="970"/>
    <cellStyle name="Normal 2 3 12" xfId="971"/>
    <cellStyle name="Normal 2 3 13" xfId="972"/>
    <cellStyle name="Normal 2 3 14" xfId="973"/>
    <cellStyle name="Normal 2 3 15" xfId="974"/>
    <cellStyle name="Normal 2 3 16" xfId="975"/>
    <cellStyle name="Normal 2 3 17" xfId="976"/>
    <cellStyle name="Normal 2 3 2" xfId="977"/>
    <cellStyle name="Normal 2 3 3" xfId="978"/>
    <cellStyle name="Normal 2 3 4" xfId="979"/>
    <cellStyle name="Normal 2 3 5" xfId="980"/>
    <cellStyle name="Normal 2 3 6" xfId="981"/>
    <cellStyle name="Normal 2 3 7" xfId="982"/>
    <cellStyle name="Normal 2 3 8" xfId="983"/>
    <cellStyle name="Normal 2 3 9" xfId="984"/>
    <cellStyle name="Normal 2 4" xfId="985"/>
    <cellStyle name="Normal 2 5" xfId="986"/>
    <cellStyle name="Normal 2 6" xfId="987"/>
    <cellStyle name="Normal 2 7" xfId="988"/>
    <cellStyle name="Normal 2 8" xfId="989"/>
    <cellStyle name="Normal 2 9" xfId="990"/>
    <cellStyle name="Normal 20" xfId="991"/>
    <cellStyle name="Normal 21" xfId="992"/>
    <cellStyle name="Normal 22" xfId="993"/>
    <cellStyle name="Normal 22 2" xfId="994"/>
    <cellStyle name="Normal 22 2 2" xfId="995"/>
    <cellStyle name="Normal 22 2 2 2" xfId="996"/>
    <cellStyle name="Normal 22 2 3" xfId="997"/>
    <cellStyle name="Normal 22 2 3 2" xfId="998"/>
    <cellStyle name="Normal 22 2 4" xfId="999"/>
    <cellStyle name="Normal 22 2 4 2" xfId="1000"/>
    <cellStyle name="Normal 22 2 5" xfId="1001"/>
    <cellStyle name="Normal 22 2 5 2" xfId="1002"/>
    <cellStyle name="Normal 22 2 6" xfId="1003"/>
    <cellStyle name="Normal 22 2 6 2" xfId="1004"/>
    <cellStyle name="Normal 22 2 7" xfId="1005"/>
    <cellStyle name="Normal 22 2 7 2" xfId="1006"/>
    <cellStyle name="Normal 22 2 8" xfId="1007"/>
    <cellStyle name="Normal 22 3" xfId="1008"/>
    <cellStyle name="Normal 22 3 2" xfId="1009"/>
    <cellStyle name="Normal 22 4" xfId="1010"/>
    <cellStyle name="Normal 22 4 2" xfId="1011"/>
    <cellStyle name="Normal 22 5" xfId="1012"/>
    <cellStyle name="Normal 22 5 2" xfId="1013"/>
    <cellStyle name="Normal 22 6" xfId="1014"/>
    <cellStyle name="Normal 22 6 2" xfId="1015"/>
    <cellStyle name="Normal 22 7" xfId="1016"/>
    <cellStyle name="Normal 22 7 2" xfId="1017"/>
    <cellStyle name="Normal 22 8" xfId="1018"/>
    <cellStyle name="Normal 22 8 2" xfId="1019"/>
    <cellStyle name="Normal 22 9" xfId="1020"/>
    <cellStyle name="Normal 23" xfId="1021"/>
    <cellStyle name="Normal 23 2" xfId="1022"/>
    <cellStyle name="Normal 24" xfId="1023"/>
    <cellStyle name="Normal 24 2" xfId="1024"/>
    <cellStyle name="Normal 25" xfId="1025"/>
    <cellStyle name="Normal 26" xfId="1026"/>
    <cellStyle name="Normal 27" xfId="1027"/>
    <cellStyle name="Normal 28" xfId="1028"/>
    <cellStyle name="Normal 29" xfId="1029"/>
    <cellStyle name="Normal 3" xfId="144"/>
    <cellStyle name="Normal 30" xfId="1030"/>
    <cellStyle name="Normal 31" xfId="1031"/>
    <cellStyle name="Normal 31 2" xfId="1032"/>
    <cellStyle name="Normal 32" xfId="1033"/>
    <cellStyle name="Normal 32 2" xfId="1034"/>
    <cellStyle name="Normal 32 2 2" xfId="1035"/>
    <cellStyle name="Normal 32 3" xfId="1036"/>
    <cellStyle name="Normal 32 3 2" xfId="1037"/>
    <cellStyle name="Normal 32 4" xfId="1038"/>
    <cellStyle name="Normal 32 4 2" xfId="1039"/>
    <cellStyle name="Normal 32 5" xfId="1040"/>
    <cellStyle name="Normal 32 5 2" xfId="1041"/>
    <cellStyle name="Normal 32 6" xfId="1042"/>
    <cellStyle name="Normal 32 6 2" xfId="1043"/>
    <cellStyle name="Normal 32 7" xfId="1044"/>
    <cellStyle name="Normal 33" xfId="1045"/>
    <cellStyle name="Normal 33 2" xfId="1046"/>
    <cellStyle name="Normal 33 3" xfId="1047"/>
    <cellStyle name="Normal 33 4" xfId="1048"/>
    <cellStyle name="Normal 33 5" xfId="1049"/>
    <cellStyle name="Normal 34" xfId="1050"/>
    <cellStyle name="Normal 34 2" xfId="1051"/>
    <cellStyle name="Normal 34 3" xfId="1052"/>
    <cellStyle name="Normal 34 4" xfId="1053"/>
    <cellStyle name="Normal 34 5" xfId="1054"/>
    <cellStyle name="Normal 35" xfId="1055"/>
    <cellStyle name="Normal 35 2" xfId="1056"/>
    <cellStyle name="Normal 35 3" xfId="1057"/>
    <cellStyle name="Normal 36" xfId="1058"/>
    <cellStyle name="Normal 37" xfId="1059"/>
    <cellStyle name="Normal 38" xfId="1060"/>
    <cellStyle name="Normal 39" xfId="1061"/>
    <cellStyle name="Normal 4" xfId="145"/>
    <cellStyle name="Normal 4 10" xfId="1062"/>
    <cellStyle name="Normal 4 11" xfId="1063"/>
    <cellStyle name="Normal 4 12" xfId="1064"/>
    <cellStyle name="Normal 4 13" xfId="1065"/>
    <cellStyle name="Normal 4 14" xfId="1066"/>
    <cellStyle name="Normal 4 15" xfId="1067"/>
    <cellStyle name="Normal 4 16" xfId="1068"/>
    <cellStyle name="Normal 4 17" xfId="1069"/>
    <cellStyle name="Normal 4 2" xfId="1070"/>
    <cellStyle name="Normal 4 3" xfId="1071"/>
    <cellStyle name="Normal 4 4" xfId="1072"/>
    <cellStyle name="Normal 4 5" xfId="1073"/>
    <cellStyle name="Normal 4 6" xfId="1074"/>
    <cellStyle name="Normal 4 7" xfId="1075"/>
    <cellStyle name="Normal 4 8" xfId="1076"/>
    <cellStyle name="Normal 4 9" xfId="1077"/>
    <cellStyle name="Normal 40" xfId="1626"/>
    <cellStyle name="Normal 40 2" xfId="1628"/>
    <cellStyle name="Normal 5" xfId="146"/>
    <cellStyle name="Normal 5 10" xfId="1078"/>
    <cellStyle name="Normal 5 11" xfId="1079"/>
    <cellStyle name="Normal 5 12" xfId="1080"/>
    <cellStyle name="Normal 5 13" xfId="1081"/>
    <cellStyle name="Normal 5 14" xfId="1082"/>
    <cellStyle name="Normal 5 15" xfId="1083"/>
    <cellStyle name="Normal 5 16" xfId="1084"/>
    <cellStyle name="Normal 5 17" xfId="1085"/>
    <cellStyle name="Normal 5 18" xfId="1086"/>
    <cellStyle name="Normal 5 19" xfId="1087"/>
    <cellStyle name="Normal 5 2" xfId="1088"/>
    <cellStyle name="Normal 5 20" xfId="1089"/>
    <cellStyle name="Normal 5 21" xfId="1090"/>
    <cellStyle name="Normal 5 3" xfId="1091"/>
    <cellStyle name="Normal 5 4" xfId="1092"/>
    <cellStyle name="Normal 5 5" xfId="1093"/>
    <cellStyle name="Normal 5 6" xfId="1094"/>
    <cellStyle name="Normal 5 7" xfId="1095"/>
    <cellStyle name="Normal 5 8" xfId="1096"/>
    <cellStyle name="Normal 5 9" xfId="1097"/>
    <cellStyle name="Normal 6" xfId="147"/>
    <cellStyle name="Normal 6 10" xfId="1098"/>
    <cellStyle name="Normal 6 11" xfId="1099"/>
    <cellStyle name="Normal 6 2" xfId="1100"/>
    <cellStyle name="Normal 6 3" xfId="1101"/>
    <cellStyle name="Normal 6 4" xfId="1102"/>
    <cellStyle name="Normal 6 5" xfId="1103"/>
    <cellStyle name="Normal 6 6" xfId="1104"/>
    <cellStyle name="Normal 6 7" xfId="1105"/>
    <cellStyle name="Normal 6 8" xfId="1106"/>
    <cellStyle name="Normal 6 9" xfId="1107"/>
    <cellStyle name="Normal 7" xfId="148"/>
    <cellStyle name="Normal 7 10" xfId="1108"/>
    <cellStyle name="Normal 7 11" xfId="1109"/>
    <cellStyle name="Normal 7 12" xfId="1110"/>
    <cellStyle name="Normal 7 12 2" xfId="1111"/>
    <cellStyle name="Normal 7 12 3" xfId="1112"/>
    <cellStyle name="Normal 7 12 3 2" xfId="1113"/>
    <cellStyle name="Normal 7 12 4" xfId="1114"/>
    <cellStyle name="Normal 7 12 4 2" xfId="1115"/>
    <cellStyle name="Normal 7 12 5" xfId="1116"/>
    <cellStyle name="Normal 7 12 5 2" xfId="1117"/>
    <cellStyle name="Normal 7 12 6" xfId="1118"/>
    <cellStyle name="Normal 7 12 6 2" xfId="1119"/>
    <cellStyle name="Normal 7 12 7" xfId="1120"/>
    <cellStyle name="Normal 7 12 7 2" xfId="1121"/>
    <cellStyle name="Normal 7 12 8" xfId="1122"/>
    <cellStyle name="Normal 7 12 8 2" xfId="1123"/>
    <cellStyle name="Normal 7 12 9" xfId="1124"/>
    <cellStyle name="Normal 7 13" xfId="1125"/>
    <cellStyle name="Normal 7 14" xfId="1126"/>
    <cellStyle name="Normal 7 15" xfId="1127"/>
    <cellStyle name="Normal 7 16" xfId="1128"/>
    <cellStyle name="Normal 7 17" xfId="1129"/>
    <cellStyle name="Normal 7 18" xfId="1130"/>
    <cellStyle name="Normal 7 19" xfId="1131"/>
    <cellStyle name="Normal 7 2" xfId="1132"/>
    <cellStyle name="Normal 7 20" xfId="1133"/>
    <cellStyle name="Normal 7 21" xfId="1134"/>
    <cellStyle name="Normal 7 22" xfId="1135"/>
    <cellStyle name="Normal 7 23" xfId="1136"/>
    <cellStyle name="Normal 7 24" xfId="1137"/>
    <cellStyle name="Normal 7 25" xfId="1138"/>
    <cellStyle name="Normal 7 25 10" xfId="1139"/>
    <cellStyle name="Normal 7 25 2" xfId="1140"/>
    <cellStyle name="Normal 7 25 3" xfId="1141"/>
    <cellStyle name="Normal 7 25 4" xfId="1142"/>
    <cellStyle name="Normal 7 25 4 2" xfId="1143"/>
    <cellStyle name="Normal 7 25 5" xfId="1144"/>
    <cellStyle name="Normal 7 25 5 2" xfId="1145"/>
    <cellStyle name="Normal 7 25 6" xfId="1146"/>
    <cellStyle name="Normal 7 25 6 2" xfId="1147"/>
    <cellStyle name="Normal 7 25 7" xfId="1148"/>
    <cellStyle name="Normal 7 25 7 2" xfId="1149"/>
    <cellStyle name="Normal 7 25 8" xfId="1150"/>
    <cellStyle name="Normal 7 25 8 2" xfId="1151"/>
    <cellStyle name="Normal 7 25 9" xfId="1152"/>
    <cellStyle name="Normal 7 25 9 2" xfId="1153"/>
    <cellStyle name="Normal 7 26" xfId="1154"/>
    <cellStyle name="Normal 7 26 2" xfId="1155"/>
    <cellStyle name="Normal 7 26 2 2" xfId="1156"/>
    <cellStyle name="Normal 7 26 3" xfId="1157"/>
    <cellStyle name="Normal 7 26 3 2" xfId="1158"/>
    <cellStyle name="Normal 7 26 4" xfId="1159"/>
    <cellStyle name="Normal 7 26 4 2" xfId="1160"/>
    <cellStyle name="Normal 7 26 5" xfId="1161"/>
    <cellStyle name="Normal 7 26 5 2" xfId="1162"/>
    <cellStyle name="Normal 7 26 6" xfId="1163"/>
    <cellStyle name="Normal 7 26 6 2" xfId="1164"/>
    <cellStyle name="Normal 7 26 7" xfId="1165"/>
    <cellStyle name="Normal 7 26 7 2" xfId="1166"/>
    <cellStyle name="Normal 7 26 8" xfId="1167"/>
    <cellStyle name="Normal 7 27" xfId="1168"/>
    <cellStyle name="Normal 7 27 2" xfId="1169"/>
    <cellStyle name="Normal 7 28" xfId="1170"/>
    <cellStyle name="Normal 7 28 2" xfId="1171"/>
    <cellStyle name="Normal 7 29" xfId="1172"/>
    <cellStyle name="Normal 7 29 2" xfId="1173"/>
    <cellStyle name="Normal 7 3" xfId="1174"/>
    <cellStyle name="Normal 7 3 2" xfId="1175"/>
    <cellStyle name="Normal 7 3 2 10" xfId="1176"/>
    <cellStyle name="Normal 7 3 2 10 2" xfId="1177"/>
    <cellStyle name="Normal 7 3 2 11" xfId="1178"/>
    <cellStyle name="Normal 7 3 2 2" xfId="1179"/>
    <cellStyle name="Normal 7 3 2 3" xfId="1180"/>
    <cellStyle name="Normal 7 3 2 4" xfId="1181"/>
    <cellStyle name="Normal 7 3 2 5" xfId="1182"/>
    <cellStyle name="Normal 7 3 2 5 2" xfId="1183"/>
    <cellStyle name="Normal 7 3 2 6" xfId="1184"/>
    <cellStyle name="Normal 7 3 2 6 2" xfId="1185"/>
    <cellStyle name="Normal 7 3 2 7" xfId="1186"/>
    <cellStyle name="Normal 7 3 2 7 2" xfId="1187"/>
    <cellStyle name="Normal 7 3 2 8" xfId="1188"/>
    <cellStyle name="Normal 7 3 2 8 2" xfId="1189"/>
    <cellStyle name="Normal 7 3 2 9" xfId="1190"/>
    <cellStyle name="Normal 7 3 2 9 2" xfId="1191"/>
    <cellStyle name="Normal 7 3 3" xfId="1192"/>
    <cellStyle name="Normal 7 3 4" xfId="1193"/>
    <cellStyle name="Normal 7 3 4 2" xfId="1194"/>
    <cellStyle name="Normal 7 3 4 2 2" xfId="1195"/>
    <cellStyle name="Normal 7 3 4 3" xfId="1196"/>
    <cellStyle name="Normal 7 3 4 3 2" xfId="1197"/>
    <cellStyle name="Normal 7 3 4 4" xfId="1198"/>
    <cellStyle name="Normal 7 3 4 4 2" xfId="1199"/>
    <cellStyle name="Normal 7 3 4 5" xfId="1200"/>
    <cellStyle name="Normal 7 3 4 5 2" xfId="1201"/>
    <cellStyle name="Normal 7 3 4 6" xfId="1202"/>
    <cellStyle name="Normal 7 3 4 6 2" xfId="1203"/>
    <cellStyle name="Normal 7 3 4 7" xfId="1204"/>
    <cellStyle name="Normal 7 3 4 7 2" xfId="1205"/>
    <cellStyle name="Normal 7 3 4 8" xfId="1206"/>
    <cellStyle name="Normal 7 3 5" xfId="1207"/>
    <cellStyle name="Normal 7 3 5 2" xfId="1208"/>
    <cellStyle name="Normal 7 3 5 2 2" xfId="1209"/>
    <cellStyle name="Normal 7 3 5 3" xfId="1210"/>
    <cellStyle name="Normal 7 3 5 3 2" xfId="1211"/>
    <cellStyle name="Normal 7 3 5 4" xfId="1212"/>
    <cellStyle name="Normal 7 3 5 4 2" xfId="1213"/>
    <cellStyle name="Normal 7 3 5 5" xfId="1214"/>
    <cellStyle name="Normal 7 3 5 5 2" xfId="1215"/>
    <cellStyle name="Normal 7 3 5 6" xfId="1216"/>
    <cellStyle name="Normal 7 3 5 6 2" xfId="1217"/>
    <cellStyle name="Normal 7 3 5 7" xfId="1218"/>
    <cellStyle name="Normal 7 3 5 7 2" xfId="1219"/>
    <cellStyle name="Normal 7 3 5 8" xfId="1220"/>
    <cellStyle name="Normal 7 30" xfId="1221"/>
    <cellStyle name="Normal 7 30 2" xfId="1222"/>
    <cellStyle name="Normal 7 31" xfId="1223"/>
    <cellStyle name="Normal 7 31 2" xfId="1224"/>
    <cellStyle name="Normal 7 32" xfId="1225"/>
    <cellStyle name="Normal 7 32 2" xfId="1226"/>
    <cellStyle name="Normal 7 33" xfId="1227"/>
    <cellStyle name="Normal 7 4" xfId="1228"/>
    <cellStyle name="Normal 7 5" xfId="1229"/>
    <cellStyle name="Normal 7 6" xfId="1230"/>
    <cellStyle name="Normal 7 7" xfId="1231"/>
    <cellStyle name="Normal 7 8" xfId="1232"/>
    <cellStyle name="Normal 7 9" xfId="1233"/>
    <cellStyle name="Normal 8" xfId="149"/>
    <cellStyle name="Normal 8 2" xfId="1234"/>
    <cellStyle name="Normal 8 3" xfId="1235"/>
    <cellStyle name="Normal 8 4" xfId="1236"/>
    <cellStyle name="Normal 8 5" xfId="1237"/>
    <cellStyle name="Normal 8 6" xfId="1238"/>
    <cellStyle name="Normal 8 7" xfId="1239"/>
    <cellStyle name="Normal 9" xfId="150"/>
    <cellStyle name="Normal 9 2" xfId="1240"/>
    <cellStyle name="Normal 9 2 2" xfId="1241"/>
    <cellStyle name="Normal 9 2 2 2" xfId="1242"/>
    <cellStyle name="Normal 9 2 2 2 2" xfId="1243"/>
    <cellStyle name="Normal 9 2 2 3" xfId="1244"/>
    <cellStyle name="Normal 9 2 2 3 2" xfId="1245"/>
    <cellStyle name="Normal 9 2 2 4" xfId="1246"/>
    <cellStyle name="Normal 9 2 2 4 2" xfId="1247"/>
    <cellStyle name="Normal 9 2 2 5" xfId="1248"/>
    <cellStyle name="Normal 9 2 2 5 2" xfId="1249"/>
    <cellStyle name="Normal 9 2 2 6" xfId="1250"/>
    <cellStyle name="Normal 9 2 2 6 2" xfId="1251"/>
    <cellStyle name="Normal 9 2 2 7" xfId="1252"/>
    <cellStyle name="Normal 9 2 2 7 2" xfId="1253"/>
    <cellStyle name="Normal 9 2 2 8" xfId="1254"/>
    <cellStyle name="Normal 9 2 3" xfId="1255"/>
    <cellStyle name="Normal 9 2 3 2" xfId="1256"/>
    <cellStyle name="Normal 9 2 3 2 2" xfId="1257"/>
    <cellStyle name="Normal 9 2 3 3" xfId="1258"/>
    <cellStyle name="Normal 9 2 3 3 2" xfId="1259"/>
    <cellStyle name="Normal 9 2 3 4" xfId="1260"/>
    <cellStyle name="Normal 9 2 3 4 2" xfId="1261"/>
    <cellStyle name="Normal 9 2 3 5" xfId="1262"/>
    <cellStyle name="Normal 9 2 3 5 2" xfId="1263"/>
    <cellStyle name="Normal 9 2 3 6" xfId="1264"/>
    <cellStyle name="Normal 9 2 3 6 2" xfId="1265"/>
    <cellStyle name="Normal 9 2 3 7" xfId="1266"/>
    <cellStyle name="Normal 9 2 3 7 2" xfId="1267"/>
    <cellStyle name="Normal 9 2 3 8" xfId="1268"/>
    <cellStyle name="Normal 9 2 4" xfId="1269"/>
    <cellStyle name="Normal 9 2 4 2" xfId="1270"/>
    <cellStyle name="Normal 9 2 4 2 2" xfId="1271"/>
    <cellStyle name="Normal 9 2 4 3" xfId="1272"/>
    <cellStyle name="Normal 9 2 4 3 2" xfId="1273"/>
    <cellStyle name="Normal 9 2 4 4" xfId="1274"/>
    <cellStyle name="Normal 9 2 4 4 2" xfId="1275"/>
    <cellStyle name="Normal 9 2 4 5" xfId="1276"/>
    <cellStyle name="Normal 9 2 4 5 2" xfId="1277"/>
    <cellStyle name="Normal 9 2 4 6" xfId="1278"/>
    <cellStyle name="Normal 9 2 4 6 2" xfId="1279"/>
    <cellStyle name="Normal 9 2 4 7" xfId="1280"/>
    <cellStyle name="Normal 9 2 4 7 2" xfId="1281"/>
    <cellStyle name="Normal 9 2 4 8" xfId="1282"/>
    <cellStyle name="Normal 9 2 5" xfId="1283"/>
    <cellStyle name="Normal 9 2 5 2" xfId="1284"/>
    <cellStyle name="Normal 9 2 5 2 2" xfId="1285"/>
    <cellStyle name="Normal 9 2 5 3" xfId="1286"/>
    <cellStyle name="Normal 9 2 5 3 2" xfId="1287"/>
    <cellStyle name="Normal 9 2 5 4" xfId="1288"/>
    <cellStyle name="Normal 9 2 5 4 2" xfId="1289"/>
    <cellStyle name="Normal 9 2 5 5" xfId="1290"/>
    <cellStyle name="Normal 9 2 5 5 2" xfId="1291"/>
    <cellStyle name="Normal 9 2 5 6" xfId="1292"/>
    <cellStyle name="Normal 9 2 5 6 2" xfId="1293"/>
    <cellStyle name="Normal 9 2 5 7" xfId="1294"/>
    <cellStyle name="Normal 9 2 5 7 2" xfId="1295"/>
    <cellStyle name="Normal 9 2 5 8" xfId="1296"/>
    <cellStyle name="Normal 9 2 6" xfId="1297"/>
    <cellStyle name="Normal 9 2 6 2" xfId="1298"/>
    <cellStyle name="Normal 9 2 6 2 2" xfId="1299"/>
    <cellStyle name="Normal 9 2 6 3" xfId="1300"/>
    <cellStyle name="Normal 9 2 6 3 2" xfId="1301"/>
    <cellStyle name="Normal 9 2 6 4" xfId="1302"/>
    <cellStyle name="Normal 9 2 6 4 2" xfId="1303"/>
    <cellStyle name="Normal 9 2 6 5" xfId="1304"/>
    <cellStyle name="Normal 9 2 6 5 2" xfId="1305"/>
    <cellStyle name="Normal 9 2 6 6" xfId="1306"/>
    <cellStyle name="Normal 9 2 6 6 2" xfId="1307"/>
    <cellStyle name="Normal 9 2 6 7" xfId="1308"/>
    <cellStyle name="Normal 9 2 6 7 2" xfId="1309"/>
    <cellStyle name="Normal 9 2 6 8" xfId="1310"/>
    <cellStyle name="Normal 9 3" xfId="1311"/>
    <cellStyle name="Normal 9 3 2" xfId="1312"/>
    <cellStyle name="Normal 9 3 2 2" xfId="1313"/>
    <cellStyle name="Normal 9 3 3" xfId="1314"/>
    <cellStyle name="Normal 9 3 3 2" xfId="1315"/>
    <cellStyle name="Normal 9 3 4" xfId="1316"/>
    <cellStyle name="Normal 9 3 4 2" xfId="1317"/>
    <cellStyle name="Normal 9 3 5" xfId="1318"/>
    <cellStyle name="Normal 9 3 5 2" xfId="1319"/>
    <cellStyle name="Normal 9 3 6" xfId="1320"/>
    <cellStyle name="Normal 9 3 6 2" xfId="1321"/>
    <cellStyle name="Normal 9 3 7" xfId="1322"/>
    <cellStyle name="Normal 9 3 7 2" xfId="1323"/>
    <cellStyle name="Normal 9 3 8" xfId="1324"/>
    <cellStyle name="Normal 9 4" xfId="1325"/>
    <cellStyle name="Normal 9 5" xfId="1326"/>
    <cellStyle name="Normal 9 6" xfId="1327"/>
    <cellStyle name="Normal 9 7" xfId="1328"/>
    <cellStyle name="Normal 9 8" xfId="1329"/>
    <cellStyle name="Note 2" xfId="151"/>
    <cellStyle name="Note 2 10" xfId="1330"/>
    <cellStyle name="Note 2 10 2" xfId="1331"/>
    <cellStyle name="Note 2 11" xfId="1332"/>
    <cellStyle name="Note 2 11 2" xfId="1333"/>
    <cellStyle name="Note 2 12" xfId="1334"/>
    <cellStyle name="Note 2 12 2" xfId="1335"/>
    <cellStyle name="Note 2 13" xfId="1336"/>
    <cellStyle name="Note 2 13 2" xfId="1337"/>
    <cellStyle name="Note 2 14" xfId="1338"/>
    <cellStyle name="Note 2 14 2" xfId="1339"/>
    <cellStyle name="Note 2 15" xfId="1340"/>
    <cellStyle name="Note 2 15 2" xfId="1341"/>
    <cellStyle name="Note 2 16" xfId="1342"/>
    <cellStyle name="Note 2 16 2" xfId="1343"/>
    <cellStyle name="Note 2 17" xfId="1344"/>
    <cellStyle name="Note 2 17 2" xfId="1345"/>
    <cellStyle name="Note 2 18" xfId="1346"/>
    <cellStyle name="Note 2 18 2" xfId="1347"/>
    <cellStyle name="Note 2 19" xfId="1348"/>
    <cellStyle name="Note 2 2" xfId="1349"/>
    <cellStyle name="Note 2 2 2" xfId="1350"/>
    <cellStyle name="Note 2 3" xfId="1351"/>
    <cellStyle name="Note 2 3 2" xfId="1352"/>
    <cellStyle name="Note 2 4" xfId="1353"/>
    <cellStyle name="Note 2 4 2" xfId="1354"/>
    <cellStyle name="Note 2 5" xfId="1355"/>
    <cellStyle name="Note 2 5 2" xfId="1356"/>
    <cellStyle name="Note 2 6" xfId="1357"/>
    <cellStyle name="Note 2 6 2" xfId="1358"/>
    <cellStyle name="Note 2 7" xfId="1359"/>
    <cellStyle name="Note 2 7 2" xfId="1360"/>
    <cellStyle name="Note 2 8" xfId="1361"/>
    <cellStyle name="Note 2 8 2" xfId="1362"/>
    <cellStyle name="Note 2 9" xfId="1363"/>
    <cellStyle name="Note 2 9 2" xfId="1364"/>
    <cellStyle name="Note 3" xfId="152"/>
    <cellStyle name="Note 3 10" xfId="1365"/>
    <cellStyle name="Note 3 10 2" xfId="1366"/>
    <cellStyle name="Note 3 11" xfId="1367"/>
    <cellStyle name="Note 3 11 2" xfId="1368"/>
    <cellStyle name="Note 3 12" xfId="1369"/>
    <cellStyle name="Note 3 12 2" xfId="1370"/>
    <cellStyle name="Note 3 13" xfId="1371"/>
    <cellStyle name="Note 3 13 2" xfId="1372"/>
    <cellStyle name="Note 3 14" xfId="1373"/>
    <cellStyle name="Note 3 14 2" xfId="1374"/>
    <cellStyle name="Note 3 15" xfId="1375"/>
    <cellStyle name="Note 3 15 2" xfId="1376"/>
    <cellStyle name="Note 3 16" xfId="1377"/>
    <cellStyle name="Note 3 16 2" xfId="1378"/>
    <cellStyle name="Note 3 17" xfId="1379"/>
    <cellStyle name="Note 3 17 2" xfId="1380"/>
    <cellStyle name="Note 3 18" xfId="1381"/>
    <cellStyle name="Note 3 2" xfId="1382"/>
    <cellStyle name="Note 3 2 2" xfId="1383"/>
    <cellStyle name="Note 3 3" xfId="1384"/>
    <cellStyle name="Note 3 3 2" xfId="1385"/>
    <cellStyle name="Note 3 4" xfId="1386"/>
    <cellStyle name="Note 3 4 2" xfId="1387"/>
    <cellStyle name="Note 3 5" xfId="1388"/>
    <cellStyle name="Note 3 5 2" xfId="1389"/>
    <cellStyle name="Note 3 6" xfId="1390"/>
    <cellStyle name="Note 3 6 2" xfId="1391"/>
    <cellStyle name="Note 3 7" xfId="1392"/>
    <cellStyle name="Note 3 7 2" xfId="1393"/>
    <cellStyle name="Note 3 8" xfId="1394"/>
    <cellStyle name="Note 3 8 2" xfId="1395"/>
    <cellStyle name="Note 3 9" xfId="1396"/>
    <cellStyle name="Note 3 9 2" xfId="1397"/>
    <cellStyle name="Note 4" xfId="153"/>
    <cellStyle name="Note 4 10" xfId="1398"/>
    <cellStyle name="Note 4 10 2" xfId="1399"/>
    <cellStyle name="Note 4 11" xfId="1400"/>
    <cellStyle name="Note 4 11 2" xfId="1401"/>
    <cellStyle name="Note 4 12" xfId="1402"/>
    <cellStyle name="Note 4 12 2" xfId="1403"/>
    <cellStyle name="Note 4 13" xfId="1404"/>
    <cellStyle name="Note 4 13 2" xfId="1405"/>
    <cellStyle name="Note 4 14" xfId="1406"/>
    <cellStyle name="Note 4 14 2" xfId="1407"/>
    <cellStyle name="Note 4 15" xfId="1408"/>
    <cellStyle name="Note 4 15 2" xfId="1409"/>
    <cellStyle name="Note 4 16" xfId="1410"/>
    <cellStyle name="Note 4 16 2" xfId="1411"/>
    <cellStyle name="Note 4 17" xfId="1412"/>
    <cellStyle name="Note 4 17 2" xfId="1413"/>
    <cellStyle name="Note 4 18" xfId="1414"/>
    <cellStyle name="Note 4 2" xfId="1415"/>
    <cellStyle name="Note 4 2 2" xfId="1416"/>
    <cellStyle name="Note 4 3" xfId="1417"/>
    <cellStyle name="Note 4 3 2" xfId="1418"/>
    <cellStyle name="Note 4 4" xfId="1419"/>
    <cellStyle name="Note 4 4 2" xfId="1420"/>
    <cellStyle name="Note 4 5" xfId="1421"/>
    <cellStyle name="Note 4 5 2" xfId="1422"/>
    <cellStyle name="Note 4 6" xfId="1423"/>
    <cellStyle name="Note 4 6 2" xfId="1424"/>
    <cellStyle name="Note 4 7" xfId="1425"/>
    <cellStyle name="Note 4 7 2" xfId="1426"/>
    <cellStyle name="Note 4 8" xfId="1427"/>
    <cellStyle name="Note 4 8 2" xfId="1428"/>
    <cellStyle name="Note 4 9" xfId="1429"/>
    <cellStyle name="Note 4 9 2" xfId="1430"/>
    <cellStyle name="Note 5" xfId="1431"/>
    <cellStyle name="Note 5 2" xfId="1432"/>
    <cellStyle name="Note 6" xfId="1433"/>
    <cellStyle name="Note 6 2" xfId="1434"/>
    <cellStyle name="Note 7" xfId="1435"/>
    <cellStyle name="Note 7 2" xfId="1436"/>
    <cellStyle name="Note 8" xfId="1437"/>
    <cellStyle name="Note 8 2" xfId="1438"/>
    <cellStyle name="Note 9" xfId="1439"/>
    <cellStyle name="Note 9 2" xfId="1440"/>
    <cellStyle name="Number" xfId="154"/>
    <cellStyle name="Number 2" xfId="155"/>
    <cellStyle name="Number 2 2" xfId="1441"/>
    <cellStyle name="Number 2 2 2" xfId="1442"/>
    <cellStyle name="Number 2 3" xfId="1443"/>
    <cellStyle name="Number 2 3 2" xfId="1444"/>
    <cellStyle name="Number 2 4" xfId="1445"/>
    <cellStyle name="Number 3" xfId="156"/>
    <cellStyle name="Number 3 2" xfId="1446"/>
    <cellStyle name="Number 3 2 2" xfId="1447"/>
    <cellStyle name="Number 3 3" xfId="1448"/>
    <cellStyle name="Number 3 3 2" xfId="1449"/>
    <cellStyle name="Number 3 4" xfId="1450"/>
    <cellStyle name="Number 4" xfId="157"/>
    <cellStyle name="Number 4 2" xfId="1451"/>
    <cellStyle name="Number 4 2 2" xfId="1452"/>
    <cellStyle name="Number 4 3" xfId="1453"/>
    <cellStyle name="Number 4 3 2" xfId="1454"/>
    <cellStyle name="Number 4 4" xfId="1455"/>
    <cellStyle name="Number 5" xfId="158"/>
    <cellStyle name="Number 5 2" xfId="1456"/>
    <cellStyle name="Number 5 2 2" xfId="1457"/>
    <cellStyle name="Number 5 3" xfId="1458"/>
    <cellStyle name="Number 5 3 2" xfId="1459"/>
    <cellStyle name="Number 5 4" xfId="1460"/>
    <cellStyle name="Number 6" xfId="1461"/>
    <cellStyle name="Output 2" xfId="159"/>
    <cellStyle name="Output 2 2" xfId="1462"/>
    <cellStyle name="Output 2 2 2" xfId="1463"/>
    <cellStyle name="Output 2 3" xfId="1464"/>
    <cellStyle name="Output 3" xfId="160"/>
    <cellStyle name="Output 3 2" xfId="1465"/>
    <cellStyle name="Output 4" xfId="161"/>
    <cellStyle name="Output 4 2" xfId="1466"/>
    <cellStyle name="Output 5" xfId="1467"/>
    <cellStyle name="Output 5 2" xfId="1468"/>
    <cellStyle name="Output 6" xfId="1469"/>
    <cellStyle name="Output 7" xfId="1470"/>
    <cellStyle name="Output 8" xfId="1471"/>
    <cellStyle name="Output 9" xfId="1472"/>
    <cellStyle name="Percent [2]" xfId="162"/>
    <cellStyle name="Percent [2] 10" xfId="1473"/>
    <cellStyle name="Percent [2] 11" xfId="1474"/>
    <cellStyle name="Percent [2] 12" xfId="1475"/>
    <cellStyle name="Percent [2] 13" xfId="1476"/>
    <cellStyle name="Percent [2] 14" xfId="1477"/>
    <cellStyle name="Percent [2] 15" xfId="1478"/>
    <cellStyle name="Percent [2] 16" xfId="1479"/>
    <cellStyle name="Percent [2] 17" xfId="1480"/>
    <cellStyle name="Percent [2] 18" xfId="1481"/>
    <cellStyle name="Percent [2] 19" xfId="1482"/>
    <cellStyle name="Percent [2] 2" xfId="163"/>
    <cellStyle name="Percent [2] 2 10" xfId="1483"/>
    <cellStyle name="Percent [2] 2 11" xfId="1484"/>
    <cellStyle name="Percent [2] 2 12" xfId="1485"/>
    <cellStyle name="Percent [2] 2 13" xfId="1486"/>
    <cellStyle name="Percent [2] 2 14" xfId="1487"/>
    <cellStyle name="Percent [2] 2 15" xfId="1488"/>
    <cellStyle name="Percent [2] 2 16" xfId="1489"/>
    <cellStyle name="Percent [2] 2 17" xfId="1490"/>
    <cellStyle name="Percent [2] 2 2" xfId="1491"/>
    <cellStyle name="Percent [2] 2 3" xfId="1492"/>
    <cellStyle name="Percent [2] 2 4" xfId="1493"/>
    <cellStyle name="Percent [2] 2 5" xfId="1494"/>
    <cellStyle name="Percent [2] 2 6" xfId="1495"/>
    <cellStyle name="Percent [2] 2 7" xfId="1496"/>
    <cellStyle name="Percent [2] 2 8" xfId="1497"/>
    <cellStyle name="Percent [2] 2 9" xfId="1498"/>
    <cellStyle name="Percent [2] 20" xfId="1499"/>
    <cellStyle name="Percent [2] 21" xfId="1500"/>
    <cellStyle name="Percent [2] 22" xfId="1501"/>
    <cellStyle name="Percent [2] 3" xfId="164"/>
    <cellStyle name="Percent [2] 3 10" xfId="1502"/>
    <cellStyle name="Percent [2] 3 11" xfId="1503"/>
    <cellStyle name="Percent [2] 3 12" xfId="1504"/>
    <cellStyle name="Percent [2] 3 13" xfId="1505"/>
    <cellStyle name="Percent [2] 3 14" xfId="1506"/>
    <cellStyle name="Percent [2] 3 15" xfId="1507"/>
    <cellStyle name="Percent [2] 3 16" xfId="1508"/>
    <cellStyle name="Percent [2] 3 17" xfId="1509"/>
    <cellStyle name="Percent [2] 3 2" xfId="1510"/>
    <cellStyle name="Percent [2] 3 3" xfId="1511"/>
    <cellStyle name="Percent [2] 3 4" xfId="1512"/>
    <cellStyle name="Percent [2] 3 5" xfId="1513"/>
    <cellStyle name="Percent [2] 3 6" xfId="1514"/>
    <cellStyle name="Percent [2] 3 7" xfId="1515"/>
    <cellStyle name="Percent [2] 3 8" xfId="1516"/>
    <cellStyle name="Percent [2] 3 9" xfId="1517"/>
    <cellStyle name="Percent [2] 4" xfId="165"/>
    <cellStyle name="Percent [2] 4 10" xfId="1518"/>
    <cellStyle name="Percent [2] 4 11" xfId="1519"/>
    <cellStyle name="Percent [2] 4 12" xfId="1520"/>
    <cellStyle name="Percent [2] 4 13" xfId="1521"/>
    <cellStyle name="Percent [2] 4 14" xfId="1522"/>
    <cellStyle name="Percent [2] 4 15" xfId="1523"/>
    <cellStyle name="Percent [2] 4 16" xfId="1524"/>
    <cellStyle name="Percent [2] 4 17" xfId="1525"/>
    <cellStyle name="Percent [2] 4 2" xfId="1526"/>
    <cellStyle name="Percent [2] 4 3" xfId="1527"/>
    <cellStyle name="Percent [2] 4 4" xfId="1528"/>
    <cellStyle name="Percent [2] 4 5" xfId="1529"/>
    <cellStyle name="Percent [2] 4 6" xfId="1530"/>
    <cellStyle name="Percent [2] 4 7" xfId="1531"/>
    <cellStyle name="Percent [2] 4 8" xfId="1532"/>
    <cellStyle name="Percent [2] 4 9" xfId="1533"/>
    <cellStyle name="Percent [2] 5" xfId="166"/>
    <cellStyle name="Percent [2] 5 10" xfId="1534"/>
    <cellStyle name="Percent [2] 5 11" xfId="1535"/>
    <cellStyle name="Percent [2] 5 12" xfId="1536"/>
    <cellStyle name="Percent [2] 5 13" xfId="1537"/>
    <cellStyle name="Percent [2] 5 14" xfId="1538"/>
    <cellStyle name="Percent [2] 5 15" xfId="1539"/>
    <cellStyle name="Percent [2] 5 16" xfId="1540"/>
    <cellStyle name="Percent [2] 5 17" xfId="1541"/>
    <cellStyle name="Percent [2] 5 2" xfId="1542"/>
    <cellStyle name="Percent [2] 5 3" xfId="1543"/>
    <cellStyle name="Percent [2] 5 4" xfId="1544"/>
    <cellStyle name="Percent [2] 5 5" xfId="1545"/>
    <cellStyle name="Percent [2] 5 6" xfId="1546"/>
    <cellStyle name="Percent [2] 5 7" xfId="1547"/>
    <cellStyle name="Percent [2] 5 8" xfId="1548"/>
    <cellStyle name="Percent [2] 5 9" xfId="1549"/>
    <cellStyle name="Percent [2] 6" xfId="167"/>
    <cellStyle name="Percent [2] 7" xfId="1550"/>
    <cellStyle name="Percent [2] 8" xfId="1551"/>
    <cellStyle name="Percent [2] 9" xfId="1552"/>
    <cellStyle name="Percent 2" xfId="1553"/>
    <cellStyle name="Ref Numbers" xfId="168"/>
    <cellStyle name="Ref Numbers 2" xfId="169"/>
    <cellStyle name="Ref Numbers 2 2" xfId="1554"/>
    <cellStyle name="Ref Numbers 2 3" xfId="1555"/>
    <cellStyle name="Ref Numbers 3" xfId="170"/>
    <cellStyle name="Ref Numbers 3 2" xfId="1556"/>
    <cellStyle name="Ref Numbers 3 3" xfId="1557"/>
    <cellStyle name="Ref Numbers 4" xfId="171"/>
    <cellStyle name="Ref Numbers 4 2" xfId="1558"/>
    <cellStyle name="Ref Numbers 4 3" xfId="1559"/>
    <cellStyle name="Ref Numbers 5" xfId="172"/>
    <cellStyle name="Ref Numbers 5 2" xfId="1560"/>
    <cellStyle name="Ref Numbers 5 3" xfId="1561"/>
    <cellStyle name="Sheet Title" xfId="1562"/>
    <cellStyle name="Source Line" xfId="173"/>
    <cellStyle name="Source Line 2" xfId="174"/>
    <cellStyle name="Source Line 3" xfId="175"/>
    <cellStyle name="Source Line 4" xfId="176"/>
    <cellStyle name="Source Line 5" xfId="177"/>
    <cellStyle name="Source Line 6" xfId="1563"/>
    <cellStyle name="Source Line 7" xfId="1564"/>
    <cellStyle name="Source Line_New VM - Sizing (Ex1b)" xfId="178"/>
    <cellStyle name="Style 1" xfId="179"/>
    <cellStyle name="subhead" xfId="180"/>
    <cellStyle name="Table Heading" xfId="181"/>
    <cellStyle name="Table Heading 2" xfId="182"/>
    <cellStyle name="Table Heading 2 2" xfId="1565"/>
    <cellStyle name="Table Heading 2 3" xfId="1566"/>
    <cellStyle name="Table Heading 3" xfId="183"/>
    <cellStyle name="Table Heading 3 2" xfId="1567"/>
    <cellStyle name="Table Heading 3 3" xfId="1568"/>
    <cellStyle name="Table Heading 4" xfId="184"/>
    <cellStyle name="Table Heading 4 2" xfId="1569"/>
    <cellStyle name="Table Heading 4 3" xfId="1570"/>
    <cellStyle name="Table Heading 5" xfId="185"/>
    <cellStyle name="Table Heading 5 2" xfId="1571"/>
    <cellStyle name="Table Heading 5 3" xfId="1572"/>
    <cellStyle name="Title 2" xfId="186"/>
    <cellStyle name="Title 3" xfId="187"/>
    <cellStyle name="Title 4" xfId="188"/>
    <cellStyle name="Title Line" xfId="189"/>
    <cellStyle name="Title Line 2" xfId="190"/>
    <cellStyle name="Title Line 2 2" xfId="1573"/>
    <cellStyle name="Title Line 2 3" xfId="1574"/>
    <cellStyle name="Title Line 3" xfId="191"/>
    <cellStyle name="Title Line 3 2" xfId="1575"/>
    <cellStyle name="Title Line 3 3" xfId="1576"/>
    <cellStyle name="Title Line 4" xfId="192"/>
    <cellStyle name="Title Line 4 2" xfId="1577"/>
    <cellStyle name="Title Line 4 3" xfId="1578"/>
    <cellStyle name="Title Line 5" xfId="193"/>
    <cellStyle name="Title Line 5 2" xfId="1579"/>
    <cellStyle name="Title Line 5 3" xfId="1580"/>
    <cellStyle name="Top Row" xfId="194"/>
    <cellStyle name="Top Row 2" xfId="195"/>
    <cellStyle name="Top Row 2 2" xfId="1581"/>
    <cellStyle name="Top Row 2 2 2" xfId="1582"/>
    <cellStyle name="Top Row 2 3" xfId="1583"/>
    <cellStyle name="Top Row 2 3 2" xfId="1584"/>
    <cellStyle name="Top Row 2 4" xfId="1585"/>
    <cellStyle name="Top Row 3" xfId="196"/>
    <cellStyle name="Top Row 3 2" xfId="1586"/>
    <cellStyle name="Top Row 3 2 2" xfId="1587"/>
    <cellStyle name="Top Row 3 3" xfId="1588"/>
    <cellStyle name="Top Row 3 3 2" xfId="1589"/>
    <cellStyle name="Top Row 3 4" xfId="1590"/>
    <cellStyle name="Top Row 4" xfId="197"/>
    <cellStyle name="Top Row 4 2" xfId="1591"/>
    <cellStyle name="Top Row 4 2 2" xfId="1592"/>
    <cellStyle name="Top Row 4 3" xfId="1593"/>
    <cellStyle name="Top Row 4 3 2" xfId="1594"/>
    <cellStyle name="Top Row 4 4" xfId="1595"/>
    <cellStyle name="Top Row 5" xfId="198"/>
    <cellStyle name="Top Row 5 2" xfId="1596"/>
    <cellStyle name="Top Row 5 2 2" xfId="1597"/>
    <cellStyle name="Top Row 5 3" xfId="1598"/>
    <cellStyle name="Top Row 5 3 2" xfId="1599"/>
    <cellStyle name="Top Row 5 4" xfId="1600"/>
    <cellStyle name="Top Row 6" xfId="1601"/>
    <cellStyle name="Total 2" xfId="199"/>
    <cellStyle name="Total 2 2" xfId="1602"/>
    <cellStyle name="Total 2 2 2" xfId="1603"/>
    <cellStyle name="Total 2 3" xfId="1604"/>
    <cellStyle name="Total 3" xfId="200"/>
    <cellStyle name="Total 3 2" xfId="1605"/>
    <cellStyle name="Total 4" xfId="201"/>
    <cellStyle name="Total 4 2" xfId="1606"/>
    <cellStyle name="Total 5" xfId="1607"/>
    <cellStyle name="Total 5 2" xfId="1608"/>
    <cellStyle name="Total 6" xfId="1609"/>
    <cellStyle name="Total 7" xfId="1610"/>
    <cellStyle name="Total 8" xfId="1611"/>
    <cellStyle name="Total 9" xfId="1612"/>
    <cellStyle name="Total Row" xfId="202"/>
    <cellStyle name="Total Row 2" xfId="203"/>
    <cellStyle name="Total Row 2 2" xfId="1613"/>
    <cellStyle name="Total Row 2 3" xfId="1614"/>
    <cellStyle name="Total Row 3" xfId="204"/>
    <cellStyle name="Total Row 3 2" xfId="1615"/>
    <cellStyle name="Total Row 3 3" xfId="1616"/>
    <cellStyle name="Total Row 4" xfId="205"/>
    <cellStyle name="Total Row 4 2" xfId="1617"/>
    <cellStyle name="Total Row 4 3" xfId="1618"/>
    <cellStyle name="Total Row 5" xfId="206"/>
    <cellStyle name="Total Row 5 2" xfId="1619"/>
    <cellStyle name="Total Row 5 3" xfId="1620"/>
    <cellStyle name="Tusental (0)_laroux" xfId="207"/>
    <cellStyle name="Tusental_laroux" xfId="208"/>
    <cellStyle name="Valuta (0)_laroux" xfId="209"/>
    <cellStyle name="Valuta_laroux" xfId="210"/>
    <cellStyle name="Währung [0]_laroux" xfId="211"/>
    <cellStyle name="Währung_laroux" xfId="212"/>
    <cellStyle name="Warning Text 2" xfId="213"/>
    <cellStyle name="Warning Text 3" xfId="214"/>
    <cellStyle name="Warning Text 4" xfId="215"/>
    <cellStyle name="Warning Text 5" xfId="1621"/>
    <cellStyle name="Warning Text 6" xfId="1622"/>
    <cellStyle name="Warning Text 7" xfId="1623"/>
    <cellStyle name="Warning Text 8" xfId="1624"/>
    <cellStyle name="Warning Text 9" xfId="1625"/>
  </cellStyles>
  <dxfs count="161"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ill>
        <patternFill patternType="mediumGray"/>
      </fill>
    </dxf>
    <dxf>
      <fill>
        <patternFill patternType="mediumGray"/>
      </fill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ill>
        <patternFill patternType="mediumGray"/>
      </fill>
    </dxf>
    <dxf>
      <fill>
        <patternFill patternType="mediumGray"/>
      </fill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>
          <bgColor rgb="FFFFFF00"/>
        </patternFill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171450</xdr:colOff>
      <xdr:row>0</xdr:row>
      <xdr:rowOff>152400</xdr:rowOff>
    </xdr:from>
    <xdr:to>
      <xdr:col>11</xdr:col>
      <xdr:colOff>466725</xdr:colOff>
      <xdr:row>4</xdr:row>
      <xdr:rowOff>171450</xdr:rowOff>
    </xdr:to>
    <xdr:pic>
      <xdr:nvPicPr>
        <xdr:cNvPr id="1025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152400"/>
          <a:ext cx="90487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76200</xdr:rowOff>
    </xdr:from>
    <xdr:to>
      <xdr:col>23</xdr:col>
      <xdr:colOff>0</xdr:colOff>
      <xdr:row>87</xdr:row>
      <xdr:rowOff>84992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"/>
          <a:ext cx="14020800" cy="165822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133350</xdr:rowOff>
    </xdr:from>
    <xdr:to>
      <xdr:col>17</xdr:col>
      <xdr:colOff>185645</xdr:colOff>
      <xdr:row>30</xdr:row>
      <xdr:rowOff>124376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" y="133350"/>
          <a:ext cx="9929720" cy="636325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235323</xdr:colOff>
      <xdr:row>19</xdr:row>
      <xdr:rowOff>134470</xdr:rowOff>
    </xdr:from>
    <xdr:to>
      <xdr:col>7</xdr:col>
      <xdr:colOff>118784</xdr:colOff>
      <xdr:row>26</xdr:row>
      <xdr:rowOff>1288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323" y="3753970"/>
          <a:ext cx="4029637" cy="120031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22</xdr:row>
      <xdr:rowOff>0</xdr:rowOff>
    </xdr:from>
    <xdr:to>
      <xdr:col>7</xdr:col>
      <xdr:colOff>331696</xdr:colOff>
      <xdr:row>28</xdr:row>
      <xdr:rowOff>57318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4191000"/>
          <a:ext cx="4029637" cy="120031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6</xdr:col>
      <xdr:colOff>314887</xdr:colOff>
      <xdr:row>28</xdr:row>
      <xdr:rowOff>38268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381500"/>
          <a:ext cx="4029637" cy="120031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ERT_SHIPMAN/Documents/Jobs/Active/EAST%20CAROLINA%20UNIV-P1220476/Updated%20Network%20Sheets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olutions.one.dell.com/00_EDT-AES/Processes/VMWARE/test.xlsb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00_EDT-AES/Processes/VMWARE/test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ution Tab"/>
      <sheetName val="Overview"/>
      <sheetName val="Contact"/>
      <sheetName val="Equipment List"/>
      <sheetName val="Network Topology"/>
      <sheetName val="Storage Topology"/>
      <sheetName val="Survey - NET"/>
      <sheetName val="Verification - Contact Info"/>
      <sheetName val="Verification - Summary"/>
      <sheetName val="Verification - PS Series"/>
      <sheetName val="N3000_ 1"/>
      <sheetName val="N3000_ 2"/>
      <sheetName val="S4048-ON_ 1"/>
      <sheetName val="S4048-ON_ 2"/>
      <sheetName val="S4048-ON_ 3"/>
      <sheetName val="S4048-ON_ 4"/>
    </sheetNames>
    <sheetDataSet>
      <sheetData sheetId="0"/>
      <sheetData sheetId="1"/>
      <sheetData sheetId="2">
        <row r="1302">
          <cell r="B1302" t="str">
            <v>_1</v>
          </cell>
        </row>
        <row r="1303">
          <cell r="B1303" t="str">
            <v>Ajit Mohan</v>
          </cell>
        </row>
        <row r="1304">
          <cell r="B1304" t="str">
            <v>Andres Perales</v>
          </cell>
        </row>
        <row r="1305">
          <cell r="B1305" t="str">
            <v>Bob Hopping</v>
          </cell>
        </row>
        <row r="1306">
          <cell r="B1306" t="str">
            <v>Brad Ocampo</v>
          </cell>
        </row>
        <row r="1307">
          <cell r="B1307" t="str">
            <v>Cheryl Pocino</v>
          </cell>
        </row>
        <row r="1308">
          <cell r="B1308" t="str">
            <v>Chris Weber</v>
          </cell>
        </row>
        <row r="1309">
          <cell r="B1309" t="str">
            <v>Dale Hamilton</v>
          </cell>
        </row>
        <row r="1310">
          <cell r="B1310" t="str">
            <v>Danny Shortlidge</v>
          </cell>
        </row>
        <row r="1311">
          <cell r="B1311" t="str">
            <v>Deterio Moss</v>
          </cell>
        </row>
        <row r="1312">
          <cell r="B1312" t="str">
            <v>Elliot Wu</v>
          </cell>
        </row>
        <row r="1313">
          <cell r="B1313" t="str">
            <v>Fernano Suarez</v>
          </cell>
        </row>
        <row r="1314">
          <cell r="B1314" t="str">
            <v>Gabe Owens</v>
          </cell>
        </row>
        <row r="1315">
          <cell r="B1315" t="str">
            <v>Greg Splitt</v>
          </cell>
        </row>
        <row r="1316">
          <cell r="B1316" t="str">
            <v>Jared Busby</v>
          </cell>
        </row>
        <row r="1317">
          <cell r="B1317" t="str">
            <v>Jeff Broderick</v>
          </cell>
        </row>
        <row r="1318">
          <cell r="B1318" t="str">
            <v>Jeff Kammen</v>
          </cell>
        </row>
        <row r="1319">
          <cell r="B1319" t="str">
            <v>Jim Stone</v>
          </cell>
        </row>
        <row r="1320">
          <cell r="B1320" t="str">
            <v>Joe Silveri</v>
          </cell>
        </row>
        <row r="1321">
          <cell r="B1321" t="str">
            <v>John Redington</v>
          </cell>
        </row>
        <row r="1322">
          <cell r="B1322" t="str">
            <v>John Trischler</v>
          </cell>
        </row>
        <row r="1323">
          <cell r="B1323" t="str">
            <v>Lance Renfrew</v>
          </cell>
        </row>
        <row r="1324">
          <cell r="B1324" t="str">
            <v>Matt Hannon</v>
          </cell>
        </row>
        <row r="1325">
          <cell r="B1325" t="str">
            <v>Matt Roth</v>
          </cell>
        </row>
        <row r="1326">
          <cell r="B1326" t="str">
            <v>Neel Seshan</v>
          </cell>
        </row>
        <row r="1327">
          <cell r="B1327" t="str">
            <v>Richard Hou</v>
          </cell>
        </row>
        <row r="1328">
          <cell r="B1328" t="str">
            <v>Rick Bales</v>
          </cell>
        </row>
        <row r="1329">
          <cell r="B1329" t="str">
            <v>Rob Quiriconi</v>
          </cell>
        </row>
        <row r="1330">
          <cell r="B1330" t="str">
            <v>Robert Shipman</v>
          </cell>
        </row>
        <row r="1331">
          <cell r="B1331" t="str">
            <v>Ruben Ramirez</v>
          </cell>
        </row>
        <row r="1332">
          <cell r="B1332" t="str">
            <v>Santosh Murarka</v>
          </cell>
        </row>
        <row r="1333">
          <cell r="B1333" t="str">
            <v>Scot Rodgers</v>
          </cell>
        </row>
        <row r="1334">
          <cell r="B1334" t="str">
            <v>Shawn Leleux</v>
          </cell>
        </row>
        <row r="1338">
          <cell r="B1338" t="str">
            <v>Ariel Navalo</v>
          </cell>
        </row>
        <row r="1339">
          <cell r="B1339" t="str">
            <v>Claudio Salgado</v>
          </cell>
        </row>
        <row r="1340">
          <cell r="B1340" t="str">
            <v>Fernando Suárez</v>
          </cell>
        </row>
        <row r="1341">
          <cell r="B1341" t="str">
            <v>Ivan Osorio</v>
          </cell>
        </row>
        <row r="1342">
          <cell r="B1342" t="str">
            <v>Javier Bonino</v>
          </cell>
        </row>
        <row r="1343">
          <cell r="B1343" t="str">
            <v>Mariano Torres</v>
          </cell>
        </row>
        <row r="1344">
          <cell r="B1344" t="str">
            <v>Rene Suescun</v>
          </cell>
        </row>
        <row r="1345">
          <cell r="B1345" t="str">
            <v>Rialdo Rodriguez</v>
          </cell>
        </row>
        <row r="1346">
          <cell r="B1346" t="str">
            <v>Roberto Lopez</v>
          </cell>
        </row>
        <row r="1350">
          <cell r="B1350" t="str">
            <v>Anderson Santana</v>
          </cell>
        </row>
        <row r="1351">
          <cell r="B1351" t="str">
            <v>Clever Diniz</v>
          </cell>
        </row>
        <row r="1352">
          <cell r="B1352" t="str">
            <v>Devanir Teixeira</v>
          </cell>
        </row>
        <row r="1353">
          <cell r="B1353" t="str">
            <v>Glaucia Rodrigues</v>
          </cell>
        </row>
        <row r="1354">
          <cell r="B1354" t="str">
            <v>Jacques Zibenberg</v>
          </cell>
        </row>
        <row r="1355">
          <cell r="B1355" t="str">
            <v>Luis Burti</v>
          </cell>
        </row>
        <row r="1356">
          <cell r="B1356" t="str">
            <v>Manoel Martins</v>
          </cell>
        </row>
        <row r="1357">
          <cell r="B1357" t="str">
            <v>R Araujo</v>
          </cell>
        </row>
        <row r="1358">
          <cell r="B1358" t="str">
            <v>Rafael Hegele</v>
          </cell>
        </row>
        <row r="1359">
          <cell r="B1359" t="str">
            <v>Renan Poletti</v>
          </cell>
        </row>
        <row r="1360">
          <cell r="B1360" t="str">
            <v>Renzo Granados</v>
          </cell>
        </row>
        <row r="1361">
          <cell r="B1361" t="str">
            <v>Rodrigo Gazineu</v>
          </cell>
        </row>
        <row r="1362">
          <cell r="B1362" t="str">
            <v>Silvio Simionatto</v>
          </cell>
        </row>
        <row r="1367">
          <cell r="B1367" t="str">
            <v>Alistair Bowden</v>
          </cell>
        </row>
        <row r="1368">
          <cell r="B1368" t="str">
            <v>Andrew Hirst</v>
          </cell>
        </row>
        <row r="1369">
          <cell r="B1369" t="str">
            <v>Dale Newson</v>
          </cell>
        </row>
        <row r="1370">
          <cell r="B1370" t="str">
            <v>Daniel Alonso</v>
          </cell>
        </row>
        <row r="1371">
          <cell r="B1371" t="str">
            <v>Den Trusty</v>
          </cell>
        </row>
        <row r="1372">
          <cell r="B1372" t="str">
            <v>Ekkehard Appel</v>
          </cell>
        </row>
        <row r="1373">
          <cell r="B1373" t="str">
            <v>George Hails</v>
          </cell>
        </row>
        <row r="1374">
          <cell r="B1374" t="str">
            <v>Glenn Andersen</v>
          </cell>
        </row>
        <row r="1375">
          <cell r="B1375" t="str">
            <v>Jairo Alvarez</v>
          </cell>
        </row>
        <row r="1376">
          <cell r="B1376" t="str">
            <v>Jan Sykora</v>
          </cell>
        </row>
        <row r="1377">
          <cell r="B1377" t="str">
            <v>Jean-Christophe Lemeunier</v>
          </cell>
        </row>
        <row r="1378">
          <cell r="B1378" t="str">
            <v>Jeroen Huisman</v>
          </cell>
        </row>
        <row r="1379">
          <cell r="B1379" t="str">
            <v>Hans-Henrik Kaiser</v>
          </cell>
        </row>
        <row r="1380">
          <cell r="B1380" t="str">
            <v>Marc Sattel</v>
          </cell>
        </row>
        <row r="1381">
          <cell r="B1381" t="str">
            <v>Marco Seleski</v>
          </cell>
        </row>
        <row r="1382">
          <cell r="B1382" t="str">
            <v>Max Sangalli</v>
          </cell>
        </row>
        <row r="1383">
          <cell r="B1383" t="str">
            <v>Nathalie Colavitti</v>
          </cell>
        </row>
        <row r="1384">
          <cell r="B1384" t="str">
            <v>Oliver Kinzel</v>
          </cell>
        </row>
        <row r="1385">
          <cell r="B1385" t="str">
            <v>Olivier Delamare</v>
          </cell>
        </row>
        <row r="1386">
          <cell r="B1386" t="str">
            <v>Phil Tarr</v>
          </cell>
        </row>
        <row r="1387">
          <cell r="B1387" t="str">
            <v>Rainer Fuerst</v>
          </cell>
        </row>
        <row r="1388">
          <cell r="B1388" t="str">
            <v>Simon Riordan</v>
          </cell>
        </row>
        <row r="1389">
          <cell r="B1389" t="str">
            <v>Tomas Hoglund</v>
          </cell>
        </row>
        <row r="1392">
          <cell r="B1392" t="str">
            <v>_1</v>
          </cell>
        </row>
        <row r="1393">
          <cell r="B1393" t="str">
            <v>Arvind G</v>
          </cell>
        </row>
        <row r="1394">
          <cell r="B1394" t="str">
            <v>Chithirai Selvan</v>
          </cell>
        </row>
        <row r="1395">
          <cell r="B1395" t="str">
            <v>Elmer Mendoza</v>
          </cell>
        </row>
        <row r="1396">
          <cell r="B1396" t="str">
            <v>Farhan Dhanshe</v>
          </cell>
        </row>
        <row r="1397">
          <cell r="B1397" t="str">
            <v>Keiichi Hosaka</v>
          </cell>
        </row>
        <row r="1398">
          <cell r="B1398" t="str">
            <v>Nick Clewer</v>
          </cell>
        </row>
        <row r="1399">
          <cell r="B1399" t="str">
            <v>Richard Yao</v>
          </cell>
        </row>
        <row r="1400">
          <cell r="B1400" t="str">
            <v>Sankar CR</v>
          </cell>
        </row>
        <row r="1401">
          <cell r="B1401" t="str">
            <v>Tyrone Dimacali</v>
          </cell>
        </row>
        <row r="1402">
          <cell r="B1402" t="str">
            <v>Uday Shankar Rao K N</v>
          </cell>
        </row>
        <row r="1403">
          <cell r="B1403" t="str">
            <v>Virendra Nayak</v>
          </cell>
        </row>
        <row r="1422">
          <cell r="B1422" t="str">
            <v>_1</v>
          </cell>
        </row>
        <row r="1423">
          <cell r="B1423" t="str">
            <v>Adrianne Taylor</v>
          </cell>
        </row>
        <row r="1424">
          <cell r="B1424" t="str">
            <v>Andrea Parker</v>
          </cell>
        </row>
        <row r="1425">
          <cell r="B1425" t="str">
            <v>Cary Widauf</v>
          </cell>
        </row>
        <row r="1426">
          <cell r="B1426" t="str">
            <v>Cathy Deguchi</v>
          </cell>
        </row>
        <row r="1427">
          <cell r="B1427" t="str">
            <v>Charmaine Elarabi</v>
          </cell>
        </row>
        <row r="1428">
          <cell r="B1428" t="str">
            <v>Danielle Hartman</v>
          </cell>
        </row>
        <row r="1429">
          <cell r="B1429" t="str">
            <v>Darla Brown</v>
          </cell>
        </row>
        <row r="1430">
          <cell r="B1430" t="str">
            <v>Debby Carter</v>
          </cell>
        </row>
        <row r="1431">
          <cell r="B1431" t="str">
            <v>Debbie Griffith</v>
          </cell>
        </row>
        <row r="1432">
          <cell r="B1432" t="str">
            <v>Doug Thompson</v>
          </cell>
        </row>
        <row r="1433">
          <cell r="B1433" t="str">
            <v>Iftekhar Ahmed (Iffy)</v>
          </cell>
        </row>
        <row r="1434">
          <cell r="B1434" t="str">
            <v>Jamie Gresham</v>
          </cell>
        </row>
        <row r="1435">
          <cell r="B1435" t="str">
            <v>Jason Cage</v>
          </cell>
        </row>
        <row r="1436">
          <cell r="B1436" t="str">
            <v>Jenn Walsh</v>
          </cell>
        </row>
        <row r="1437">
          <cell r="B1437" t="str">
            <v>Jennifer Allison</v>
          </cell>
        </row>
        <row r="1438">
          <cell r="B1438" t="str">
            <v>Jennifer Chrismer</v>
          </cell>
        </row>
        <row r="1439">
          <cell r="B1439" t="str">
            <v>Jennifer Whitacre</v>
          </cell>
        </row>
        <row r="1440">
          <cell r="B1440" t="str">
            <v>Jonathan Rosenthal</v>
          </cell>
        </row>
        <row r="1441">
          <cell r="B1441" t="str">
            <v>Karin Petrovich</v>
          </cell>
        </row>
        <row r="1442">
          <cell r="B1442" t="str">
            <v>Kevin Lyon</v>
          </cell>
        </row>
        <row r="1443">
          <cell r="B1443" t="str">
            <v>Kim Gaines</v>
          </cell>
        </row>
        <row r="1444">
          <cell r="B1444" t="str">
            <v>Lissa Dickinson</v>
          </cell>
        </row>
        <row r="1445">
          <cell r="B1445" t="str">
            <v>Manuel Gaspard</v>
          </cell>
        </row>
        <row r="1446">
          <cell r="B1446" t="str">
            <v>Mark Wientjes</v>
          </cell>
        </row>
        <row r="1447">
          <cell r="B1447" t="str">
            <v>Mary Flores</v>
          </cell>
        </row>
        <row r="1448">
          <cell r="B1448" t="str">
            <v>Melanie Killebrew</v>
          </cell>
        </row>
        <row r="1449">
          <cell r="B1449" t="str">
            <v>Melissa Martin</v>
          </cell>
        </row>
        <row r="1450">
          <cell r="B1450" t="str">
            <v>Ophelia Betondo</v>
          </cell>
        </row>
        <row r="1451">
          <cell r="B1451" t="str">
            <v>Ovied Lacy</v>
          </cell>
        </row>
        <row r="1452">
          <cell r="B1452" t="str">
            <v>Pam Jones</v>
          </cell>
        </row>
        <row r="1453">
          <cell r="B1453" t="str">
            <v>Rebecca Palomo</v>
          </cell>
        </row>
        <row r="1454">
          <cell r="B1454" t="str">
            <v>Robbie Timmer</v>
          </cell>
        </row>
        <row r="1455">
          <cell r="B1455" t="str">
            <v>Robin Halsey</v>
          </cell>
        </row>
        <row r="1456">
          <cell r="B1456" t="str">
            <v>Sam Fallon</v>
          </cell>
        </row>
        <row r="1457">
          <cell r="B1457" t="str">
            <v>Scott Jacobs</v>
          </cell>
        </row>
        <row r="1458">
          <cell r="B1458" t="str">
            <v>Steve Wallbrown</v>
          </cell>
        </row>
        <row r="1459">
          <cell r="B1459" t="str">
            <v>Suzan Randall</v>
          </cell>
        </row>
        <row r="1460">
          <cell r="B1460" t="str">
            <v>Veronica Morgan</v>
          </cell>
        </row>
        <row r="1461">
          <cell r="B1461" t="str">
            <v>Zack Lum</v>
          </cell>
        </row>
        <row r="1468">
          <cell r="B1468" t="str">
            <v>Adriana Baquero</v>
          </cell>
        </row>
        <row r="1469">
          <cell r="B1469" t="str">
            <v>Carlos Mora</v>
          </cell>
        </row>
        <row r="1470">
          <cell r="B1470" t="str">
            <v>Carolina Esteves</v>
          </cell>
        </row>
        <row r="1471">
          <cell r="B1471" t="str">
            <v>Danisa Saldivia</v>
          </cell>
        </row>
        <row r="1472">
          <cell r="B1472" t="str">
            <v>Daniel Gutierrez</v>
          </cell>
        </row>
        <row r="1473">
          <cell r="B1473" t="str">
            <v>Dianey_Castillo</v>
          </cell>
        </row>
        <row r="1474">
          <cell r="B1474" t="str">
            <v>Edmundo Vargas</v>
          </cell>
        </row>
        <row r="1475">
          <cell r="B1475" t="str">
            <v>Fernando Banz</v>
          </cell>
        </row>
        <row r="1476">
          <cell r="B1476" t="str">
            <v>Jazmin Woodley</v>
          </cell>
        </row>
        <row r="1477">
          <cell r="B1477" t="str">
            <v>Luis Almanzar</v>
          </cell>
        </row>
        <row r="1478">
          <cell r="B1478" t="str">
            <v>Mariana Arce</v>
          </cell>
        </row>
        <row r="1479">
          <cell r="B1479" t="str">
            <v>Olga Herazo</v>
          </cell>
        </row>
        <row r="1480">
          <cell r="B1480" t="str">
            <v>Paulo Neira</v>
          </cell>
        </row>
        <row r="1481">
          <cell r="B1481" t="str">
            <v>Rafael Lastra</v>
          </cell>
        </row>
        <row r="1482">
          <cell r="B1482" t="str">
            <v>Rolando Miranda</v>
          </cell>
        </row>
        <row r="1483">
          <cell r="B1483" t="str">
            <v>Saul Reyes</v>
          </cell>
        </row>
        <row r="1484">
          <cell r="B1484" t="str">
            <v>Sebastian Krupkin</v>
          </cell>
        </row>
        <row r="1487">
          <cell r="B1487" t="str">
            <v>Acio Selbach</v>
          </cell>
        </row>
        <row r="1488">
          <cell r="B1488" t="str">
            <v>Antonio Steponovicius</v>
          </cell>
        </row>
        <row r="1489">
          <cell r="B1489" t="str">
            <v>Carlos Rabelo</v>
          </cell>
        </row>
        <row r="1490">
          <cell r="B1490" t="str">
            <v>Ester Belem</v>
          </cell>
        </row>
        <row r="1491">
          <cell r="B1491" t="str">
            <v>Fabio Giordani</v>
          </cell>
        </row>
        <row r="1492">
          <cell r="B1492" t="str">
            <v>Fernando Menegoli</v>
          </cell>
        </row>
        <row r="1493">
          <cell r="B1493" t="str">
            <v>Heraldo Gobbi</v>
          </cell>
        </row>
        <row r="1494">
          <cell r="B1494" t="str">
            <v>Lucas Azevedo</v>
          </cell>
        </row>
        <row r="1495">
          <cell r="B1495" t="str">
            <v>Luiz Christofoletti</v>
          </cell>
        </row>
        <row r="1496">
          <cell r="B1496" t="str">
            <v>Rogerio Garcia</v>
          </cell>
        </row>
        <row r="1500">
          <cell r="B1500" t="str">
            <v>Andrew Chomiczewski</v>
          </cell>
        </row>
        <row r="1501">
          <cell r="B1501" t="str">
            <v>Bill Mack</v>
          </cell>
        </row>
        <row r="1502">
          <cell r="B1502" t="str">
            <v>Breno Lastra</v>
          </cell>
        </row>
        <row r="1503">
          <cell r="B1503" t="str">
            <v>Cheryl Pocino</v>
          </cell>
        </row>
        <row r="1504">
          <cell r="B1504" t="str">
            <v>Chuck Baker</v>
          </cell>
        </row>
        <row r="1505">
          <cell r="B1505" t="str">
            <v>Daniel F Medina</v>
          </cell>
        </row>
        <row r="1506">
          <cell r="B1506" t="str">
            <v>Dave Iannacone</v>
          </cell>
        </row>
        <row r="1507">
          <cell r="B1507" t="str">
            <v>Josh Lammle</v>
          </cell>
        </row>
        <row r="1508">
          <cell r="B1508" t="str">
            <v>Kristi Kees</v>
          </cell>
        </row>
        <row r="1509">
          <cell r="B1509" t="str">
            <v>Manish K Bajaj</v>
          </cell>
        </row>
        <row r="1510">
          <cell r="B1510" t="str">
            <v>Matthew Hannon</v>
          </cell>
        </row>
        <row r="1511">
          <cell r="B1511" t="str">
            <v>Marino Wijay</v>
          </cell>
        </row>
        <row r="1512">
          <cell r="B1512" t="str">
            <v>Michael Hatcher</v>
          </cell>
        </row>
        <row r="1513">
          <cell r="B1513" t="str">
            <v>Paul Tichy</v>
          </cell>
        </row>
        <row r="1514">
          <cell r="B1514" t="str">
            <v>Prithvi Rai</v>
          </cell>
        </row>
        <row r="1515">
          <cell r="B1515" t="str">
            <v>Robert Shipman</v>
          </cell>
        </row>
        <row r="1516">
          <cell r="B1516" t="str">
            <v>Steve Spadafora</v>
          </cell>
        </row>
        <row r="1517">
          <cell r="B1517" t="str">
            <v>Terry Dickerson</v>
          </cell>
        </row>
        <row r="1518">
          <cell r="B1518" t="str">
            <v>Wagner Mota</v>
          </cell>
        </row>
        <row r="1521">
          <cell r="B1521" t="str">
            <v>Daniel Ilizaliturri</v>
          </cell>
        </row>
        <row r="1522">
          <cell r="B1522" t="str">
            <v>Omar Rojas</v>
          </cell>
        </row>
        <row r="1523">
          <cell r="B1523" t="str">
            <v>Ricardo Barron</v>
          </cell>
        </row>
        <row r="1527">
          <cell r="B1527" t="str">
            <v>Aline Collar</v>
          </cell>
        </row>
        <row r="1528">
          <cell r="B1528" t="str">
            <v>Angelina Chen</v>
          </cell>
        </row>
        <row r="1529">
          <cell r="B1529" t="str">
            <v>Anna O'Driscoll</v>
          </cell>
        </row>
        <row r="1530">
          <cell r="B1530" t="str">
            <v>Apryl K</v>
          </cell>
        </row>
        <row r="1531">
          <cell r="B1531" t="str">
            <v>Artem Nedostup</v>
          </cell>
        </row>
        <row r="1532">
          <cell r="B1532" t="str">
            <v>Ashish Honnavar</v>
          </cell>
        </row>
        <row r="1533">
          <cell r="B1533" t="str">
            <v>Ayoub El Fakir</v>
          </cell>
        </row>
        <row r="1534">
          <cell r="B1534" t="str">
            <v>Balasubramanic Balas</v>
          </cell>
        </row>
        <row r="1535">
          <cell r="B1535" t="str">
            <v>Brian Smith</v>
          </cell>
        </row>
        <row r="1536">
          <cell r="B1536" t="str">
            <v>Bud Saunders</v>
          </cell>
        </row>
        <row r="1537">
          <cell r="B1537" t="str">
            <v>C R Rodriguez</v>
          </cell>
        </row>
        <row r="1538">
          <cell r="B1538" t="str">
            <v>Camila Raines</v>
          </cell>
        </row>
        <row r="1539">
          <cell r="B1539" t="str">
            <v>Candy Yang</v>
          </cell>
        </row>
        <row r="1540">
          <cell r="B1540" t="str">
            <v>Carlos Lopez</v>
          </cell>
        </row>
        <row r="1541">
          <cell r="B1541" t="str">
            <v>Celyn Chen</v>
          </cell>
        </row>
        <row r="1542">
          <cell r="B1542" t="str">
            <v>Chad Brock</v>
          </cell>
        </row>
        <row r="1543">
          <cell r="B1543" t="str">
            <v>Chris Quintero</v>
          </cell>
        </row>
        <row r="1544">
          <cell r="B1544" t="str">
            <v>Claudia Hogan</v>
          </cell>
        </row>
        <row r="1545">
          <cell r="B1545" t="str">
            <v>Cristiano Adamoli</v>
          </cell>
        </row>
        <row r="1546">
          <cell r="B1546" t="str">
            <v>David Barnard</v>
          </cell>
        </row>
        <row r="1547">
          <cell r="B1547" t="str">
            <v>Dennis Gilby</v>
          </cell>
        </row>
        <row r="1548">
          <cell r="B1548" t="str">
            <v>Devinda Rathnayake</v>
          </cell>
        </row>
        <row r="1549">
          <cell r="B1549" t="str">
            <v>Dirk Zimmerman</v>
          </cell>
        </row>
        <row r="1550">
          <cell r="B1550" t="str">
            <v>Donna Reil</v>
          </cell>
        </row>
        <row r="1551">
          <cell r="B1551" t="str">
            <v>Ean Mei Chuah</v>
          </cell>
        </row>
        <row r="1552">
          <cell r="B1552" t="str">
            <v>Elynn Cheung</v>
          </cell>
        </row>
        <row r="1553">
          <cell r="B1553" t="str">
            <v>Hanet Liao</v>
          </cell>
        </row>
        <row r="1554">
          <cell r="B1554" t="str">
            <v>Hiew Hooi Feng</v>
          </cell>
        </row>
        <row r="1555">
          <cell r="B1555" t="str">
            <v>Hong Tin Chee</v>
          </cell>
        </row>
        <row r="1556">
          <cell r="B1556" t="str">
            <v>Hui Fang Quah</v>
          </cell>
        </row>
        <row r="1557">
          <cell r="B1557" t="str">
            <v>Igor Ribeiro</v>
          </cell>
        </row>
        <row r="1558">
          <cell r="B1558" t="str">
            <v>Jack Zuhosky</v>
          </cell>
        </row>
        <row r="1559">
          <cell r="B1559" t="str">
            <v>Jane Liu</v>
          </cell>
        </row>
        <row r="1560">
          <cell r="B1560" t="str">
            <v>Jason Harris</v>
          </cell>
        </row>
        <row r="1561">
          <cell r="B1561" t="str">
            <v>Jayashree Shetty</v>
          </cell>
        </row>
        <row r="1562">
          <cell r="B1562" t="str">
            <v>Jesse Lawson</v>
          </cell>
        </row>
        <row r="1563">
          <cell r="B1563" t="str">
            <v>Jessica Springer</v>
          </cell>
        </row>
        <row r="1564">
          <cell r="B1564" t="str">
            <v>Joan Wong</v>
          </cell>
        </row>
        <row r="1565">
          <cell r="B1565" t="str">
            <v>Joe Gutierrez</v>
          </cell>
        </row>
        <row r="1566">
          <cell r="B1566" t="str">
            <v>Jorge Martinez</v>
          </cell>
        </row>
        <row r="1567">
          <cell r="B1567" t="str">
            <v>Joshua Herrera</v>
          </cell>
        </row>
        <row r="1568">
          <cell r="B1568" t="str">
            <v>Karen Lu</v>
          </cell>
        </row>
        <row r="1569">
          <cell r="B1569" t="str">
            <v>Kuldeep Buch</v>
          </cell>
        </row>
        <row r="1570">
          <cell r="B1570" t="str">
            <v>Kyle Yarkosky</v>
          </cell>
        </row>
        <row r="1571">
          <cell r="B1571" t="str">
            <v>Lalitha Ramachandran</v>
          </cell>
        </row>
        <row r="1572">
          <cell r="B1572" t="str">
            <v>Leelavadee Ploom</v>
          </cell>
        </row>
        <row r="1573">
          <cell r="B1573" t="str">
            <v>Li Jien Yong</v>
          </cell>
        </row>
        <row r="1574">
          <cell r="B1574" t="str">
            <v>Luiz Dunham</v>
          </cell>
        </row>
        <row r="1575">
          <cell r="B1575" t="str">
            <v>Lynn Li</v>
          </cell>
        </row>
        <row r="1576">
          <cell r="B1576" t="str">
            <v>M Mansour</v>
          </cell>
        </row>
        <row r="1577">
          <cell r="B1577" t="str">
            <v>Masayuki Nakajima</v>
          </cell>
        </row>
        <row r="1578">
          <cell r="B1578" t="str">
            <v>Melissa Buckner</v>
          </cell>
        </row>
        <row r="1579">
          <cell r="B1579" t="str">
            <v>Michelle Fontaine</v>
          </cell>
        </row>
        <row r="1580">
          <cell r="B1580" t="str">
            <v>Pedro Torelly</v>
          </cell>
        </row>
        <row r="1581">
          <cell r="B1581" t="str">
            <v>Prashanth Sharma</v>
          </cell>
        </row>
        <row r="1582">
          <cell r="B1582" t="str">
            <v>Rashmi Shanthappa</v>
          </cell>
        </row>
        <row r="1583">
          <cell r="B1583" t="str">
            <v>Rene Cleymans</v>
          </cell>
        </row>
        <row r="1584">
          <cell r="B1584" t="str">
            <v>Revathi SL</v>
          </cell>
        </row>
        <row r="1585">
          <cell r="B1585" t="str">
            <v>Riccardo Sebastianel</v>
          </cell>
        </row>
        <row r="1586">
          <cell r="B1586" t="str">
            <v>Rizwan Rehman</v>
          </cell>
        </row>
        <row r="1587">
          <cell r="B1587" t="str">
            <v>Robert Willeford</v>
          </cell>
        </row>
        <row r="1588">
          <cell r="B1588" t="str">
            <v>Sebastian Schmidt</v>
          </cell>
        </row>
        <row r="1589">
          <cell r="B1589" t="str">
            <v>Shobha Naik</v>
          </cell>
        </row>
        <row r="1590">
          <cell r="B1590" t="str">
            <v>Siong Yee Lim</v>
          </cell>
        </row>
        <row r="1591">
          <cell r="B1591" t="str">
            <v>Siti Hamnah Binti Da</v>
          </cell>
        </row>
        <row r="1592">
          <cell r="B1592" t="str">
            <v>Suzanna Royal-Rannig</v>
          </cell>
        </row>
        <row r="1593">
          <cell r="B1593" t="str">
            <v>Takaaki Kitana</v>
          </cell>
        </row>
        <row r="1594">
          <cell r="B1594" t="str">
            <v>Thambirajah Yoges</v>
          </cell>
        </row>
        <row r="1595">
          <cell r="B1595" t="str">
            <v>Trish Fowler</v>
          </cell>
        </row>
        <row r="1596">
          <cell r="B1596" t="str">
            <v>Vanessa Proenca</v>
          </cell>
        </row>
        <row r="1597">
          <cell r="B1597" t="str">
            <v>Vinay G</v>
          </cell>
        </row>
        <row r="1598">
          <cell r="B1598" t="str">
            <v>Vinod Vaniyankandy</v>
          </cell>
        </row>
        <row r="1599">
          <cell r="B1599" t="str">
            <v>Viviane Valentim</v>
          </cell>
        </row>
        <row r="1600">
          <cell r="B1600" t="str">
            <v>Yanling C</v>
          </cell>
        </row>
      </sheetData>
      <sheetData sheetId="3"/>
      <sheetData sheetId="4"/>
      <sheetData sheetId="5"/>
      <sheetData sheetId="6">
        <row r="466">
          <cell r="B466" t="str">
            <v>Yes/No Validation</v>
          </cell>
        </row>
        <row r="467">
          <cell r="B467" t="str">
            <v>No</v>
          </cell>
        </row>
        <row r="468">
          <cell r="B468" t="str">
            <v>Yes</v>
          </cell>
        </row>
        <row r="470">
          <cell r="B470" t="str">
            <v>Deployment Type</v>
          </cell>
        </row>
        <row r="471">
          <cell r="B471" t="str">
            <v>Expansion</v>
          </cell>
        </row>
        <row r="472">
          <cell r="B472" t="str">
            <v>Greenfield</v>
          </cell>
        </row>
        <row r="473">
          <cell r="B473" t="str">
            <v>Replacement</v>
          </cell>
        </row>
        <row r="475">
          <cell r="B475" t="str">
            <v>C13/C14</v>
          </cell>
        </row>
        <row r="476">
          <cell r="B476" t="str">
            <v>NEMA 5-15</v>
          </cell>
        </row>
        <row r="477">
          <cell r="B477" t="str">
            <v>C19/C20</v>
          </cell>
        </row>
        <row r="478">
          <cell r="B478" t="str">
            <v>C13/14 &amp; C19/C20</v>
          </cell>
        </row>
        <row r="480">
          <cell r="B480" t="str">
            <v>Yes</v>
          </cell>
        </row>
        <row r="481">
          <cell r="B481" t="str">
            <v>No</v>
          </cell>
        </row>
        <row r="483">
          <cell r="B483" t="str">
            <v>Yes</v>
          </cell>
        </row>
        <row r="484">
          <cell r="B484" t="str">
            <v>No</v>
          </cell>
        </row>
        <row r="485">
          <cell r="B485" t="str">
            <v>N/A</v>
          </cell>
        </row>
        <row r="487">
          <cell r="B487" t="str">
            <v>Windows 2012</v>
          </cell>
        </row>
        <row r="488">
          <cell r="B488" t="str">
            <v>Windows 2008r2 SP1</v>
          </cell>
        </row>
        <row r="489">
          <cell r="B489" t="str">
            <v>Windows 2008 SP2</v>
          </cell>
        </row>
        <row r="490">
          <cell r="B490" t="str">
            <v>Windows 8</v>
          </cell>
        </row>
        <row r="491">
          <cell r="B491" t="str">
            <v>Windows 7 SP1</v>
          </cell>
        </row>
        <row r="492">
          <cell r="B492" t="str">
            <v>Windows 10 tbd</v>
          </cell>
        </row>
        <row r="493">
          <cell r="B493" t="str">
            <v>tbd</v>
          </cell>
        </row>
        <row r="494">
          <cell r="B494" t="str">
            <v>tbd</v>
          </cell>
        </row>
        <row r="495">
          <cell r="B495" t="str">
            <v>tbd</v>
          </cell>
        </row>
        <row r="496">
          <cell r="B496" t="str">
            <v>tbd</v>
          </cell>
        </row>
        <row r="499">
          <cell r="B499" t="str">
            <v>LAG</v>
          </cell>
        </row>
        <row r="500">
          <cell r="B500" t="str">
            <v>Stacked</v>
          </cell>
        </row>
        <row r="501">
          <cell r="B501" t="str">
            <v>Virtual Stack</v>
          </cell>
        </row>
        <row r="503">
          <cell r="B503" t="str">
            <v>N/A</v>
          </cell>
        </row>
        <row r="504">
          <cell r="B504" t="str">
            <v>Static</v>
          </cell>
        </row>
        <row r="505">
          <cell r="B505" t="str">
            <v>LACP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Validation"/>
      <sheetName val="SCRF"/>
      <sheetName val="Contact"/>
      <sheetName val="Names"/>
      <sheetName val="New VM - Sizing (Example)"/>
      <sheetName val="Storage"/>
      <sheetName val="Software"/>
      <sheetName val="Vol Layout (1)"/>
      <sheetName val="Vol Access (1)"/>
      <sheetName val="CLUSTER (1)"/>
      <sheetName val="iSCSI"/>
      <sheetName val="Topology"/>
      <sheetName val="Exchange (needs re-work)"/>
      <sheetName val="Support (1)"/>
      <sheetName val="MSSQL (needs re-work)"/>
      <sheetName val="Oracle (needs re-work)"/>
      <sheetName val="Oracle EMGridControl"/>
      <sheetName val="ML &amp; TL Tape Config (re-work)"/>
      <sheetName val="PV Tape Config (needs re-work)"/>
      <sheetName val="Issues"/>
      <sheetName val="Revision (0.0.0)"/>
      <sheetName val="Usable"/>
    </sheetNames>
    <sheetDataSet>
      <sheetData sheetId="0" refreshError="1"/>
      <sheetData sheetId="1" refreshError="1"/>
      <sheetData sheetId="2" refreshError="1"/>
      <sheetData sheetId="3">
        <row r="100">
          <cell r="C100" t="str">
            <v xml:space="preserve">Anil Shukla </v>
          </cell>
        </row>
      </sheetData>
      <sheetData sheetId="4">
        <row r="2">
          <cell r="N2" t="str">
            <v>10.50.1.5</v>
          </cell>
        </row>
        <row r="37">
          <cell r="B37" t="str">
            <v>GROUP1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50002">
          <cell r="B50002" t="str">
            <v>GROUP1</v>
          </cell>
        </row>
      </sheetData>
      <sheetData sheetId="10">
        <row r="50002">
          <cell r="B50002" t="str">
            <v>GROUP1</v>
          </cell>
        </row>
      </sheetData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">
          <cell r="N1">
            <v>1.0007879215380229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Validation"/>
      <sheetName val="SCRF"/>
      <sheetName val="Contact"/>
      <sheetName val="Names"/>
      <sheetName val="New VM - Sizing (Example)"/>
      <sheetName val="Storage"/>
      <sheetName val="Software"/>
      <sheetName val="Vol Layout (1)"/>
      <sheetName val="Vol Access (1)"/>
      <sheetName val="CLUSTER (1)"/>
      <sheetName val="iSCSI"/>
      <sheetName val="Topology"/>
      <sheetName val="Exchange (needs re-work)"/>
      <sheetName val="Support (1)"/>
      <sheetName val="MSSQL (needs re-work)"/>
      <sheetName val="Oracle (needs re-work)"/>
      <sheetName val="Oracle EMGridControl"/>
      <sheetName val="ML &amp; TL Tape Config (re-work)"/>
      <sheetName val="PV Tape Config (needs re-work)"/>
      <sheetName val="Issues"/>
      <sheetName val="Revision (0.0.0)"/>
      <sheetName val="Usable"/>
    </sheetNames>
    <sheetDataSet>
      <sheetData sheetId="0" refreshError="1"/>
      <sheetData sheetId="1" refreshError="1"/>
      <sheetData sheetId="2" refreshError="1"/>
      <sheetData sheetId="3">
        <row r="100">
          <cell r="C100" t="str">
            <v xml:space="preserve">Anil Shukla </v>
          </cell>
        </row>
      </sheetData>
      <sheetData sheetId="4">
        <row r="2">
          <cell r="N2" t="str">
            <v>10.50.1.5</v>
          </cell>
        </row>
        <row r="37">
          <cell r="B37" t="str">
            <v>GROUP1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50002">
          <cell r="B50002" t="str">
            <v>GROUP1</v>
          </cell>
        </row>
      </sheetData>
      <sheetData sheetId="10">
        <row r="50002">
          <cell r="B50002" t="str">
            <v>GROUP1</v>
          </cell>
        </row>
      </sheetData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">
          <cell r="N1">
            <v>1.0007879215380229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B4:E9" totalsRowShown="0" headerRowDxfId="153" dataDxfId="152">
  <autoFilter ref="B4:E9"/>
  <sortState ref="B2:E120">
    <sortCondition ref="B1:B120"/>
  </sortState>
  <tableColumns count="4">
    <tableColumn id="1" name="Dell Order#" dataDxfId="151"/>
    <tableColumn id="2" name="SKU #" dataDxfId="150"/>
    <tableColumn id="3" name="Description" dataDxfId="149"/>
    <tableColumn id="4" name="Qty" dataDxfId="148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44" name="Table144" displayName="Table144" ref="G3:G9" totalsRowShown="0" headerRowDxfId="106" dataDxfId="105">
  <autoFilter ref="G3:G9"/>
  <tableColumns count="1">
    <tableColumn id="1" name="Login Methods" dataDxfId="104"/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id="176" name="Table144177" displayName="Table144177" ref="I3:I8" totalsRowShown="0" headerRowDxfId="103" dataDxfId="102">
  <autoFilter ref="I3:I8"/>
  <tableColumns count="1">
    <tableColumn id="1" name="Enable Methods" dataDxfId="101"/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id="177" name="Table144177178" displayName="Table144177178" ref="K3:K8" totalsRowShown="0" headerRowDxfId="100" dataDxfId="99">
  <autoFilter ref="K3:K8"/>
  <tableColumns count="1">
    <tableColumn id="1" name="Exec Methods" dataDxfId="98"/>
  </tableColumns>
  <tableStyleInfo name="TableStyleMedium3" showFirstColumn="0" showLastColumn="0" showRowStripes="1" showColumnStripes="0"/>
</table>
</file>

<file path=xl/tables/table13.xml><?xml version="1.0" encoding="utf-8"?>
<table xmlns="http://schemas.openxmlformats.org/spreadsheetml/2006/main" id="178" name="Table144177178179" displayName="Table144177178179" ref="M3:M6" totalsRowShown="0" headerRowDxfId="97" dataDxfId="96">
  <autoFilter ref="M3:M6"/>
  <tableColumns count="1">
    <tableColumn id="1" name="Commands Methods" dataDxfId="95"/>
  </tableColumns>
  <tableStyleInfo name="TableStyleMedium3" showFirstColumn="0" showLastColumn="0" showRowStripes="1" showColumnStripes="0"/>
</table>
</file>

<file path=xl/tables/table14.xml><?xml version="1.0" encoding="utf-8"?>
<table xmlns="http://schemas.openxmlformats.org/spreadsheetml/2006/main" id="179" name="Table144177178179180" displayName="Table144177178179180" ref="O3:O5" totalsRowShown="0" headerRowDxfId="94" dataDxfId="93">
  <autoFilter ref="O3:O5"/>
  <tableColumns count="1">
    <tableColumn id="1" name="Config-Commands" dataDxfId="92"/>
  </tableColumns>
  <tableStyleInfo name="TableStyleMedium3" showFirstColumn="0" showLastColumn="0" showRowStripes="1" showColumnStripes="0"/>
</table>
</file>

<file path=xl/tables/table15.xml><?xml version="1.0" encoding="utf-8"?>
<table xmlns="http://schemas.openxmlformats.org/spreadsheetml/2006/main" id="188" name="Table144177178179180189" displayName="Table144177178179180189" ref="Q3:Q4" totalsRowShown="0" headerRowDxfId="91" dataDxfId="90">
  <autoFilter ref="Q3:Q4"/>
  <tableColumns count="1">
    <tableColumn id="1" name="Accounting" dataDxfId="89"/>
  </tableColumns>
  <tableStyleInfo name="TableStyleMedium3" showFirstColumn="0" showLastColumn="0" showRowStripes="1" showColumnStripes="0"/>
</table>
</file>

<file path=xl/tables/table16.xml><?xml version="1.0" encoding="utf-8"?>
<table xmlns="http://schemas.openxmlformats.org/spreadsheetml/2006/main" id="43" name="Table222144" displayName="Table222144" ref="N4:Y57" totalsRowShown="0" headerRowDxfId="84" dataDxfId="83">
  <autoFilter ref="N4:Y57"/>
  <tableColumns count="12">
    <tableColumn id="1" name="Name" dataDxfId="82"/>
    <tableColumn id="5" name="Connector" dataDxfId="81"/>
    <tableColumn id="2" name="Device Name" dataDxfId="80"/>
    <tableColumn id="3" name="Port" dataDxfId="79"/>
    <tableColumn id="4" name="Untagged" dataDxfId="78"/>
    <tableColumn id="8" name="Tagged" dataDxfId="77"/>
    <tableColumn id="11" name="Port State" dataDxfId="76"/>
    <tableColumn id="10" name="STP Port Type" dataDxfId="75"/>
    <tableColumn id="9" name="MTU" dataDxfId="74"/>
    <tableColumn id="12" name="Flowcontrol" dataDxfId="73"/>
    <tableColumn id="6" name="#" dataDxfId="72"/>
    <tableColumn id="7" name="Mode" dataDxfId="71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id="12" name="Table29521013" displayName="Table29521013" ref="J14:L22" totalsRowShown="0" headerRowDxfId="70" dataDxfId="69">
  <autoFilter ref="J14:L22"/>
  <tableColumns count="3">
    <tableColumn id="1" name="Interface" dataDxfId="68"/>
    <tableColumn id="2" name="IP /Netmask" dataDxfId="67"/>
    <tableColumn id="3" name="Required?" dataDxfId="66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id="13" name="Table30531114" displayName="Table30531114" ref="J25:L28" totalsRowShown="0" headerRowDxfId="65" dataDxfId="64" tableBorderDxfId="63">
  <autoFilter ref="J25:L28"/>
  <tableColumns count="3">
    <tableColumn id="1" name="Destination" dataDxfId="62"/>
    <tableColumn id="2" name="Next Hop" dataDxfId="61"/>
    <tableColumn id="3" name="Required?" dataDxfId="60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id="14" name="Table37591215" displayName="Table37591215" ref="J4:L12" totalsRowShown="0" headerRowDxfId="59" dataDxfId="58" tableBorderDxfId="57">
  <autoFilter ref="J4:L12"/>
  <tableColumns count="3">
    <tableColumn id="1" name="ID" dataDxfId="56"/>
    <tableColumn id="2" name="Description" dataDxfId="55"/>
    <tableColumn id="3" name="Required?" dataDxfId="5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G4:G7" totalsRowShown="0" headerRowDxfId="147" dataDxfId="146">
  <autoFilter ref="G4:G7"/>
  <tableColumns count="1">
    <tableColumn id="1" name="Legend" dataDxfId="145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id="9" name="Table22213210" displayName="Table22213210" ref="P3:AA58" totalsRowShown="0" headerRowDxfId="51" dataDxfId="50">
  <autoFilter ref="P3:AA58"/>
  <tableColumns count="12">
    <tableColumn id="1" name="Name" dataDxfId="49"/>
    <tableColumn id="5" name="Connector" dataDxfId="48"/>
    <tableColumn id="2" name="Device Name" dataDxfId="47"/>
    <tableColumn id="3" name="Port" dataDxfId="46"/>
    <tableColumn id="4" name="Untagged" dataDxfId="45"/>
    <tableColumn id="8" name="Tagged" dataDxfId="44"/>
    <tableColumn id="12" name="Port State"/>
    <tableColumn id="11" name="STP Port Type"/>
    <tableColumn id="13" name="MTU"/>
    <tableColumn id="10" name="Flow Control"/>
    <tableColumn id="6" name="#" dataDxfId="43"/>
    <tableColumn id="7" name="Mode" dataDxfId="42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id="19" name="Table305311121820" displayName="Table305311121820" ref="J28:K31" totalsRowShown="0" headerRowDxfId="41" dataDxfId="40" tableBorderDxfId="39">
  <autoFilter ref="J28:K31"/>
  <tableColumns count="2">
    <tableColumn id="1" name="Destination" dataDxfId="38"/>
    <tableColumn id="2" name="Next Hop" dataDxfId="37"/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id="20" name="Table2952101316171921" displayName="Table2952101316171921" ref="J15:K23" totalsRowShown="0" headerRowDxfId="36" dataDxfId="35">
  <autoFilter ref="J15:K23"/>
  <tableColumns count="2">
    <tableColumn id="1" name="Interface" dataDxfId="34"/>
    <tableColumn id="2" name="IP /Netmask" dataDxfId="33"/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id="10" name="Table3759121511" displayName="Table3759121511" ref="J4:L12" totalsRowShown="0" headerRowDxfId="32" dataDxfId="31" tableBorderDxfId="30">
  <autoFilter ref="J4:L12"/>
  <tableColumns count="3">
    <tableColumn id="1" name="ID" dataDxfId="29"/>
    <tableColumn id="2" name="Description" dataDxfId="28"/>
    <tableColumn id="3" name="Required?" dataDxfId="27"/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id="31" name="Table222132" displayName="Table222132" ref="L4:W59" totalsRowShown="0" headerRowDxfId="24" dataDxfId="23">
  <autoFilter ref="L4:W59"/>
  <tableColumns count="12">
    <tableColumn id="1" name="Name" dataDxfId="22"/>
    <tableColumn id="5" name="Connector" dataDxfId="21"/>
    <tableColumn id="2" name="Device Name" dataDxfId="20"/>
    <tableColumn id="3" name="Port" dataDxfId="19"/>
    <tableColumn id="4" name="Untagged" dataDxfId="18"/>
    <tableColumn id="8" name="Tagged" dataDxfId="17"/>
    <tableColumn id="12" name="Port State"/>
    <tableColumn id="11" name="STP Port Type"/>
    <tableColumn id="13" name="MTU"/>
    <tableColumn id="10" name="Flow Control"/>
    <tableColumn id="6" name="#" dataDxfId="16"/>
    <tableColumn id="7" name="Mode" dataDxfId="15"/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id="17" name="Table3053111218" displayName="Table3053111218" ref="H27:I30" totalsRowShown="0" headerRowDxfId="14" dataDxfId="13" tableBorderDxfId="12">
  <autoFilter ref="H27:I30"/>
  <tableColumns count="2">
    <tableColumn id="1" name="Destination" dataDxfId="11"/>
    <tableColumn id="2" name="Next Hop" dataDxfId="10"/>
  </tableColumns>
  <tableStyleInfo name="TableStyleMedium9" showFirstColumn="0" showLastColumn="0" showRowStripes="1" showColumnStripes="0"/>
</table>
</file>

<file path=xl/tables/table26.xml><?xml version="1.0" encoding="utf-8"?>
<table xmlns="http://schemas.openxmlformats.org/spreadsheetml/2006/main" id="18" name="Table29521013161719" displayName="Table29521013161719" ref="H14:I22" totalsRowShown="0" headerRowDxfId="9" dataDxfId="8">
  <autoFilter ref="H14:I22"/>
  <tableColumns count="2">
    <tableColumn id="1" name="Interface" dataDxfId="7"/>
    <tableColumn id="2" name="IP /Netmask" dataDxfId="6"/>
  </tableColumns>
  <tableStyleInfo name="TableStyleMedium9" showFirstColumn="0" showLastColumn="0" showRowStripes="1" showColumnStripes="0"/>
</table>
</file>

<file path=xl/tables/table27.xml><?xml version="1.0" encoding="utf-8"?>
<table xmlns="http://schemas.openxmlformats.org/spreadsheetml/2006/main" id="11" name="Table3759121512" displayName="Table3759121512" ref="H4:J12" totalsRowShown="0" headerRowDxfId="5" dataDxfId="4" tableBorderDxfId="3">
  <autoFilter ref="H4:J12"/>
  <tableColumns count="3">
    <tableColumn id="1" name="ID" dataDxfId="2"/>
    <tableColumn id="2" name="Description" dataDxfId="1"/>
    <tableColumn id="3" name="Required?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4" name="Table2125" displayName="Table2125" ref="S3:W12" totalsRowShown="0" headerRowDxfId="144" dataDxfId="143">
  <autoFilter ref="S3:W12"/>
  <tableColumns count="5">
    <tableColumn id="1" name="Network" dataDxfId="142"/>
    <tableColumn id="2" name="SAH" dataDxfId="141"/>
    <tableColumn id="3" name="OpenStack Controller" dataDxfId="140"/>
    <tableColumn id="4" name="OpenStack Compute" dataDxfId="139"/>
    <tableColumn id="5" name="Red Hat Ceph Storage" dataDxfId="138"/>
  </tableColumns>
  <tableStyleInfo name="TableStyleLight16" showFirstColumn="1" showLastColumn="0" showRowStripes="0" showColumnStripes="1"/>
</table>
</file>

<file path=xl/tables/table4.xml><?xml version="1.0" encoding="utf-8"?>
<table xmlns="http://schemas.openxmlformats.org/spreadsheetml/2006/main" id="3" name="Table6" displayName="Table6" ref="S3:S9" totalsRowShown="0" headerRowDxfId="124" dataDxfId="123">
  <autoFilter ref="S3:S9"/>
  <tableColumns count="1">
    <tableColumn id="1" name="Spanning-Tree Protocols" dataDxfId="122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4" name="Table8" displayName="Table8" ref="U3:U20" totalsRowShown="0" headerRowDxfId="121" dataDxfId="120">
  <autoFilter ref="U3:U20"/>
  <tableColumns count="1">
    <tableColumn id="1" name="STP Priorities" dataDxfId="119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id="5" name="Table610" displayName="Table610" ref="W3:W8" totalsRowShown="0" headerRowDxfId="118" dataDxfId="117">
  <autoFilter ref="W3:W8"/>
  <tableColumns count="1">
    <tableColumn id="1" name="Timezone" dataDxfId="116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id="6" name="Table61013" displayName="Table61013" ref="Y3:Y6" totalsRowShown="0" headerRowDxfId="115" dataDxfId="114">
  <autoFilter ref="Y3:Y6"/>
  <tableColumns count="1">
    <tableColumn id="1" name="SNMP Version" dataDxfId="113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id="7" name="Table15" displayName="Table15" ref="AA3:AA5" totalsRowShown="0" headerRowDxfId="112" dataDxfId="111">
  <autoFilter ref="AA3:AA5"/>
  <tableColumns count="1">
    <tableColumn id="1" name="SNMP Permission" dataDxfId="110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id="8" name="Table16" displayName="Table16" ref="AC3:AC27" totalsRowShown="0" headerRowDxfId="109" dataDxfId="108">
  <autoFilter ref="AC3:AC27"/>
  <tableColumns count="1">
    <tableColumn id="1" name="Syslog Facility" dataDxfId="107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wagner_mota@dell.com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13" Type="http://schemas.openxmlformats.org/officeDocument/2006/relationships/table" Target="../tables/table15.xml"/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12" Type="http://schemas.openxmlformats.org/officeDocument/2006/relationships/table" Target="../tables/table14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8.xml"/><Relationship Id="rId11" Type="http://schemas.openxmlformats.org/officeDocument/2006/relationships/table" Target="../tables/table13.xml"/><Relationship Id="rId5" Type="http://schemas.openxmlformats.org/officeDocument/2006/relationships/table" Target="../tables/table7.xml"/><Relationship Id="rId10" Type="http://schemas.openxmlformats.org/officeDocument/2006/relationships/table" Target="../tables/table12.xml"/><Relationship Id="rId4" Type="http://schemas.openxmlformats.org/officeDocument/2006/relationships/table" Target="../tables/table6.xml"/><Relationship Id="rId9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23.xml"/><Relationship Id="rId5" Type="http://schemas.openxmlformats.org/officeDocument/2006/relationships/table" Target="../tables/table22.xml"/><Relationship Id="rId4" Type="http://schemas.openxmlformats.org/officeDocument/2006/relationships/table" Target="../tables/table2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27.xml"/><Relationship Id="rId5" Type="http://schemas.openxmlformats.org/officeDocument/2006/relationships/table" Target="../tables/table26.xml"/><Relationship Id="rId4" Type="http://schemas.openxmlformats.org/officeDocument/2006/relationships/table" Target="../tables/table2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3" tint="0.59999389629810485"/>
  </sheetPr>
  <dimension ref="A1:M40"/>
  <sheetViews>
    <sheetView workbookViewId="0"/>
  </sheetViews>
  <sheetFormatPr defaultRowHeight="15" x14ac:dyDescent="0.25"/>
  <sheetData>
    <row r="1" spans="1:13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3" ht="18.75" x14ac:dyDescent="0.3">
      <c r="A2" s="4"/>
      <c r="B2" s="5" t="s">
        <v>0</v>
      </c>
      <c r="C2" s="6"/>
      <c r="D2" s="6"/>
      <c r="E2" s="7"/>
      <c r="F2" s="7"/>
      <c r="G2" s="7"/>
      <c r="H2" s="7"/>
      <c r="I2" s="7"/>
      <c r="J2" s="7"/>
      <c r="K2" s="8"/>
      <c r="L2" s="8"/>
      <c r="M2" s="9"/>
    </row>
    <row r="3" spans="1:13" x14ac:dyDescent="0.25">
      <c r="A3" s="4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9"/>
    </row>
    <row r="4" spans="1:13" ht="18.75" x14ac:dyDescent="0.3">
      <c r="A4" s="4"/>
      <c r="B4" s="5" t="s">
        <v>140</v>
      </c>
      <c r="C4" s="7"/>
      <c r="D4" s="7"/>
      <c r="E4" s="7"/>
      <c r="F4" s="7"/>
      <c r="G4" s="7"/>
      <c r="H4" s="7"/>
      <c r="I4" s="7"/>
      <c r="J4" s="7"/>
      <c r="K4" s="8"/>
      <c r="L4" s="8"/>
      <c r="M4" s="9"/>
    </row>
    <row r="5" spans="1:13" x14ac:dyDescent="0.25">
      <c r="A5" s="4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9"/>
    </row>
    <row r="6" spans="1:13" ht="15.75" thickBot="1" x14ac:dyDescent="0.3">
      <c r="A6" s="4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9"/>
    </row>
    <row r="7" spans="1:13" ht="15.75" x14ac:dyDescent="0.25">
      <c r="A7" s="4"/>
      <c r="B7" s="173" t="s">
        <v>1</v>
      </c>
      <c r="C7" s="174"/>
      <c r="D7" s="174"/>
      <c r="E7" s="174"/>
      <c r="F7" s="174"/>
      <c r="G7" s="174"/>
      <c r="H7" s="174"/>
      <c r="I7" s="174"/>
      <c r="J7" s="174"/>
      <c r="K7" s="174"/>
      <c r="L7" s="175"/>
      <c r="M7" s="9"/>
    </row>
    <row r="8" spans="1:13" ht="15" customHeight="1" x14ac:dyDescent="0.25">
      <c r="A8" s="4"/>
      <c r="B8" s="10" t="s">
        <v>2</v>
      </c>
      <c r="C8" s="11"/>
      <c r="D8" s="11"/>
      <c r="E8" s="11"/>
      <c r="F8" s="11"/>
      <c r="G8" s="11"/>
      <c r="H8" s="11"/>
      <c r="I8" s="11"/>
      <c r="J8" s="11"/>
      <c r="K8" s="11"/>
      <c r="L8" s="12"/>
      <c r="M8" s="9"/>
    </row>
    <row r="9" spans="1:13" x14ac:dyDescent="0.25">
      <c r="A9" s="4"/>
      <c r="B9" s="10" t="s">
        <v>3</v>
      </c>
      <c r="C9" s="11"/>
      <c r="D9" s="11"/>
      <c r="E9" s="11"/>
      <c r="F9" s="11"/>
      <c r="G9" s="11"/>
      <c r="H9" s="11"/>
      <c r="I9" s="11"/>
      <c r="J9" s="11"/>
      <c r="K9" s="11"/>
      <c r="L9" s="12"/>
      <c r="M9" s="9"/>
    </row>
    <row r="10" spans="1:13" x14ac:dyDescent="0.25">
      <c r="A10" s="4"/>
      <c r="B10" s="10" t="s">
        <v>4</v>
      </c>
      <c r="C10" s="11"/>
      <c r="D10" s="11"/>
      <c r="E10" s="11"/>
      <c r="F10" s="11"/>
      <c r="G10" s="11"/>
      <c r="H10" s="11"/>
      <c r="I10" s="11"/>
      <c r="J10" s="11"/>
      <c r="K10" s="11"/>
      <c r="L10" s="12"/>
      <c r="M10" s="9"/>
    </row>
    <row r="11" spans="1:13" x14ac:dyDescent="0.25">
      <c r="A11" s="4"/>
      <c r="B11" s="10" t="s">
        <v>5</v>
      </c>
      <c r="C11" s="11"/>
      <c r="D11" s="11"/>
      <c r="E11" s="11"/>
      <c r="F11" s="11"/>
      <c r="G11" s="11"/>
      <c r="H11" s="11"/>
      <c r="I11" s="11"/>
      <c r="J11" s="11"/>
      <c r="K11" s="11"/>
      <c r="L11" s="12"/>
      <c r="M11" s="9"/>
    </row>
    <row r="12" spans="1:13" x14ac:dyDescent="0.25">
      <c r="A12" s="4"/>
      <c r="B12" s="13"/>
      <c r="C12" s="14"/>
      <c r="D12" s="14"/>
      <c r="E12" s="14"/>
      <c r="F12" s="14"/>
      <c r="G12" s="14"/>
      <c r="H12" s="14"/>
      <c r="I12" s="14"/>
      <c r="J12" s="14"/>
      <c r="K12" s="14"/>
      <c r="L12" s="15"/>
      <c r="M12" s="9"/>
    </row>
    <row r="13" spans="1:13" ht="15.75" x14ac:dyDescent="0.25">
      <c r="A13" s="4"/>
      <c r="B13" s="176" t="s">
        <v>6</v>
      </c>
      <c r="C13" s="177"/>
      <c r="D13" s="177"/>
      <c r="E13" s="177"/>
      <c r="F13" s="177"/>
      <c r="G13" s="177"/>
      <c r="H13" s="177"/>
      <c r="I13" s="177"/>
      <c r="J13" s="177"/>
      <c r="K13" s="177"/>
      <c r="L13" s="178"/>
      <c r="M13" s="9"/>
    </row>
    <row r="14" spans="1:13" ht="15" customHeight="1" x14ac:dyDescent="0.25">
      <c r="A14" s="4"/>
      <c r="B14" s="10" t="s">
        <v>7</v>
      </c>
      <c r="C14" s="11"/>
      <c r="D14" s="11"/>
      <c r="E14" s="11"/>
      <c r="F14" s="11"/>
      <c r="G14" s="11"/>
      <c r="H14" s="11"/>
      <c r="I14" s="11"/>
      <c r="J14" s="11"/>
      <c r="K14" s="11"/>
      <c r="L14" s="12"/>
      <c r="M14" s="9"/>
    </row>
    <row r="15" spans="1:13" ht="15" customHeight="1" x14ac:dyDescent="0.25">
      <c r="A15" s="4"/>
      <c r="B15" s="10" t="s">
        <v>8</v>
      </c>
      <c r="C15" s="11"/>
      <c r="D15" s="11"/>
      <c r="E15" s="11"/>
      <c r="F15" s="11"/>
      <c r="G15" s="11"/>
      <c r="H15" s="11"/>
      <c r="I15" s="11"/>
      <c r="J15" s="11"/>
      <c r="K15" s="11"/>
      <c r="L15" s="12"/>
      <c r="M15" s="9"/>
    </row>
    <row r="16" spans="1:13" ht="15" customHeight="1" x14ac:dyDescent="0.25">
      <c r="A16" s="4"/>
      <c r="B16" s="10" t="s">
        <v>9</v>
      </c>
      <c r="C16" s="11"/>
      <c r="D16" s="11"/>
      <c r="E16" s="11"/>
      <c r="F16" s="11"/>
      <c r="G16" s="11"/>
      <c r="H16" s="11"/>
      <c r="I16" s="11"/>
      <c r="J16" s="11"/>
      <c r="K16" s="11"/>
      <c r="L16" s="12"/>
      <c r="M16" s="9"/>
    </row>
    <row r="17" spans="1:13" ht="15" customHeight="1" x14ac:dyDescent="0.25">
      <c r="A17" s="4"/>
      <c r="B17" s="10" t="s">
        <v>10</v>
      </c>
      <c r="C17" s="11"/>
      <c r="D17" s="11"/>
      <c r="E17" s="11"/>
      <c r="F17" s="11"/>
      <c r="G17" s="11"/>
      <c r="H17" s="11"/>
      <c r="I17" s="11"/>
      <c r="J17" s="11"/>
      <c r="K17" s="11"/>
      <c r="L17" s="12"/>
      <c r="M17" s="9"/>
    </row>
    <row r="18" spans="1:13" x14ac:dyDescent="0.25">
      <c r="A18" s="4"/>
      <c r="B18" s="16"/>
      <c r="C18" s="17"/>
      <c r="D18" s="17"/>
      <c r="E18" s="17"/>
      <c r="F18" s="17"/>
      <c r="G18" s="17"/>
      <c r="H18" s="17"/>
      <c r="I18" s="17"/>
      <c r="J18" s="17"/>
      <c r="K18" s="17"/>
      <c r="L18" s="18"/>
      <c r="M18" s="9"/>
    </row>
    <row r="19" spans="1:13" ht="15.75" x14ac:dyDescent="0.25">
      <c r="A19" s="4"/>
      <c r="B19" s="179" t="s">
        <v>11</v>
      </c>
      <c r="C19" s="180"/>
      <c r="D19" s="180"/>
      <c r="E19" s="180"/>
      <c r="F19" s="180"/>
      <c r="G19" s="180"/>
      <c r="H19" s="180"/>
      <c r="I19" s="180"/>
      <c r="J19" s="180"/>
      <c r="K19" s="180"/>
      <c r="L19" s="181"/>
      <c r="M19" s="9"/>
    </row>
    <row r="20" spans="1:13" ht="15" customHeight="1" x14ac:dyDescent="0.25">
      <c r="A20" s="4"/>
      <c r="B20" s="10" t="s">
        <v>12</v>
      </c>
      <c r="C20" s="11"/>
      <c r="D20" s="11"/>
      <c r="E20" s="11"/>
      <c r="F20" s="11"/>
      <c r="G20" s="11"/>
      <c r="H20" s="11"/>
      <c r="I20" s="11"/>
      <c r="J20" s="11"/>
      <c r="K20" s="11"/>
      <c r="L20" s="12"/>
      <c r="M20" s="9"/>
    </row>
    <row r="21" spans="1:13" x14ac:dyDescent="0.25">
      <c r="A21" s="4"/>
      <c r="B21" s="10" t="s">
        <v>13</v>
      </c>
      <c r="C21" s="11"/>
      <c r="D21" s="11"/>
      <c r="E21" s="11"/>
      <c r="F21" s="11"/>
      <c r="G21" s="11"/>
      <c r="H21" s="11"/>
      <c r="I21" s="11"/>
      <c r="J21" s="11"/>
      <c r="K21" s="11"/>
      <c r="L21" s="12"/>
      <c r="M21" s="9"/>
    </row>
    <row r="22" spans="1:13" ht="15.75" thickBot="1" x14ac:dyDescent="0.3">
      <c r="A22" s="4"/>
      <c r="B22" s="19" t="s">
        <v>14</v>
      </c>
      <c r="C22" s="20"/>
      <c r="D22" s="20"/>
      <c r="E22" s="20"/>
      <c r="F22" s="20"/>
      <c r="G22" s="20"/>
      <c r="H22" s="20"/>
      <c r="I22" s="20"/>
      <c r="J22" s="20"/>
      <c r="K22" s="20"/>
      <c r="L22" s="21"/>
      <c r="M22" s="9"/>
    </row>
    <row r="23" spans="1:13" ht="15.75" thickBot="1" x14ac:dyDescent="0.3">
      <c r="A23" s="4"/>
      <c r="B23" s="22"/>
      <c r="C23" s="22"/>
      <c r="D23" s="22"/>
      <c r="E23" s="23"/>
      <c r="F23" s="23"/>
      <c r="G23" s="23"/>
      <c r="H23" s="23"/>
      <c r="I23" s="23"/>
      <c r="J23" s="23"/>
      <c r="K23" s="23"/>
      <c r="L23" s="23"/>
      <c r="M23" s="9"/>
    </row>
    <row r="24" spans="1:13" x14ac:dyDescent="0.25">
      <c r="A24" s="4"/>
      <c r="B24" s="182" t="s">
        <v>15</v>
      </c>
      <c r="C24" s="183"/>
      <c r="D24" s="183"/>
      <c r="E24" s="183"/>
      <c r="F24" s="183"/>
      <c r="G24" s="183"/>
      <c r="H24" s="183"/>
      <c r="I24" s="183"/>
      <c r="J24" s="183"/>
      <c r="K24" s="183"/>
      <c r="L24" s="184"/>
      <c r="M24" s="9"/>
    </row>
    <row r="25" spans="1:13" ht="15" customHeight="1" x14ac:dyDescent="0.25">
      <c r="A25" s="4"/>
      <c r="B25" s="10" t="s">
        <v>16</v>
      </c>
      <c r="C25" s="11"/>
      <c r="D25" s="11"/>
      <c r="E25" s="11"/>
      <c r="F25" s="11"/>
      <c r="G25" s="11"/>
      <c r="H25" s="11"/>
      <c r="I25" s="11"/>
      <c r="J25" s="11"/>
      <c r="K25" s="11"/>
      <c r="L25" s="12"/>
      <c r="M25" s="9"/>
    </row>
    <row r="26" spans="1:13" x14ac:dyDescent="0.25">
      <c r="A26" s="4"/>
      <c r="B26" s="24" t="s">
        <v>17</v>
      </c>
      <c r="C26" s="25"/>
      <c r="D26" s="25"/>
      <c r="E26" s="25"/>
      <c r="F26" s="25"/>
      <c r="G26" s="25"/>
      <c r="H26" s="25"/>
      <c r="I26" s="25"/>
      <c r="J26" s="25"/>
      <c r="K26" s="25"/>
      <c r="L26" s="26"/>
      <c r="M26" s="9"/>
    </row>
    <row r="27" spans="1:13" ht="15" customHeight="1" x14ac:dyDescent="0.25">
      <c r="A27" s="4"/>
      <c r="B27" s="10" t="s">
        <v>18</v>
      </c>
      <c r="C27" s="11"/>
      <c r="D27" s="11"/>
      <c r="E27" s="11"/>
      <c r="F27" s="11"/>
      <c r="G27" s="11"/>
      <c r="H27" s="11"/>
      <c r="I27" s="11"/>
      <c r="J27" s="11"/>
      <c r="K27" s="11"/>
      <c r="L27" s="12"/>
      <c r="M27" s="9"/>
    </row>
    <row r="28" spans="1:13" ht="15" customHeight="1" x14ac:dyDescent="0.25">
      <c r="A28" s="4"/>
      <c r="B28" s="24" t="s">
        <v>19</v>
      </c>
      <c r="C28" s="25"/>
      <c r="D28" s="25"/>
      <c r="E28" s="25"/>
      <c r="F28" s="25"/>
      <c r="G28" s="25"/>
      <c r="H28" s="25"/>
      <c r="I28" s="25"/>
      <c r="J28" s="25"/>
      <c r="K28" s="25"/>
      <c r="L28" s="26"/>
      <c r="M28" s="9"/>
    </row>
    <row r="29" spans="1:13" ht="15" customHeight="1" x14ac:dyDescent="0.25">
      <c r="A29" s="4"/>
      <c r="B29" s="10" t="s">
        <v>20</v>
      </c>
      <c r="C29" s="11"/>
      <c r="D29" s="11"/>
      <c r="E29" s="11"/>
      <c r="F29" s="11"/>
      <c r="G29" s="11"/>
      <c r="H29" s="11"/>
      <c r="I29" s="11"/>
      <c r="J29" s="11"/>
      <c r="K29" s="11"/>
      <c r="L29" s="12"/>
      <c r="M29" s="9"/>
    </row>
    <row r="30" spans="1:13" ht="15" customHeight="1" x14ac:dyDescent="0.25">
      <c r="A30" s="4"/>
      <c r="B30" s="24" t="s">
        <v>21</v>
      </c>
      <c r="C30" s="25"/>
      <c r="D30" s="25"/>
      <c r="E30" s="25"/>
      <c r="F30" s="25"/>
      <c r="G30" s="25"/>
      <c r="H30" s="25"/>
      <c r="I30" s="25"/>
      <c r="J30" s="25"/>
      <c r="K30" s="25"/>
      <c r="L30" s="26"/>
      <c r="M30" s="9"/>
    </row>
    <row r="31" spans="1:13" x14ac:dyDescent="0.25">
      <c r="A31" s="4"/>
      <c r="B31" s="10" t="s">
        <v>22</v>
      </c>
      <c r="C31" s="11"/>
      <c r="D31" s="11"/>
      <c r="E31" s="11"/>
      <c r="F31" s="11"/>
      <c r="G31" s="11"/>
      <c r="H31" s="11"/>
      <c r="I31" s="11"/>
      <c r="J31" s="11"/>
      <c r="K31" s="11"/>
      <c r="L31" s="12"/>
      <c r="M31" s="9"/>
    </row>
    <row r="32" spans="1:13" ht="15.75" thickBot="1" x14ac:dyDescent="0.3">
      <c r="A32" s="4"/>
      <c r="B32" s="19" t="s">
        <v>23</v>
      </c>
      <c r="C32" s="27"/>
      <c r="D32" s="27"/>
      <c r="E32" s="27"/>
      <c r="F32" s="27"/>
      <c r="G32" s="27"/>
      <c r="H32" s="27"/>
      <c r="I32" s="27"/>
      <c r="J32" s="27"/>
      <c r="K32" s="27"/>
      <c r="L32" s="28"/>
      <c r="M32" s="9"/>
    </row>
    <row r="33" spans="1:13" ht="15.75" thickBot="1" x14ac:dyDescent="0.3">
      <c r="A33" s="4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9"/>
    </row>
    <row r="34" spans="1:13" ht="15.75" thickBot="1" x14ac:dyDescent="0.3">
      <c r="A34" s="4"/>
      <c r="B34" s="185" t="s">
        <v>24</v>
      </c>
      <c r="C34" s="186"/>
      <c r="D34" s="186"/>
      <c r="E34" s="186"/>
      <c r="F34" s="186"/>
      <c r="G34" s="186"/>
      <c r="H34" s="186"/>
      <c r="I34" s="186"/>
      <c r="J34" s="186"/>
      <c r="K34" s="186"/>
      <c r="L34" s="187"/>
      <c r="M34" s="9"/>
    </row>
    <row r="35" spans="1:13" ht="15.75" thickBot="1" x14ac:dyDescent="0.3">
      <c r="A35" s="4"/>
      <c r="B35" s="166" t="s">
        <v>25</v>
      </c>
      <c r="C35" s="167"/>
      <c r="D35" s="168"/>
      <c r="E35" s="166" t="s">
        <v>26</v>
      </c>
      <c r="F35" s="167"/>
      <c r="G35" s="168"/>
      <c r="H35" s="166" t="s">
        <v>27</v>
      </c>
      <c r="I35" s="167"/>
      <c r="J35" s="168"/>
      <c r="K35" s="166" t="s">
        <v>28</v>
      </c>
      <c r="L35" s="168"/>
      <c r="M35" s="9"/>
    </row>
    <row r="36" spans="1:13" x14ac:dyDescent="0.25">
      <c r="A36" s="4"/>
      <c r="B36" s="169">
        <v>1</v>
      </c>
      <c r="C36" s="170"/>
      <c r="D36" s="170"/>
      <c r="E36" s="171"/>
      <c r="F36" s="170"/>
      <c r="G36" s="170"/>
      <c r="H36" s="170"/>
      <c r="I36" s="170"/>
      <c r="J36" s="170"/>
      <c r="K36" s="170"/>
      <c r="L36" s="172"/>
      <c r="M36" s="9"/>
    </row>
    <row r="37" spans="1:13" x14ac:dyDescent="0.25">
      <c r="A37" s="4"/>
      <c r="B37" s="163">
        <v>1.1000000000000001</v>
      </c>
      <c r="C37" s="164"/>
      <c r="D37" s="164"/>
      <c r="E37" s="164"/>
      <c r="F37" s="164"/>
      <c r="G37" s="164"/>
      <c r="H37" s="164"/>
      <c r="I37" s="164"/>
      <c r="J37" s="164"/>
      <c r="K37" s="164"/>
      <c r="L37" s="165"/>
      <c r="M37" s="9"/>
    </row>
    <row r="38" spans="1:13" x14ac:dyDescent="0.25">
      <c r="A38" s="4"/>
      <c r="B38" s="163">
        <v>1.2</v>
      </c>
      <c r="C38" s="164"/>
      <c r="D38" s="164"/>
      <c r="E38" s="164"/>
      <c r="F38" s="164"/>
      <c r="G38" s="164"/>
      <c r="H38" s="164"/>
      <c r="I38" s="164"/>
      <c r="J38" s="164"/>
      <c r="K38" s="164"/>
      <c r="L38" s="165"/>
      <c r="M38" s="9"/>
    </row>
    <row r="39" spans="1:13" ht="15.75" thickBot="1" x14ac:dyDescent="0.3">
      <c r="A39" s="4"/>
      <c r="B39" s="160">
        <v>1.3</v>
      </c>
      <c r="C39" s="161"/>
      <c r="D39" s="161"/>
      <c r="E39" s="161"/>
      <c r="F39" s="161"/>
      <c r="G39" s="161"/>
      <c r="H39" s="161"/>
      <c r="I39" s="161"/>
      <c r="J39" s="161"/>
      <c r="K39" s="161"/>
      <c r="L39" s="162"/>
      <c r="M39" s="9"/>
    </row>
    <row r="40" spans="1:13" x14ac:dyDescent="0.25">
      <c r="A40" s="30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2"/>
    </row>
  </sheetData>
  <mergeCells count="25">
    <mergeCell ref="B7:L7"/>
    <mergeCell ref="B13:L13"/>
    <mergeCell ref="B19:L19"/>
    <mergeCell ref="B24:L24"/>
    <mergeCell ref="B34:L34"/>
    <mergeCell ref="B35:D35"/>
    <mergeCell ref="E35:G35"/>
    <mergeCell ref="H35:J35"/>
    <mergeCell ref="K35:L35"/>
    <mergeCell ref="B36:D36"/>
    <mergeCell ref="E36:G36"/>
    <mergeCell ref="H36:J36"/>
    <mergeCell ref="K36:L36"/>
    <mergeCell ref="B39:D39"/>
    <mergeCell ref="E39:G39"/>
    <mergeCell ref="H39:J39"/>
    <mergeCell ref="K39:L39"/>
    <mergeCell ref="B37:D37"/>
    <mergeCell ref="E37:G37"/>
    <mergeCell ref="H37:J37"/>
    <mergeCell ref="K37:L37"/>
    <mergeCell ref="B38:D38"/>
    <mergeCell ref="E38:G38"/>
    <mergeCell ref="H38:J38"/>
    <mergeCell ref="K38:L38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59999389629810485"/>
  </sheetPr>
  <dimension ref="A1:N40"/>
  <sheetViews>
    <sheetView zoomScale="85" zoomScaleNormal="85" workbookViewId="0">
      <selection activeCell="C16" sqref="C16:E16"/>
    </sheetView>
  </sheetViews>
  <sheetFormatPr defaultRowHeight="12.75" x14ac:dyDescent="0.2"/>
  <cols>
    <col min="1" max="1" width="1.5703125" style="66" customWidth="1"/>
    <col min="2" max="4" width="15.7109375" style="66" customWidth="1"/>
    <col min="5" max="5" width="7.7109375" style="66" customWidth="1"/>
    <col min="6" max="7" width="15.7109375" style="66" customWidth="1"/>
    <col min="8" max="8" width="8.7109375" style="66" customWidth="1"/>
    <col min="9" max="9" width="4" style="66" customWidth="1"/>
    <col min="10" max="10" width="0.7109375" style="66" customWidth="1"/>
    <col min="11" max="11" width="23.140625" style="96" customWidth="1"/>
    <col min="12" max="12" width="29.28515625" style="96" customWidth="1"/>
    <col min="13" max="13" width="66.28515625" style="96" customWidth="1"/>
    <col min="14" max="16384" width="9.140625" style="66"/>
  </cols>
  <sheetData>
    <row r="1" spans="1:14" s="71" customFormat="1" ht="4.5" customHeight="1" x14ac:dyDescent="0.3">
      <c r="A1" s="67"/>
      <c r="B1" s="68"/>
      <c r="C1" s="68"/>
      <c r="D1" s="68"/>
      <c r="E1" s="68"/>
      <c r="F1" s="68"/>
      <c r="G1" s="68"/>
      <c r="H1" s="68"/>
      <c r="I1" s="68"/>
      <c r="J1" s="68"/>
      <c r="K1" s="69"/>
      <c r="L1" s="68"/>
      <c r="M1" s="70"/>
      <c r="N1" s="67"/>
    </row>
    <row r="2" spans="1:14" s="73" customFormat="1" ht="15" customHeight="1" thickBot="1" x14ac:dyDescent="0.3">
      <c r="A2" s="72"/>
      <c r="B2" s="188" t="s">
        <v>141</v>
      </c>
      <c r="C2" s="189"/>
      <c r="D2" s="189"/>
      <c r="E2" s="189"/>
      <c r="F2" s="189"/>
      <c r="G2" s="189"/>
      <c r="H2" s="190"/>
      <c r="I2" s="72"/>
      <c r="J2" s="72"/>
      <c r="K2" s="72"/>
      <c r="L2" s="72"/>
      <c r="M2" s="72"/>
      <c r="N2" s="72"/>
    </row>
    <row r="3" spans="1:14" s="73" customFormat="1" ht="19.5" customHeight="1" thickBot="1" x14ac:dyDescent="0.3">
      <c r="A3" s="72"/>
      <c r="B3" s="191" t="s">
        <v>142</v>
      </c>
      <c r="C3" s="192"/>
      <c r="D3" s="193"/>
      <c r="E3" s="191" t="s">
        <v>143</v>
      </c>
      <c r="F3" s="192"/>
      <c r="G3" s="192"/>
      <c r="H3" s="193"/>
      <c r="I3" s="72"/>
      <c r="J3" s="72"/>
      <c r="K3" s="194" t="s">
        <v>144</v>
      </c>
      <c r="L3" s="195"/>
      <c r="M3" s="196"/>
      <c r="N3" s="72"/>
    </row>
    <row r="4" spans="1:14" s="73" customFormat="1" ht="20.25" customHeight="1" x14ac:dyDescent="0.25">
      <c r="A4" s="72"/>
      <c r="B4" s="197"/>
      <c r="C4" s="198"/>
      <c r="D4" s="199"/>
      <c r="E4" s="200"/>
      <c r="F4" s="201"/>
      <c r="G4" s="201"/>
      <c r="H4" s="202"/>
      <c r="I4" s="72"/>
      <c r="J4" s="72"/>
      <c r="K4" s="203"/>
      <c r="L4" s="204"/>
      <c r="M4" s="205"/>
      <c r="N4" s="72"/>
    </row>
    <row r="5" spans="1:14" s="73" customFormat="1" ht="15" customHeight="1" x14ac:dyDescent="0.25">
      <c r="A5" s="72"/>
      <c r="B5" s="191" t="s">
        <v>202</v>
      </c>
      <c r="C5" s="192"/>
      <c r="D5" s="192"/>
      <c r="E5" s="191" t="s">
        <v>145</v>
      </c>
      <c r="F5" s="192"/>
      <c r="G5" s="192"/>
      <c r="H5" s="193"/>
      <c r="I5" s="72"/>
      <c r="J5" s="74"/>
      <c r="K5" s="206"/>
      <c r="L5" s="207"/>
      <c r="M5" s="208"/>
      <c r="N5" s="72"/>
    </row>
    <row r="6" spans="1:14" s="73" customFormat="1" ht="15.75" customHeight="1" x14ac:dyDescent="0.25">
      <c r="A6" s="72"/>
      <c r="B6" s="212"/>
      <c r="C6" s="213"/>
      <c r="D6" s="213"/>
      <c r="E6" s="214"/>
      <c r="F6" s="214"/>
      <c r="G6" s="214"/>
      <c r="H6" s="214"/>
      <c r="I6" s="72"/>
      <c r="J6" s="74"/>
      <c r="K6" s="206"/>
      <c r="L6" s="207"/>
      <c r="M6" s="208"/>
      <c r="N6" s="72"/>
    </row>
    <row r="7" spans="1:14" s="73" customFormat="1" ht="15.75" customHeight="1" x14ac:dyDescent="0.25">
      <c r="A7" s="72"/>
      <c r="B7" s="215"/>
      <c r="C7" s="215"/>
      <c r="D7" s="215"/>
      <c r="E7" s="216"/>
      <c r="F7" s="216"/>
      <c r="G7" s="216"/>
      <c r="H7" s="216"/>
      <c r="I7" s="72"/>
      <c r="J7" s="72"/>
      <c r="K7" s="206"/>
      <c r="L7" s="207"/>
      <c r="M7" s="208"/>
      <c r="N7" s="72"/>
    </row>
    <row r="8" spans="1:14" s="73" customFormat="1" ht="15.75" customHeight="1" x14ac:dyDescent="0.25">
      <c r="A8" s="72"/>
      <c r="B8" s="215"/>
      <c r="C8" s="215"/>
      <c r="D8" s="215"/>
      <c r="E8" s="216"/>
      <c r="F8" s="216"/>
      <c r="G8" s="216"/>
      <c r="H8" s="216"/>
      <c r="I8" s="72"/>
      <c r="J8" s="72"/>
      <c r="K8" s="206"/>
      <c r="L8" s="207"/>
      <c r="M8" s="208"/>
      <c r="N8" s="72"/>
    </row>
    <row r="9" spans="1:14" s="73" customFormat="1" ht="15.75" customHeight="1" x14ac:dyDescent="0.25">
      <c r="A9" s="72"/>
      <c r="B9" s="217"/>
      <c r="C9" s="217"/>
      <c r="D9" s="217"/>
      <c r="E9" s="218"/>
      <c r="F9" s="218"/>
      <c r="G9" s="218"/>
      <c r="H9" s="218"/>
      <c r="I9" s="72"/>
      <c r="J9" s="72"/>
      <c r="K9" s="206"/>
      <c r="L9" s="207"/>
      <c r="M9" s="208"/>
      <c r="N9" s="72"/>
    </row>
    <row r="10" spans="1:14" s="73" customFormat="1" ht="5.25" customHeight="1" x14ac:dyDescent="0.25">
      <c r="A10" s="72"/>
      <c r="B10" s="62"/>
      <c r="C10" s="75"/>
      <c r="D10" s="63"/>
      <c r="E10" s="75"/>
      <c r="F10" s="75"/>
      <c r="G10" s="75"/>
      <c r="H10" s="76"/>
      <c r="I10" s="72"/>
      <c r="J10" s="72"/>
      <c r="K10" s="206"/>
      <c r="L10" s="207"/>
      <c r="M10" s="208"/>
      <c r="N10" s="72"/>
    </row>
    <row r="11" spans="1:14" s="73" customFormat="1" ht="15" customHeight="1" x14ac:dyDescent="0.25">
      <c r="A11" s="72"/>
      <c r="B11" s="219" t="s">
        <v>146</v>
      </c>
      <c r="C11" s="189"/>
      <c r="D11" s="189"/>
      <c r="E11" s="189"/>
      <c r="F11" s="189"/>
      <c r="G11" s="189"/>
      <c r="H11" s="190"/>
      <c r="I11" s="72"/>
      <c r="J11" s="72"/>
      <c r="K11" s="206"/>
      <c r="L11" s="207"/>
      <c r="M11" s="208"/>
      <c r="N11" s="72"/>
    </row>
    <row r="12" spans="1:14" s="73" customFormat="1" ht="15" customHeight="1" x14ac:dyDescent="0.25">
      <c r="A12" s="72"/>
      <c r="B12" s="77"/>
      <c r="C12" s="191" t="s">
        <v>147</v>
      </c>
      <c r="D12" s="192"/>
      <c r="E12" s="192"/>
      <c r="F12" s="191" t="s">
        <v>148</v>
      </c>
      <c r="G12" s="192"/>
      <c r="H12" s="193"/>
      <c r="I12" s="72"/>
      <c r="J12" s="72"/>
      <c r="K12" s="206"/>
      <c r="L12" s="207"/>
      <c r="M12" s="208"/>
      <c r="N12" s="72"/>
    </row>
    <row r="13" spans="1:14" s="73" customFormat="1" ht="15" customHeight="1" x14ac:dyDescent="0.25">
      <c r="A13" s="72"/>
      <c r="B13" s="78" t="s">
        <v>61</v>
      </c>
      <c r="C13" s="200"/>
      <c r="D13" s="201"/>
      <c r="E13" s="202"/>
      <c r="F13" s="197"/>
      <c r="G13" s="198"/>
      <c r="H13" s="199"/>
      <c r="I13" s="72"/>
      <c r="J13" s="72"/>
      <c r="K13" s="206"/>
      <c r="L13" s="207"/>
      <c r="M13" s="208"/>
      <c r="N13" s="72"/>
    </row>
    <row r="14" spans="1:14" s="73" customFormat="1" ht="15" customHeight="1" x14ac:dyDescent="0.25">
      <c r="A14" s="72"/>
      <c r="B14" s="79" t="s">
        <v>149</v>
      </c>
      <c r="C14" s="200"/>
      <c r="D14" s="201"/>
      <c r="E14" s="202"/>
      <c r="F14" s="197"/>
      <c r="G14" s="198"/>
      <c r="H14" s="199"/>
      <c r="I14" s="72"/>
      <c r="J14" s="80"/>
      <c r="K14" s="206"/>
      <c r="L14" s="207"/>
      <c r="M14" s="208"/>
      <c r="N14" s="72"/>
    </row>
    <row r="15" spans="1:14" s="73" customFormat="1" ht="15" customHeight="1" x14ac:dyDescent="0.25">
      <c r="A15" s="72"/>
      <c r="B15" s="79" t="s">
        <v>150</v>
      </c>
      <c r="C15" s="200"/>
      <c r="D15" s="201"/>
      <c r="E15" s="202"/>
      <c r="F15" s="197"/>
      <c r="G15" s="198"/>
      <c r="H15" s="199"/>
      <c r="I15" s="72"/>
      <c r="J15" s="72"/>
      <c r="K15" s="206"/>
      <c r="L15" s="207"/>
      <c r="M15" s="208"/>
      <c r="N15" s="72"/>
    </row>
    <row r="16" spans="1:14" s="73" customFormat="1" ht="15" customHeight="1" thickBot="1" x14ac:dyDescent="0.3">
      <c r="A16" s="72"/>
      <c r="B16" s="79" t="s">
        <v>151</v>
      </c>
      <c r="C16" s="200"/>
      <c r="D16" s="201"/>
      <c r="E16" s="202"/>
      <c r="F16" s="197"/>
      <c r="G16" s="198"/>
      <c r="H16" s="199"/>
      <c r="I16" s="72"/>
      <c r="J16" s="72"/>
      <c r="K16" s="209"/>
      <c r="L16" s="210"/>
      <c r="M16" s="211"/>
      <c r="N16" s="72"/>
    </row>
    <row r="17" spans="1:14" s="73" customFormat="1" ht="3" customHeight="1" x14ac:dyDescent="0.25">
      <c r="A17" s="72"/>
      <c r="B17" s="76"/>
      <c r="C17" s="75"/>
      <c r="D17" s="75"/>
      <c r="E17" s="75"/>
      <c r="F17" s="75"/>
      <c r="G17" s="75"/>
      <c r="H17" s="76"/>
      <c r="I17" s="72"/>
      <c r="J17" s="72"/>
      <c r="K17" s="72"/>
      <c r="L17" s="72"/>
      <c r="M17" s="72"/>
      <c r="N17" s="72"/>
    </row>
    <row r="18" spans="1:14" s="73" customFormat="1" ht="15" customHeight="1" x14ac:dyDescent="0.25">
      <c r="A18" s="72"/>
      <c r="B18" s="219" t="s">
        <v>152</v>
      </c>
      <c r="C18" s="220"/>
      <c r="D18" s="220"/>
      <c r="E18" s="220"/>
      <c r="F18" s="220"/>
      <c r="G18" s="220"/>
      <c r="H18" s="221"/>
      <c r="I18" s="72"/>
      <c r="J18" s="72"/>
      <c r="K18" s="72"/>
      <c r="L18" s="72"/>
      <c r="M18" s="72"/>
      <c r="N18" s="72"/>
    </row>
    <row r="19" spans="1:14" s="73" customFormat="1" ht="15" customHeight="1" x14ac:dyDescent="0.25">
      <c r="A19" s="72"/>
      <c r="B19" s="81"/>
      <c r="C19" s="191" t="s">
        <v>153</v>
      </c>
      <c r="D19" s="192"/>
      <c r="E19" s="192"/>
      <c r="F19" s="191" t="s">
        <v>154</v>
      </c>
      <c r="G19" s="192"/>
      <c r="H19" s="193"/>
      <c r="I19" s="72"/>
      <c r="J19" s="72"/>
      <c r="K19" s="72"/>
      <c r="L19" s="72"/>
      <c r="M19" s="72"/>
      <c r="N19" s="72"/>
    </row>
    <row r="20" spans="1:14" s="73" customFormat="1" ht="15" customHeight="1" x14ac:dyDescent="0.25">
      <c r="A20" s="72"/>
      <c r="B20" s="78" t="s">
        <v>61</v>
      </c>
      <c r="C20" s="200"/>
      <c r="D20" s="201"/>
      <c r="E20" s="202"/>
      <c r="F20" s="197"/>
      <c r="G20" s="198"/>
      <c r="H20" s="199"/>
      <c r="I20" s="72"/>
      <c r="J20" s="72"/>
      <c r="K20" s="72"/>
      <c r="L20" s="72"/>
      <c r="M20" s="72"/>
      <c r="N20" s="72"/>
    </row>
    <row r="21" spans="1:14" s="73" customFormat="1" ht="15" customHeight="1" x14ac:dyDescent="0.25">
      <c r="A21" s="72"/>
      <c r="B21" s="78" t="s">
        <v>155</v>
      </c>
      <c r="C21" s="200"/>
      <c r="D21" s="201"/>
      <c r="E21" s="202"/>
      <c r="F21" s="197"/>
      <c r="G21" s="198"/>
      <c r="H21" s="199"/>
      <c r="I21" s="72"/>
      <c r="J21" s="72"/>
      <c r="K21" s="72"/>
      <c r="L21" s="72"/>
      <c r="M21" s="72"/>
      <c r="N21" s="72"/>
    </row>
    <row r="22" spans="1:14" s="73" customFormat="1" ht="15" customHeight="1" x14ac:dyDescent="0.25">
      <c r="A22" s="72"/>
      <c r="B22" s="78" t="s">
        <v>150</v>
      </c>
      <c r="C22" s="200"/>
      <c r="D22" s="201"/>
      <c r="E22" s="202"/>
      <c r="F22" s="197"/>
      <c r="G22" s="198"/>
      <c r="H22" s="199"/>
      <c r="I22" s="72"/>
      <c r="J22" s="72"/>
      <c r="K22" s="72"/>
      <c r="L22" s="72"/>
      <c r="M22" s="72"/>
      <c r="N22" s="72"/>
    </row>
    <row r="23" spans="1:14" s="73" customFormat="1" ht="15" customHeight="1" x14ac:dyDescent="0.25">
      <c r="A23" s="72"/>
      <c r="B23" s="79" t="s">
        <v>151</v>
      </c>
      <c r="C23" s="200"/>
      <c r="D23" s="201"/>
      <c r="E23" s="202"/>
      <c r="F23" s="197"/>
      <c r="G23" s="198"/>
      <c r="H23" s="199"/>
      <c r="I23" s="72"/>
      <c r="J23" s="72"/>
      <c r="K23" s="72"/>
      <c r="L23" s="72"/>
      <c r="M23" s="72"/>
      <c r="N23" s="72"/>
    </row>
    <row r="24" spans="1:14" s="73" customFormat="1" ht="15" customHeight="1" thickBot="1" x14ac:dyDescent="0.3">
      <c r="A24" s="72"/>
      <c r="B24" s="82"/>
      <c r="C24" s="191" t="s">
        <v>156</v>
      </c>
      <c r="D24" s="192"/>
      <c r="E24" s="192"/>
      <c r="F24" s="191" t="s">
        <v>157</v>
      </c>
      <c r="G24" s="192"/>
      <c r="H24" s="193"/>
      <c r="I24" s="72"/>
      <c r="J24" s="72"/>
      <c r="K24" s="72"/>
      <c r="L24" s="72"/>
      <c r="M24" s="72"/>
      <c r="N24" s="72"/>
    </row>
    <row r="25" spans="1:14" s="73" customFormat="1" ht="15" customHeight="1" x14ac:dyDescent="0.25">
      <c r="A25" s="72"/>
      <c r="B25" s="78" t="s">
        <v>61</v>
      </c>
      <c r="C25" s="200"/>
      <c r="D25" s="201"/>
      <c r="E25" s="202"/>
      <c r="F25" s="197"/>
      <c r="G25" s="198"/>
      <c r="H25" s="199"/>
      <c r="I25" s="72"/>
      <c r="J25" s="72"/>
      <c r="K25" s="83" t="s">
        <v>158</v>
      </c>
      <c r="L25" s="84"/>
      <c r="M25" s="72"/>
      <c r="N25" s="72"/>
    </row>
    <row r="26" spans="1:14" s="73" customFormat="1" ht="15" customHeight="1" x14ac:dyDescent="0.25">
      <c r="A26" s="72"/>
      <c r="B26" s="78" t="s">
        <v>155</v>
      </c>
      <c r="C26" s="200"/>
      <c r="D26" s="201"/>
      <c r="E26" s="202"/>
      <c r="F26" s="197"/>
      <c r="G26" s="198"/>
      <c r="H26" s="199"/>
      <c r="I26" s="72"/>
      <c r="J26" s="72"/>
      <c r="K26" s="85" t="s">
        <v>159</v>
      </c>
      <c r="L26" s="86"/>
      <c r="M26" s="72"/>
      <c r="N26" s="72"/>
    </row>
    <row r="27" spans="1:14" s="73" customFormat="1" ht="15" customHeight="1" x14ac:dyDescent="0.25">
      <c r="A27" s="72"/>
      <c r="B27" s="78" t="s">
        <v>150</v>
      </c>
      <c r="C27" s="200"/>
      <c r="D27" s="201"/>
      <c r="E27" s="202"/>
      <c r="F27" s="197"/>
      <c r="G27" s="198"/>
      <c r="H27" s="199"/>
      <c r="I27" s="72"/>
      <c r="J27" s="72"/>
      <c r="K27" s="85" t="s">
        <v>160</v>
      </c>
      <c r="L27" s="86"/>
      <c r="M27" s="72"/>
      <c r="N27" s="72"/>
    </row>
    <row r="28" spans="1:14" s="73" customFormat="1" ht="15" customHeight="1" thickBot="1" x14ac:dyDescent="0.3">
      <c r="A28" s="72"/>
      <c r="B28" s="79" t="s">
        <v>151</v>
      </c>
      <c r="C28" s="200"/>
      <c r="D28" s="201"/>
      <c r="E28" s="202"/>
      <c r="F28" s="197"/>
      <c r="G28" s="198"/>
      <c r="H28" s="199"/>
      <c r="I28" s="72"/>
      <c r="J28" s="72"/>
      <c r="K28" s="87" t="s">
        <v>161</v>
      </c>
      <c r="L28" s="88"/>
      <c r="M28" s="89"/>
      <c r="N28" s="72"/>
    </row>
    <row r="29" spans="1:14" s="73" customFormat="1" ht="15" customHeight="1" x14ac:dyDescent="0.2">
      <c r="A29" s="72"/>
      <c r="B29" s="78" t="s">
        <v>162</v>
      </c>
      <c r="C29" s="222"/>
      <c r="D29" s="223"/>
      <c r="E29" s="224"/>
      <c r="F29" s="64"/>
      <c r="G29" s="90"/>
      <c r="H29" s="90"/>
      <c r="I29" s="72"/>
      <c r="J29" s="72"/>
      <c r="K29" s="89"/>
      <c r="L29" s="89"/>
      <c r="M29" s="89"/>
      <c r="N29" s="72"/>
    </row>
    <row r="30" spans="1:14" s="73" customFormat="1" ht="15" customHeight="1" x14ac:dyDescent="0.25">
      <c r="A30" s="72"/>
      <c r="B30" s="82"/>
      <c r="C30" s="191" t="s">
        <v>163</v>
      </c>
      <c r="D30" s="192"/>
      <c r="E30" s="193"/>
      <c r="F30" s="191" t="s">
        <v>203</v>
      </c>
      <c r="G30" s="192"/>
      <c r="H30" s="193"/>
      <c r="I30" s="72"/>
      <c r="J30" s="72"/>
      <c r="K30" s="91"/>
      <c r="L30" s="91"/>
      <c r="M30" s="91"/>
      <c r="N30" s="72"/>
    </row>
    <row r="31" spans="1:14" ht="15.75" customHeight="1" x14ac:dyDescent="0.2">
      <c r="A31" s="92"/>
      <c r="B31" s="78" t="s">
        <v>61</v>
      </c>
      <c r="C31" s="200"/>
      <c r="D31" s="201"/>
      <c r="E31" s="202"/>
      <c r="F31" s="228" t="s">
        <v>213</v>
      </c>
      <c r="G31" s="229"/>
      <c r="H31" s="230"/>
      <c r="I31" s="92"/>
      <c r="J31" s="92"/>
      <c r="K31" s="69"/>
      <c r="L31" s="69"/>
      <c r="M31" s="69"/>
      <c r="N31" s="92"/>
    </row>
    <row r="32" spans="1:14" ht="15.75" customHeight="1" x14ac:dyDescent="0.2">
      <c r="A32" s="92"/>
      <c r="B32" s="78" t="s">
        <v>155</v>
      </c>
      <c r="C32" s="200"/>
      <c r="D32" s="201"/>
      <c r="E32" s="202"/>
      <c r="F32" s="228" t="s">
        <v>214</v>
      </c>
      <c r="G32" s="229"/>
      <c r="H32" s="230"/>
      <c r="I32" s="92"/>
      <c r="J32" s="92"/>
      <c r="K32" s="69"/>
      <c r="L32" s="69"/>
      <c r="M32" s="69"/>
      <c r="N32" s="92"/>
    </row>
    <row r="33" spans="1:14" ht="15.75" customHeight="1" x14ac:dyDescent="0.2">
      <c r="A33" s="92"/>
      <c r="B33" s="78" t="s">
        <v>150</v>
      </c>
      <c r="C33" s="200"/>
      <c r="D33" s="201"/>
      <c r="E33" s="202"/>
      <c r="F33" s="228" t="s">
        <v>215</v>
      </c>
      <c r="G33" s="229"/>
      <c r="H33" s="230"/>
      <c r="I33" s="92"/>
      <c r="J33" s="92"/>
      <c r="K33" s="69"/>
      <c r="L33" s="69"/>
      <c r="M33" s="69"/>
      <c r="N33" s="92"/>
    </row>
    <row r="34" spans="1:14" ht="15" customHeight="1" x14ac:dyDescent="0.2">
      <c r="A34" s="92"/>
      <c r="B34" s="79" t="s">
        <v>151</v>
      </c>
      <c r="C34" s="200"/>
      <c r="D34" s="201"/>
      <c r="E34" s="202"/>
      <c r="F34" s="231" t="s">
        <v>216</v>
      </c>
      <c r="G34" s="229"/>
      <c r="H34" s="230"/>
      <c r="I34" s="92"/>
      <c r="J34" s="92"/>
      <c r="K34" s="69"/>
      <c r="L34" s="69"/>
      <c r="M34" s="69"/>
      <c r="N34" s="92"/>
    </row>
    <row r="35" spans="1:14" ht="15.75" customHeight="1" x14ac:dyDescent="0.2">
      <c r="A35" s="92"/>
      <c r="B35" s="79" t="s">
        <v>164</v>
      </c>
      <c r="C35" s="222"/>
      <c r="D35" s="232"/>
      <c r="E35" s="233"/>
      <c r="F35" s="93"/>
      <c r="G35" s="93"/>
      <c r="H35" s="93"/>
      <c r="I35" s="92"/>
      <c r="J35" s="92"/>
      <c r="K35" s="69"/>
      <c r="L35" s="69"/>
      <c r="M35" s="69"/>
      <c r="N35" s="92"/>
    </row>
    <row r="36" spans="1:14" ht="13.5" thickBot="1" x14ac:dyDescent="0.25">
      <c r="A36" s="92"/>
      <c r="B36" s="93"/>
      <c r="C36" s="93"/>
      <c r="D36" s="93"/>
      <c r="E36" s="93"/>
      <c r="F36" s="93"/>
      <c r="G36" s="93"/>
      <c r="H36" s="93"/>
      <c r="I36" s="92"/>
      <c r="J36" s="92"/>
      <c r="K36" s="69"/>
      <c r="L36" s="69"/>
      <c r="M36" s="69"/>
      <c r="N36" s="92"/>
    </row>
    <row r="37" spans="1:14" ht="13.5" x14ac:dyDescent="0.25">
      <c r="A37" s="92"/>
      <c r="B37" s="234" t="s">
        <v>165</v>
      </c>
      <c r="C37" s="235"/>
      <c r="D37" s="235"/>
      <c r="E37" s="236"/>
      <c r="F37" s="93"/>
      <c r="G37" s="93"/>
      <c r="H37" s="93"/>
      <c r="I37" s="92"/>
      <c r="J37" s="92"/>
      <c r="K37" s="69"/>
      <c r="L37" s="69"/>
      <c r="M37" s="69"/>
      <c r="N37" s="92"/>
    </row>
    <row r="38" spans="1:14" ht="13.5" x14ac:dyDescent="0.25">
      <c r="A38" s="92"/>
      <c r="B38" s="237" t="s">
        <v>166</v>
      </c>
      <c r="C38" s="238"/>
      <c r="D38" s="239"/>
      <c r="E38" s="94"/>
      <c r="F38" s="93"/>
      <c r="G38" s="93"/>
      <c r="H38" s="93"/>
      <c r="I38" s="92"/>
      <c r="J38" s="92"/>
      <c r="K38" s="69"/>
      <c r="L38" s="69"/>
      <c r="M38" s="69"/>
      <c r="N38" s="92"/>
    </row>
    <row r="39" spans="1:14" ht="14.25" thickBot="1" x14ac:dyDescent="0.3">
      <c r="A39" s="92"/>
      <c r="B39" s="225" t="s">
        <v>167</v>
      </c>
      <c r="C39" s="226"/>
      <c r="D39" s="227"/>
      <c r="E39" s="95"/>
      <c r="F39" s="93"/>
      <c r="G39" s="93"/>
      <c r="H39" s="93"/>
      <c r="I39" s="92"/>
      <c r="J39" s="92"/>
      <c r="K39" s="69"/>
      <c r="L39" s="69"/>
      <c r="M39" s="69"/>
      <c r="N39" s="92"/>
    </row>
    <row r="40" spans="1:14" x14ac:dyDescent="0.2">
      <c r="A40" s="92"/>
      <c r="B40" s="93"/>
      <c r="C40" s="93"/>
      <c r="D40" s="93"/>
      <c r="E40" s="93"/>
      <c r="F40" s="93"/>
      <c r="G40" s="93"/>
      <c r="H40" s="93"/>
      <c r="I40" s="92"/>
      <c r="J40" s="92"/>
      <c r="K40" s="69"/>
      <c r="L40" s="69"/>
      <c r="M40" s="69"/>
      <c r="N40" s="92"/>
    </row>
  </sheetData>
  <mergeCells count="64">
    <mergeCell ref="B39:D39"/>
    <mergeCell ref="C31:E31"/>
    <mergeCell ref="F31:H31"/>
    <mergeCell ref="C32:E32"/>
    <mergeCell ref="F32:H32"/>
    <mergeCell ref="C33:E33"/>
    <mergeCell ref="F33:H33"/>
    <mergeCell ref="C34:E34"/>
    <mergeCell ref="F34:H34"/>
    <mergeCell ref="C35:E35"/>
    <mergeCell ref="B37:E37"/>
    <mergeCell ref="B38:D38"/>
    <mergeCell ref="C23:E23"/>
    <mergeCell ref="F23:H23"/>
    <mergeCell ref="C30:E30"/>
    <mergeCell ref="F30:H30"/>
    <mergeCell ref="C24:E24"/>
    <mergeCell ref="F24:H24"/>
    <mergeCell ref="C25:E25"/>
    <mergeCell ref="F25:H25"/>
    <mergeCell ref="C26:E26"/>
    <mergeCell ref="F26:H26"/>
    <mergeCell ref="C27:E27"/>
    <mergeCell ref="F27:H27"/>
    <mergeCell ref="C28:E28"/>
    <mergeCell ref="F28:H28"/>
    <mergeCell ref="C29:E29"/>
    <mergeCell ref="F19:H19"/>
    <mergeCell ref="C21:E21"/>
    <mergeCell ref="F21:H21"/>
    <mergeCell ref="C22:E22"/>
    <mergeCell ref="F22:H22"/>
    <mergeCell ref="E9:H9"/>
    <mergeCell ref="B11:H11"/>
    <mergeCell ref="C12:E12"/>
    <mergeCell ref="F12:H12"/>
    <mergeCell ref="C20:E20"/>
    <mergeCell ref="F20:H20"/>
    <mergeCell ref="C13:E13"/>
    <mergeCell ref="F13:H13"/>
    <mergeCell ref="C14:E14"/>
    <mergeCell ref="F14:H14"/>
    <mergeCell ref="C15:E15"/>
    <mergeCell ref="F15:H15"/>
    <mergeCell ref="C16:E16"/>
    <mergeCell ref="F16:H16"/>
    <mergeCell ref="B18:H18"/>
    <mergeCell ref="C19:E19"/>
    <mergeCell ref="B2:H2"/>
    <mergeCell ref="B3:D3"/>
    <mergeCell ref="E3:H3"/>
    <mergeCell ref="K3:M3"/>
    <mergeCell ref="B4:D4"/>
    <mergeCell ref="E4:H4"/>
    <mergeCell ref="K4:M16"/>
    <mergeCell ref="B5:D5"/>
    <mergeCell ref="E5:H5"/>
    <mergeCell ref="B6:D6"/>
    <mergeCell ref="E6:H6"/>
    <mergeCell ref="B7:D7"/>
    <mergeCell ref="E7:H7"/>
    <mergeCell ref="B8:D8"/>
    <mergeCell ref="E8:H8"/>
    <mergeCell ref="B9:D9"/>
  </mergeCells>
  <conditionalFormatting sqref="B4 E4">
    <cfRule type="expression" dxfId="160" priority="7">
      <formula>B4=""</formula>
    </cfRule>
  </conditionalFormatting>
  <conditionalFormatting sqref="B6:H9">
    <cfRule type="expression" dxfId="159" priority="6">
      <formula>B$6=""</formula>
    </cfRule>
  </conditionalFormatting>
  <conditionalFormatting sqref="C13:H16">
    <cfRule type="expression" dxfId="158" priority="5">
      <formula>C13=""</formula>
    </cfRule>
  </conditionalFormatting>
  <conditionalFormatting sqref="C20:H23">
    <cfRule type="expression" dxfId="157" priority="4">
      <formula>C20=""</formula>
    </cfRule>
  </conditionalFormatting>
  <conditionalFormatting sqref="C25:H28">
    <cfRule type="expression" dxfId="156" priority="3">
      <formula>C25=""</formula>
    </cfRule>
  </conditionalFormatting>
  <conditionalFormatting sqref="C31:E34">
    <cfRule type="expression" dxfId="155" priority="2">
      <formula>C31=""</formula>
    </cfRule>
  </conditionalFormatting>
  <conditionalFormatting sqref="F31:H34">
    <cfRule type="expression" dxfId="154" priority="1">
      <formula>F31=""</formula>
    </cfRule>
  </conditionalFormatting>
  <hyperlinks>
    <hyperlink ref="F34" r:id="rId1"/>
  </hyperlinks>
  <pageMargins left="0.75" right="0.75" top="1" bottom="0.97" header="0.5" footer="0.5"/>
  <pageSetup scale="75" pageOrder="overThenDown" orientation="portrait" blackAndWhite="1" r:id="rId2"/>
  <headerFooter alignWithMargins="0">
    <oddFooter>&amp;LDell Inc. Confidential&amp;C&amp;A
&amp;F&amp;RPage &amp;P
&amp;T
&amp;D</oddFooter>
    <evenFooter>&amp;LDell Inc. Confidential&amp;C&amp;A
&amp;F&amp;RPage &amp;P
&amp;T
&amp;D</evenFooter>
    <firstFooter>&amp;LDell Inc. Confidential&amp;C&amp;A
&amp;F&amp;RPage &amp;P
&amp;T
&amp;D</firstFooter>
  </headerFooter>
  <colBreaks count="1" manualBreakCount="1">
    <brk id="10" max="1048575" man="1"/>
  </colBreak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70C0"/>
  </sheetPr>
  <dimension ref="A1:H66"/>
  <sheetViews>
    <sheetView zoomScaleNormal="100" workbookViewId="0"/>
  </sheetViews>
  <sheetFormatPr defaultRowHeight="15" x14ac:dyDescent="0.25"/>
  <cols>
    <col min="1" max="1" width="5.7109375" style="59" customWidth="1"/>
    <col min="2" max="2" width="15.7109375" style="59" bestFit="1" customWidth="1"/>
    <col min="3" max="3" width="10.5703125" style="59" bestFit="1" customWidth="1"/>
    <col min="4" max="4" width="26.5703125" style="59" bestFit="1" customWidth="1"/>
    <col min="5" max="5" width="8.7109375" style="59" bestFit="1" customWidth="1"/>
    <col min="6" max="6" width="5.7109375" style="59" customWidth="1"/>
    <col min="7" max="7" width="19.85546875" style="59" bestFit="1" customWidth="1"/>
    <col min="8" max="8" width="9.140625" style="46"/>
    <col min="9" max="16384" width="9.140625" style="33"/>
  </cols>
  <sheetData>
    <row r="1" spans="1:8" x14ac:dyDescent="0.25">
      <c r="A1" s="41"/>
      <c r="B1" s="42"/>
      <c r="C1" s="42"/>
      <c r="D1" s="42"/>
      <c r="E1" s="42"/>
      <c r="F1" s="42"/>
      <c r="G1" s="42"/>
      <c r="H1" s="43"/>
    </row>
    <row r="2" spans="1:8" ht="18.75" x14ac:dyDescent="0.3">
      <c r="A2" s="240" t="s">
        <v>43</v>
      </c>
      <c r="B2" s="241"/>
      <c r="C2" s="241"/>
      <c r="D2" s="241"/>
      <c r="E2" s="241"/>
      <c r="F2" s="241"/>
      <c r="G2" s="241"/>
      <c r="H2" s="242"/>
    </row>
    <row r="3" spans="1:8" x14ac:dyDescent="0.25">
      <c r="A3" s="44"/>
      <c r="B3" s="45"/>
      <c r="C3" s="45"/>
      <c r="D3" s="45"/>
      <c r="E3" s="45"/>
      <c r="F3" s="45"/>
      <c r="G3" s="45"/>
    </row>
    <row r="4" spans="1:8" x14ac:dyDescent="0.25">
      <c r="A4" s="44"/>
      <c r="B4" s="40" t="s">
        <v>29</v>
      </c>
      <c r="C4" s="40" t="s">
        <v>30</v>
      </c>
      <c r="D4" s="40" t="s">
        <v>31</v>
      </c>
      <c r="E4" s="40" t="s">
        <v>32</v>
      </c>
      <c r="F4" s="45"/>
      <c r="G4" s="47" t="s">
        <v>33</v>
      </c>
    </row>
    <row r="5" spans="1:8" x14ac:dyDescent="0.25">
      <c r="A5" s="44"/>
      <c r="B5" s="65"/>
      <c r="C5" s="65"/>
      <c r="D5" s="65"/>
      <c r="E5" s="65"/>
      <c r="F5" s="45"/>
      <c r="G5" s="55" t="s">
        <v>204</v>
      </c>
    </row>
    <row r="6" spans="1:8" x14ac:dyDescent="0.25">
      <c r="A6" s="44"/>
      <c r="B6" s="65"/>
      <c r="C6" s="65"/>
      <c r="D6" s="65"/>
      <c r="E6" s="65"/>
      <c r="F6" s="45"/>
      <c r="G6" s="56" t="s">
        <v>34</v>
      </c>
    </row>
    <row r="7" spans="1:8" x14ac:dyDescent="0.25">
      <c r="A7" s="44"/>
      <c r="B7" s="65"/>
      <c r="C7" s="65"/>
      <c r="D7" s="65"/>
      <c r="E7" s="65"/>
      <c r="F7" s="45"/>
      <c r="G7" s="57" t="s">
        <v>35</v>
      </c>
    </row>
    <row r="8" spans="1:8" x14ac:dyDescent="0.25">
      <c r="A8" s="44"/>
      <c r="B8" s="65"/>
      <c r="C8" s="65"/>
      <c r="D8" s="65"/>
      <c r="E8" s="65"/>
      <c r="F8" s="45"/>
      <c r="G8" s="45"/>
    </row>
    <row r="9" spans="1:8" x14ac:dyDescent="0.25">
      <c r="A9" s="44"/>
      <c r="B9" s="65"/>
      <c r="C9" s="65"/>
      <c r="D9" s="65"/>
      <c r="E9" s="65"/>
      <c r="F9" s="45"/>
      <c r="G9" s="45"/>
    </row>
    <row r="10" spans="1:8" x14ac:dyDescent="0.25">
      <c r="A10" s="45"/>
      <c r="B10" s="58"/>
      <c r="C10" s="58"/>
      <c r="D10" s="58"/>
      <c r="E10" s="58"/>
      <c r="F10" s="45"/>
      <c r="G10" s="45"/>
    </row>
    <row r="11" spans="1:8" x14ac:dyDescent="0.25">
      <c r="B11" s="58"/>
      <c r="C11" s="58"/>
      <c r="D11" s="58"/>
      <c r="E11" s="58"/>
    </row>
    <row r="12" spans="1:8" x14ac:dyDescent="0.25">
      <c r="B12" s="58"/>
      <c r="C12" s="58"/>
      <c r="D12" s="58"/>
      <c r="E12" s="58"/>
    </row>
    <row r="13" spans="1:8" x14ac:dyDescent="0.25">
      <c r="B13" s="58"/>
      <c r="C13" s="58"/>
      <c r="D13" s="58"/>
      <c r="E13" s="58"/>
    </row>
    <row r="14" spans="1:8" x14ac:dyDescent="0.25">
      <c r="B14" s="58"/>
      <c r="C14" s="58"/>
      <c r="D14" s="58"/>
      <c r="E14" s="58"/>
    </row>
    <row r="15" spans="1:8" x14ac:dyDescent="0.25">
      <c r="B15" s="58"/>
      <c r="C15" s="58"/>
      <c r="D15" s="58"/>
      <c r="E15" s="58"/>
    </row>
    <row r="16" spans="1:8" x14ac:dyDescent="0.25">
      <c r="B16" s="58"/>
      <c r="C16" s="58"/>
      <c r="D16" s="58"/>
      <c r="E16" s="58"/>
    </row>
    <row r="17" spans="2:5" x14ac:dyDescent="0.25">
      <c r="B17" s="58"/>
      <c r="C17" s="58"/>
      <c r="D17" s="58"/>
      <c r="E17" s="58"/>
    </row>
    <row r="18" spans="2:5" x14ac:dyDescent="0.25">
      <c r="B18" s="58"/>
      <c r="C18" s="58"/>
      <c r="D18" s="58"/>
      <c r="E18" s="58"/>
    </row>
    <row r="19" spans="2:5" x14ac:dyDescent="0.25">
      <c r="B19" s="58"/>
      <c r="C19" s="58"/>
      <c r="D19" s="58"/>
      <c r="E19" s="58"/>
    </row>
    <row r="20" spans="2:5" x14ac:dyDescent="0.25">
      <c r="B20" s="60"/>
      <c r="C20" s="60"/>
      <c r="D20" s="60"/>
      <c r="E20" s="60"/>
    </row>
    <row r="21" spans="2:5" x14ac:dyDescent="0.25">
      <c r="B21" s="60"/>
      <c r="C21" s="60"/>
      <c r="D21" s="60"/>
      <c r="E21" s="60"/>
    </row>
    <row r="22" spans="2:5" x14ac:dyDescent="0.25">
      <c r="B22" s="60"/>
      <c r="C22" s="60"/>
      <c r="D22" s="60"/>
      <c r="E22" s="60"/>
    </row>
    <row r="23" spans="2:5" x14ac:dyDescent="0.25">
      <c r="B23" s="60"/>
      <c r="C23" s="60"/>
      <c r="D23" s="60"/>
      <c r="E23" s="60"/>
    </row>
    <row r="24" spans="2:5" x14ac:dyDescent="0.25">
      <c r="B24" s="60"/>
      <c r="C24" s="60"/>
      <c r="D24" s="60"/>
      <c r="E24" s="60"/>
    </row>
    <row r="25" spans="2:5" x14ac:dyDescent="0.25">
      <c r="B25" s="60"/>
      <c r="C25" s="60"/>
      <c r="D25" s="60"/>
      <c r="E25" s="60"/>
    </row>
    <row r="26" spans="2:5" x14ac:dyDescent="0.25">
      <c r="B26" s="60"/>
      <c r="C26" s="60"/>
      <c r="D26" s="60"/>
      <c r="E26" s="60"/>
    </row>
    <row r="27" spans="2:5" x14ac:dyDescent="0.25">
      <c r="B27" s="60"/>
      <c r="C27" s="60"/>
      <c r="D27" s="60"/>
      <c r="E27" s="60"/>
    </row>
    <row r="28" spans="2:5" x14ac:dyDescent="0.25">
      <c r="B28" s="60"/>
      <c r="C28" s="60"/>
      <c r="D28" s="60"/>
      <c r="E28" s="60"/>
    </row>
    <row r="29" spans="2:5" x14ac:dyDescent="0.25">
      <c r="B29" s="60"/>
      <c r="C29" s="60"/>
      <c r="D29" s="60"/>
      <c r="E29" s="60"/>
    </row>
    <row r="30" spans="2:5" x14ac:dyDescent="0.25">
      <c r="B30" s="60"/>
      <c r="C30" s="60"/>
      <c r="D30" s="60"/>
      <c r="E30" s="60"/>
    </row>
    <row r="31" spans="2:5" x14ac:dyDescent="0.25">
      <c r="B31" s="60"/>
      <c r="C31" s="60"/>
      <c r="D31" s="60"/>
      <c r="E31" s="60"/>
    </row>
    <row r="32" spans="2:5" x14ac:dyDescent="0.25">
      <c r="B32" s="60"/>
      <c r="C32" s="60"/>
      <c r="D32" s="60"/>
      <c r="E32" s="60"/>
    </row>
    <row r="33" spans="2:5" x14ac:dyDescent="0.25">
      <c r="B33" s="60"/>
      <c r="C33" s="60"/>
      <c r="D33" s="60"/>
      <c r="E33" s="60"/>
    </row>
    <row r="34" spans="2:5" x14ac:dyDescent="0.25">
      <c r="B34" s="60"/>
      <c r="C34" s="60"/>
      <c r="D34" s="60"/>
      <c r="E34" s="60"/>
    </row>
    <row r="35" spans="2:5" x14ac:dyDescent="0.25">
      <c r="B35" s="60"/>
      <c r="C35" s="60"/>
      <c r="D35" s="60"/>
      <c r="E35" s="60"/>
    </row>
    <row r="36" spans="2:5" x14ac:dyDescent="0.25">
      <c r="B36" s="60"/>
      <c r="C36" s="60"/>
      <c r="D36" s="60"/>
      <c r="E36" s="60"/>
    </row>
    <row r="37" spans="2:5" x14ac:dyDescent="0.25">
      <c r="B37" s="60"/>
      <c r="C37" s="60"/>
      <c r="D37" s="60"/>
      <c r="E37" s="60"/>
    </row>
    <row r="38" spans="2:5" x14ac:dyDescent="0.25">
      <c r="B38" s="60"/>
      <c r="C38" s="60"/>
      <c r="D38" s="60"/>
      <c r="E38" s="60"/>
    </row>
    <row r="39" spans="2:5" x14ac:dyDescent="0.25">
      <c r="B39" s="60"/>
      <c r="C39" s="60"/>
      <c r="D39" s="60"/>
      <c r="E39" s="60"/>
    </row>
    <row r="40" spans="2:5" x14ac:dyDescent="0.25">
      <c r="B40" s="60"/>
      <c r="C40" s="60"/>
      <c r="D40" s="60"/>
      <c r="E40" s="60"/>
    </row>
    <row r="41" spans="2:5" x14ac:dyDescent="0.25">
      <c r="B41" s="60"/>
      <c r="C41" s="60"/>
      <c r="D41" s="60"/>
      <c r="E41" s="60"/>
    </row>
    <row r="42" spans="2:5" x14ac:dyDescent="0.25">
      <c r="B42" s="60"/>
      <c r="C42" s="60"/>
      <c r="D42" s="60"/>
      <c r="E42" s="60"/>
    </row>
    <row r="43" spans="2:5" x14ac:dyDescent="0.25">
      <c r="B43" s="60"/>
      <c r="C43" s="60"/>
      <c r="D43" s="60"/>
      <c r="E43" s="60"/>
    </row>
    <row r="44" spans="2:5" x14ac:dyDescent="0.25">
      <c r="B44" s="60"/>
      <c r="C44" s="60"/>
      <c r="D44" s="60"/>
      <c r="E44" s="60"/>
    </row>
    <row r="45" spans="2:5" x14ac:dyDescent="0.25">
      <c r="B45" s="60"/>
      <c r="C45" s="60"/>
      <c r="D45" s="60"/>
      <c r="E45" s="60"/>
    </row>
    <row r="46" spans="2:5" x14ac:dyDescent="0.25">
      <c r="B46" s="60"/>
      <c r="C46" s="60"/>
      <c r="D46" s="60"/>
      <c r="E46" s="60"/>
    </row>
    <row r="47" spans="2:5" x14ac:dyDescent="0.25">
      <c r="B47" s="60"/>
      <c r="C47" s="60"/>
      <c r="D47" s="60"/>
      <c r="E47" s="60"/>
    </row>
    <row r="48" spans="2:5" x14ac:dyDescent="0.25">
      <c r="B48" s="60"/>
      <c r="C48" s="60"/>
      <c r="D48" s="60"/>
      <c r="E48" s="60"/>
    </row>
    <row r="49" spans="2:5" x14ac:dyDescent="0.25">
      <c r="B49" s="60"/>
      <c r="C49" s="60"/>
      <c r="D49" s="60"/>
      <c r="E49" s="60"/>
    </row>
    <row r="50" spans="2:5" x14ac:dyDescent="0.25">
      <c r="B50" s="60"/>
      <c r="C50" s="60"/>
      <c r="D50" s="60"/>
      <c r="E50" s="60"/>
    </row>
    <row r="51" spans="2:5" x14ac:dyDescent="0.25">
      <c r="B51" s="60"/>
      <c r="C51" s="60"/>
      <c r="D51" s="60"/>
      <c r="E51" s="60"/>
    </row>
    <row r="52" spans="2:5" x14ac:dyDescent="0.25">
      <c r="B52" s="60"/>
      <c r="C52" s="60"/>
      <c r="D52" s="60"/>
      <c r="E52" s="60"/>
    </row>
    <row r="53" spans="2:5" x14ac:dyDescent="0.25">
      <c r="B53" s="60"/>
      <c r="C53" s="60"/>
      <c r="D53" s="60"/>
      <c r="E53" s="60"/>
    </row>
    <row r="54" spans="2:5" x14ac:dyDescent="0.25">
      <c r="B54" s="60"/>
      <c r="C54" s="60"/>
      <c r="D54" s="60"/>
      <c r="E54" s="60"/>
    </row>
    <row r="55" spans="2:5" x14ac:dyDescent="0.25">
      <c r="B55" s="60"/>
      <c r="C55" s="60"/>
      <c r="D55" s="60"/>
      <c r="E55" s="60"/>
    </row>
    <row r="56" spans="2:5" x14ac:dyDescent="0.25">
      <c r="B56" s="60"/>
      <c r="C56" s="60"/>
      <c r="D56" s="60"/>
      <c r="E56" s="60"/>
    </row>
    <row r="57" spans="2:5" x14ac:dyDescent="0.25">
      <c r="B57" s="60"/>
      <c r="C57" s="60"/>
      <c r="D57" s="60"/>
      <c r="E57" s="60"/>
    </row>
    <row r="58" spans="2:5" x14ac:dyDescent="0.25">
      <c r="B58" s="60"/>
      <c r="C58" s="60"/>
      <c r="D58" s="60"/>
      <c r="E58" s="60"/>
    </row>
    <row r="59" spans="2:5" x14ac:dyDescent="0.25">
      <c r="B59" s="60"/>
      <c r="C59" s="60"/>
      <c r="D59" s="60"/>
      <c r="E59" s="60"/>
    </row>
    <row r="60" spans="2:5" x14ac:dyDescent="0.25">
      <c r="B60" s="60"/>
      <c r="C60" s="60"/>
      <c r="D60" s="60"/>
      <c r="E60" s="60"/>
    </row>
    <row r="61" spans="2:5" x14ac:dyDescent="0.25">
      <c r="B61" s="60"/>
      <c r="C61" s="60"/>
      <c r="D61" s="60"/>
      <c r="E61" s="60"/>
    </row>
    <row r="62" spans="2:5" x14ac:dyDescent="0.25">
      <c r="B62" s="60"/>
      <c r="C62" s="60"/>
      <c r="D62" s="60"/>
      <c r="E62" s="60"/>
    </row>
    <row r="63" spans="2:5" x14ac:dyDescent="0.25">
      <c r="B63" s="60"/>
      <c r="C63" s="60"/>
      <c r="D63" s="60"/>
      <c r="E63" s="60"/>
    </row>
    <row r="64" spans="2:5" x14ac:dyDescent="0.25">
      <c r="B64" s="60"/>
      <c r="C64" s="60"/>
      <c r="D64" s="60"/>
      <c r="E64" s="60"/>
    </row>
    <row r="65" spans="2:5" x14ac:dyDescent="0.25">
      <c r="B65" s="60"/>
      <c r="C65" s="60"/>
      <c r="D65" s="60"/>
      <c r="E65" s="60"/>
    </row>
    <row r="66" spans="2:5" x14ac:dyDescent="0.25">
      <c r="B66" s="60"/>
      <c r="C66" s="60"/>
      <c r="D66" s="60"/>
      <c r="E66" s="60"/>
    </row>
  </sheetData>
  <mergeCells count="1">
    <mergeCell ref="A2:H2"/>
  </mergeCells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"/>
  <sheetViews>
    <sheetView zoomScale="70" zoomScaleNormal="70" workbookViewId="0">
      <selection sqref="A1:A4"/>
    </sheetView>
  </sheetViews>
  <sheetFormatPr defaultRowHeight="15" x14ac:dyDescent="0.25"/>
  <cols>
    <col min="1" max="16384" width="9.140625" style="52"/>
  </cols>
  <sheetData/>
  <sheetProtection algorithmName="SHA-512" hashValue="DJge2nEmRseX0/kPsnXZMExGTgprTvJWD9jJiOU2IHJ7fmdhPIqf4oCEBIG93XFyvMWj6enfu9km4fSnnwpO6w==" saltValue="HIUAD3ZTLLxM0Pvx9vqh4w==" spinCount="100000" sheet="1" objects="1" scenarios="1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S3:W14"/>
  <sheetViews>
    <sheetView topLeftCell="G1" zoomScaleNormal="100" workbookViewId="0">
      <selection activeCell="T12" sqref="T12"/>
    </sheetView>
  </sheetViews>
  <sheetFormatPr defaultRowHeight="15.75" customHeight="1" x14ac:dyDescent="0.25"/>
  <cols>
    <col min="19" max="19" width="35" customWidth="1"/>
    <col min="20" max="20" width="14.42578125" bestFit="1" customWidth="1"/>
    <col min="21" max="21" width="15" customWidth="1"/>
    <col min="22" max="22" width="14.5703125" customWidth="1"/>
    <col min="23" max="23" width="14.7109375" customWidth="1"/>
    <col min="24" max="24" width="35" customWidth="1"/>
    <col min="25" max="30" width="7.7109375" customWidth="1"/>
  </cols>
  <sheetData>
    <row r="3" spans="19:23" ht="30.75" customHeight="1" x14ac:dyDescent="0.25">
      <c r="S3" s="150" t="s">
        <v>324</v>
      </c>
      <c r="T3" s="150" t="s">
        <v>237</v>
      </c>
      <c r="U3" s="150" t="s">
        <v>325</v>
      </c>
      <c r="V3" s="150" t="s">
        <v>326</v>
      </c>
      <c r="W3" s="150" t="s">
        <v>337</v>
      </c>
    </row>
    <row r="4" spans="19:23" ht="15.75" customHeight="1" x14ac:dyDescent="0.25">
      <c r="S4" s="150" t="s">
        <v>327</v>
      </c>
      <c r="T4" s="150" t="s">
        <v>338</v>
      </c>
      <c r="U4" s="150" t="s">
        <v>339</v>
      </c>
      <c r="V4" s="150" t="s">
        <v>339</v>
      </c>
      <c r="W4" s="150" t="s">
        <v>339</v>
      </c>
    </row>
    <row r="5" spans="19:23" ht="15.75" customHeight="1" x14ac:dyDescent="0.25">
      <c r="S5" s="150" t="s">
        <v>328</v>
      </c>
      <c r="T5" s="150" t="s">
        <v>407</v>
      </c>
      <c r="U5" s="150" t="s">
        <v>338</v>
      </c>
      <c r="V5" s="150" t="s">
        <v>329</v>
      </c>
      <c r="W5" s="150" t="s">
        <v>329</v>
      </c>
    </row>
    <row r="6" spans="19:23" ht="15.75" customHeight="1" x14ac:dyDescent="0.25">
      <c r="S6" s="150" t="s">
        <v>330</v>
      </c>
      <c r="T6" s="150" t="s">
        <v>47</v>
      </c>
      <c r="U6" s="150" t="s">
        <v>338</v>
      </c>
      <c r="V6" s="150" t="s">
        <v>329</v>
      </c>
      <c r="W6" s="150" t="s">
        <v>329</v>
      </c>
    </row>
    <row r="7" spans="19:23" ht="15.75" customHeight="1" x14ac:dyDescent="0.25">
      <c r="S7" s="150" t="s">
        <v>331</v>
      </c>
      <c r="T7" s="150" t="s">
        <v>338</v>
      </c>
      <c r="U7" s="150" t="s">
        <v>338</v>
      </c>
      <c r="V7" s="150" t="s">
        <v>338</v>
      </c>
      <c r="W7" s="150" t="s">
        <v>329</v>
      </c>
    </row>
    <row r="8" spans="19:23" ht="15.75" customHeight="1" x14ac:dyDescent="0.25">
      <c r="S8" s="150" t="s">
        <v>332</v>
      </c>
      <c r="T8" s="150" t="s">
        <v>329</v>
      </c>
      <c r="U8" s="150" t="s">
        <v>338</v>
      </c>
      <c r="V8" s="150" t="s">
        <v>338</v>
      </c>
      <c r="W8" s="150" t="s">
        <v>329</v>
      </c>
    </row>
    <row r="9" spans="19:23" ht="15.75" customHeight="1" x14ac:dyDescent="0.25">
      <c r="S9" s="150" t="s">
        <v>333</v>
      </c>
      <c r="T9" s="150" t="s">
        <v>338</v>
      </c>
      <c r="U9" s="150" t="s">
        <v>338</v>
      </c>
      <c r="V9" s="150" t="s">
        <v>339</v>
      </c>
      <c r="W9" s="150" t="s">
        <v>339</v>
      </c>
    </row>
    <row r="10" spans="19:23" ht="15.75" customHeight="1" x14ac:dyDescent="0.25">
      <c r="S10" s="150" t="s">
        <v>334</v>
      </c>
      <c r="T10" s="150" t="s">
        <v>329</v>
      </c>
      <c r="U10" s="150" t="s">
        <v>329</v>
      </c>
      <c r="V10" s="150" t="s">
        <v>329</v>
      </c>
      <c r="W10" s="150" t="s">
        <v>339</v>
      </c>
    </row>
    <row r="11" spans="19:23" ht="15.75" customHeight="1" x14ac:dyDescent="0.25">
      <c r="S11" s="150" t="s">
        <v>335</v>
      </c>
      <c r="T11" s="150" t="s">
        <v>338</v>
      </c>
      <c r="U11" s="150" t="s">
        <v>329</v>
      </c>
      <c r="V11" s="150" t="s">
        <v>329</v>
      </c>
      <c r="W11" s="150" t="s">
        <v>329</v>
      </c>
    </row>
    <row r="12" spans="19:23" ht="30" x14ac:dyDescent="0.25">
      <c r="S12" s="150" t="s">
        <v>336</v>
      </c>
      <c r="T12" s="150" t="s">
        <v>339</v>
      </c>
      <c r="U12" s="150" t="s">
        <v>339</v>
      </c>
      <c r="V12" s="150" t="s">
        <v>339</v>
      </c>
      <c r="W12" s="150" t="s">
        <v>339</v>
      </c>
    </row>
    <row r="13" spans="19:23" ht="15.75" customHeight="1" x14ac:dyDescent="0.25">
      <c r="S13" s="150"/>
      <c r="T13" s="150"/>
      <c r="U13" s="150"/>
      <c r="V13" s="150"/>
      <c r="W13" s="150"/>
    </row>
    <row r="14" spans="19:23" ht="15.75" customHeight="1" x14ac:dyDescent="0.25">
      <c r="S14" s="243" t="s">
        <v>340</v>
      </c>
      <c r="T14" s="244"/>
      <c r="U14" s="244"/>
      <c r="V14" s="244"/>
      <c r="W14" s="244"/>
    </row>
  </sheetData>
  <sheetProtection algorithmName="SHA-512" hashValue="Um3zTgE54U/3lNvf9OjhQsGz92QyR6uKP0b3NqoaT91LYv9T9g+mx0jSABN05P/FClm1jZegDeLk5PCsuJiFCQ==" saltValue="BK9yCT39hN8IK5gk1xbs/Q==" spinCount="100000" sheet="1" objects="1" scenarios="1"/>
  <mergeCells count="1">
    <mergeCell ref="S14:W14"/>
  </mergeCells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C75"/>
  <sheetViews>
    <sheetView zoomScale="85" zoomScaleNormal="85" workbookViewId="0">
      <selection activeCell="F11" sqref="F11"/>
    </sheetView>
  </sheetViews>
  <sheetFormatPr defaultRowHeight="15" x14ac:dyDescent="0.25"/>
  <cols>
    <col min="1" max="1" width="9.140625" customWidth="1"/>
    <col min="2" max="2" width="35.5703125" bestFit="1" customWidth="1"/>
    <col min="3" max="3" width="29.28515625" customWidth="1"/>
    <col min="4" max="4" width="9.5703125" bestFit="1" customWidth="1"/>
    <col min="5" max="5" width="42.5703125" customWidth="1"/>
    <col min="6" max="6" width="16.5703125" customWidth="1"/>
    <col min="7" max="7" width="16.5703125" hidden="1" customWidth="1"/>
    <col min="8" max="8" width="9.140625" hidden="1" customWidth="1"/>
    <col min="9" max="9" width="18.85546875" hidden="1" customWidth="1"/>
    <col min="10" max="10" width="9.140625" hidden="1" customWidth="1"/>
    <col min="11" max="11" width="18.140625" hidden="1" customWidth="1"/>
    <col min="12" max="12" width="9.140625" hidden="1" customWidth="1"/>
    <col min="13" max="13" width="24.140625" hidden="1" customWidth="1"/>
    <col min="14" max="14" width="9.140625" hidden="1" customWidth="1"/>
    <col min="15" max="15" width="22.140625" hidden="1" customWidth="1"/>
    <col min="16" max="16" width="9.140625" hidden="1" customWidth="1"/>
    <col min="17" max="17" width="22.140625" hidden="1" customWidth="1"/>
    <col min="18" max="18" width="9.140625" hidden="1" customWidth="1"/>
    <col min="19" max="19" width="26" hidden="1" customWidth="1"/>
    <col min="20" max="20" width="9.140625" hidden="1" customWidth="1"/>
    <col min="21" max="21" width="17.28515625" hidden="1" customWidth="1"/>
    <col min="22" max="22" width="9.140625" hidden="1" customWidth="1"/>
    <col min="23" max="23" width="15.42578125" hidden="1" customWidth="1"/>
    <col min="24" max="24" width="9.140625" hidden="1" customWidth="1"/>
    <col min="25" max="25" width="18.42578125" hidden="1" customWidth="1"/>
    <col min="26" max="26" width="9.140625" hidden="1" customWidth="1"/>
    <col min="27" max="27" width="21.42578125" hidden="1" customWidth="1"/>
    <col min="28" max="28" width="9.140625" hidden="1" customWidth="1"/>
    <col min="29" max="29" width="18.42578125" hidden="1" customWidth="1"/>
  </cols>
  <sheetData>
    <row r="1" spans="1:29" x14ac:dyDescent="0.25">
      <c r="A1" s="1"/>
      <c r="B1" s="2"/>
      <c r="C1" s="2"/>
      <c r="D1" s="120"/>
      <c r="E1" s="8"/>
      <c r="F1" s="9"/>
    </row>
    <row r="2" spans="1:29" ht="18.75" x14ac:dyDescent="0.3">
      <c r="A2" s="247" t="s">
        <v>74</v>
      </c>
      <c r="B2" s="248"/>
      <c r="C2" s="248"/>
      <c r="D2" s="248"/>
      <c r="E2" s="248"/>
      <c r="F2" s="249"/>
    </row>
    <row r="3" spans="1:29" ht="15.75" thickBot="1" x14ac:dyDescent="0.3">
      <c r="A3" s="4"/>
      <c r="B3" s="8"/>
      <c r="C3" s="8"/>
      <c r="D3" s="8"/>
      <c r="E3" s="8"/>
      <c r="F3" s="9"/>
      <c r="G3" s="39" t="s">
        <v>171</v>
      </c>
      <c r="I3" s="39" t="s">
        <v>172</v>
      </c>
      <c r="K3" s="39" t="s">
        <v>178</v>
      </c>
      <c r="M3" s="39" t="s">
        <v>180</v>
      </c>
      <c r="O3" s="39" t="s">
        <v>191</v>
      </c>
      <c r="Q3" s="39" t="s">
        <v>195</v>
      </c>
      <c r="S3" s="39" t="s">
        <v>75</v>
      </c>
      <c r="U3" s="39" t="s">
        <v>41</v>
      </c>
      <c r="W3" s="39" t="s">
        <v>76</v>
      </c>
      <c r="Y3" s="39" t="s">
        <v>77</v>
      </c>
      <c r="AA3" s="39" t="s">
        <v>78</v>
      </c>
      <c r="AC3" s="39" t="s">
        <v>79</v>
      </c>
    </row>
    <row r="4" spans="1:29" ht="15.75" thickBot="1" x14ac:dyDescent="0.3">
      <c r="A4" s="4"/>
      <c r="B4" s="245" t="s">
        <v>80</v>
      </c>
      <c r="C4" s="246"/>
      <c r="D4" s="8"/>
      <c r="E4" s="133" t="s">
        <v>298</v>
      </c>
      <c r="F4" s="134" t="s">
        <v>299</v>
      </c>
      <c r="G4" s="39" t="s">
        <v>173</v>
      </c>
      <c r="I4" s="39" t="s">
        <v>173</v>
      </c>
      <c r="K4" s="39" t="s">
        <v>179</v>
      </c>
      <c r="M4" s="39" t="s">
        <v>175</v>
      </c>
      <c r="O4" s="39" t="s">
        <v>192</v>
      </c>
      <c r="Q4" s="39" t="s">
        <v>177</v>
      </c>
      <c r="S4" s="39" t="s">
        <v>83</v>
      </c>
      <c r="U4" s="39" t="s">
        <v>139</v>
      </c>
      <c r="W4" s="39" t="s">
        <v>133</v>
      </c>
      <c r="Y4" s="39">
        <v>1</v>
      </c>
      <c r="AA4" s="39" t="s">
        <v>81</v>
      </c>
      <c r="AC4" s="39" t="s">
        <v>82</v>
      </c>
    </row>
    <row r="5" spans="1:29" x14ac:dyDescent="0.25">
      <c r="A5" s="4"/>
      <c r="B5" s="97" t="s">
        <v>205</v>
      </c>
      <c r="C5" s="107"/>
      <c r="D5" s="8"/>
      <c r="E5" s="136" t="s">
        <v>218</v>
      </c>
      <c r="F5" s="145">
        <v>110</v>
      </c>
      <c r="G5" s="39" t="s">
        <v>174</v>
      </c>
      <c r="I5" s="39" t="s">
        <v>174</v>
      </c>
      <c r="K5" s="39" t="s">
        <v>175</v>
      </c>
      <c r="M5" s="39" t="s">
        <v>93</v>
      </c>
      <c r="O5" s="39" t="s">
        <v>170</v>
      </c>
      <c r="S5" s="39" t="s">
        <v>87</v>
      </c>
      <c r="U5" s="39">
        <v>0</v>
      </c>
      <c r="W5" s="39" t="s">
        <v>134</v>
      </c>
      <c r="Y5" s="39" t="s">
        <v>84</v>
      </c>
      <c r="AA5" s="39" t="s">
        <v>85</v>
      </c>
      <c r="AC5" s="39" t="s">
        <v>86</v>
      </c>
    </row>
    <row r="6" spans="1:29" x14ac:dyDescent="0.25">
      <c r="A6" s="4"/>
      <c r="B6" s="98" t="s">
        <v>206</v>
      </c>
      <c r="C6" s="106"/>
      <c r="D6" s="8"/>
      <c r="E6" s="137" t="s">
        <v>219</v>
      </c>
      <c r="F6" s="145">
        <v>120</v>
      </c>
      <c r="G6" s="39" t="s">
        <v>175</v>
      </c>
      <c r="I6" s="39" t="s">
        <v>93</v>
      </c>
      <c r="K6" s="39" t="s">
        <v>93</v>
      </c>
      <c r="M6" s="39" t="s">
        <v>177</v>
      </c>
      <c r="S6" s="39" t="s">
        <v>89</v>
      </c>
      <c r="U6" s="39">
        <v>4096</v>
      </c>
      <c r="W6" s="39" t="s">
        <v>135</v>
      </c>
      <c r="Y6" s="39">
        <v>3</v>
      </c>
      <c r="AC6" s="39" t="s">
        <v>88</v>
      </c>
    </row>
    <row r="7" spans="1:29" x14ac:dyDescent="0.25">
      <c r="A7" s="4"/>
      <c r="B7" s="102" t="s">
        <v>207</v>
      </c>
      <c r="C7" s="108"/>
      <c r="D7" s="8"/>
      <c r="E7" s="136" t="s">
        <v>220</v>
      </c>
      <c r="F7" s="145">
        <v>140</v>
      </c>
      <c r="G7" s="39" t="s">
        <v>93</v>
      </c>
      <c r="I7" s="39" t="s">
        <v>176</v>
      </c>
      <c r="K7" s="39" t="s">
        <v>176</v>
      </c>
      <c r="S7" s="39" t="s">
        <v>201</v>
      </c>
      <c r="U7" s="39">
        <v>8192</v>
      </c>
      <c r="W7" s="39" t="s">
        <v>136</v>
      </c>
      <c r="Y7" s="39"/>
      <c r="AC7" s="39" t="s">
        <v>90</v>
      </c>
    </row>
    <row r="8" spans="1:29" x14ac:dyDescent="0.25">
      <c r="A8" s="4"/>
      <c r="B8" s="98" t="s">
        <v>208</v>
      </c>
      <c r="C8" s="106"/>
      <c r="D8" s="8"/>
      <c r="E8" s="137" t="s">
        <v>231</v>
      </c>
      <c r="F8" s="145">
        <v>170</v>
      </c>
      <c r="G8" s="39" t="s">
        <v>176</v>
      </c>
      <c r="I8" s="39" t="s">
        <v>177</v>
      </c>
      <c r="K8" s="39" t="s">
        <v>177</v>
      </c>
      <c r="S8" s="39" t="s">
        <v>200</v>
      </c>
      <c r="U8" s="39">
        <v>12288</v>
      </c>
      <c r="W8" s="39" t="s">
        <v>91</v>
      </c>
      <c r="Y8" s="39"/>
      <c r="AC8" s="39" t="s">
        <v>92</v>
      </c>
    </row>
    <row r="9" spans="1:29" x14ac:dyDescent="0.25">
      <c r="A9" s="4"/>
      <c r="B9" s="50"/>
      <c r="C9" s="50"/>
      <c r="D9" s="8"/>
      <c r="E9" s="136" t="s">
        <v>301</v>
      </c>
      <c r="F9" s="145">
        <v>180</v>
      </c>
      <c r="G9" s="39" t="s">
        <v>177</v>
      </c>
      <c r="S9" s="39" t="s">
        <v>93</v>
      </c>
      <c r="U9" s="39">
        <v>16384</v>
      </c>
      <c r="W9" s="39"/>
      <c r="AC9" s="39" t="s">
        <v>94</v>
      </c>
    </row>
    <row r="10" spans="1:29" ht="15.75" thickBot="1" x14ac:dyDescent="0.3">
      <c r="A10" s="4"/>
      <c r="B10" s="245" t="s">
        <v>189</v>
      </c>
      <c r="C10" s="246"/>
      <c r="D10" s="8"/>
      <c r="E10" s="137" t="s">
        <v>395</v>
      </c>
      <c r="F10" s="145">
        <v>190</v>
      </c>
      <c r="S10" s="39"/>
      <c r="U10" s="39">
        <v>20480</v>
      </c>
      <c r="AC10" s="39" t="s">
        <v>96</v>
      </c>
    </row>
    <row r="11" spans="1:29" x14ac:dyDescent="0.25">
      <c r="A11" s="4"/>
      <c r="B11" s="139" t="s">
        <v>181</v>
      </c>
      <c r="C11" s="107"/>
      <c r="D11" s="8"/>
      <c r="E11" s="137" t="s">
        <v>396</v>
      </c>
      <c r="F11" s="145">
        <v>191</v>
      </c>
      <c r="U11" s="39">
        <v>24576</v>
      </c>
      <c r="AC11" s="39" t="s">
        <v>97</v>
      </c>
    </row>
    <row r="12" spans="1:29" x14ac:dyDescent="0.25">
      <c r="A12" s="4"/>
      <c r="B12" s="98" t="s">
        <v>182</v>
      </c>
      <c r="C12" s="106"/>
      <c r="D12" s="8"/>
      <c r="E12" s="136" t="s">
        <v>300</v>
      </c>
      <c r="F12" s="145">
        <v>200</v>
      </c>
      <c r="U12" s="39">
        <v>28672</v>
      </c>
      <c r="AC12" s="39" t="s">
        <v>98</v>
      </c>
    </row>
    <row r="13" spans="1:29" ht="15.75" thickBot="1" x14ac:dyDescent="0.3">
      <c r="A13" s="4"/>
      <c r="B13" s="102" t="s">
        <v>183</v>
      </c>
      <c r="C13" s="108"/>
      <c r="D13" s="8"/>
      <c r="E13" s="138" t="s">
        <v>302</v>
      </c>
      <c r="F13" s="146">
        <v>250</v>
      </c>
      <c r="U13" s="39">
        <v>32768</v>
      </c>
      <c r="AC13" s="39" t="s">
        <v>99</v>
      </c>
    </row>
    <row r="14" spans="1:29" x14ac:dyDescent="0.25">
      <c r="A14" s="4"/>
      <c r="B14" s="98" t="s">
        <v>184</v>
      </c>
      <c r="C14" s="106"/>
      <c r="D14" s="8"/>
      <c r="E14" s="8"/>
      <c r="F14" s="9"/>
      <c r="U14" s="39">
        <v>36864</v>
      </c>
      <c r="AC14" s="39" t="s">
        <v>101</v>
      </c>
    </row>
    <row r="15" spans="1:29" x14ac:dyDescent="0.25">
      <c r="A15" s="4"/>
      <c r="B15" s="102" t="s">
        <v>185</v>
      </c>
      <c r="C15" s="108"/>
      <c r="D15" s="8"/>
      <c r="E15" s="8"/>
      <c r="F15" s="9"/>
      <c r="U15" s="39">
        <v>40960</v>
      </c>
      <c r="AC15" s="39" t="s">
        <v>103</v>
      </c>
    </row>
    <row r="16" spans="1:29" x14ac:dyDescent="0.25">
      <c r="A16" s="4"/>
      <c r="B16" s="98" t="s">
        <v>186</v>
      </c>
      <c r="C16" s="106"/>
      <c r="D16" s="8"/>
      <c r="E16" s="8"/>
      <c r="F16" s="9"/>
      <c r="U16" s="39">
        <v>45056</v>
      </c>
      <c r="AC16" s="39" t="s">
        <v>105</v>
      </c>
    </row>
    <row r="17" spans="1:29" x14ac:dyDescent="0.25">
      <c r="A17" s="4"/>
      <c r="B17" s="102" t="s">
        <v>187</v>
      </c>
      <c r="C17" s="108"/>
      <c r="D17" s="8"/>
      <c r="E17" s="8"/>
      <c r="F17" s="9"/>
      <c r="U17" s="39">
        <v>49152</v>
      </c>
      <c r="AC17" s="39" t="s">
        <v>107</v>
      </c>
    </row>
    <row r="18" spans="1:29" x14ac:dyDescent="0.25">
      <c r="A18" s="4"/>
      <c r="B18" s="98" t="s">
        <v>188</v>
      </c>
      <c r="C18" s="106"/>
      <c r="D18" s="8"/>
      <c r="E18" s="8"/>
      <c r="F18" s="9"/>
      <c r="U18" s="39">
        <v>53248</v>
      </c>
      <c r="AC18" s="39" t="s">
        <v>109</v>
      </c>
    </row>
    <row r="19" spans="1:29" x14ac:dyDescent="0.25">
      <c r="A19" s="4"/>
      <c r="B19" s="102" t="s">
        <v>190</v>
      </c>
      <c r="C19" s="108"/>
      <c r="D19" s="8"/>
      <c r="E19" s="8"/>
      <c r="F19" s="9"/>
      <c r="U19" s="39">
        <v>57344</v>
      </c>
      <c r="AC19" s="39" t="s">
        <v>110</v>
      </c>
    </row>
    <row r="20" spans="1:29" x14ac:dyDescent="0.25">
      <c r="A20" s="4"/>
      <c r="B20" s="98" t="s">
        <v>193</v>
      </c>
      <c r="C20" s="106"/>
      <c r="D20" s="8"/>
      <c r="E20" s="8"/>
      <c r="F20" s="9"/>
      <c r="U20" s="39">
        <v>61440</v>
      </c>
      <c r="AC20" s="39" t="s">
        <v>112</v>
      </c>
    </row>
    <row r="21" spans="1:29" x14ac:dyDescent="0.25">
      <c r="A21" s="4"/>
      <c r="B21" s="102" t="s">
        <v>194</v>
      </c>
      <c r="C21" s="108"/>
      <c r="D21" s="8"/>
      <c r="E21" s="8"/>
      <c r="F21" s="9"/>
      <c r="AC21" s="39" t="s">
        <v>114</v>
      </c>
    </row>
    <row r="22" spans="1:29" x14ac:dyDescent="0.25">
      <c r="A22" s="4"/>
      <c r="B22" s="98" t="s">
        <v>196</v>
      </c>
      <c r="C22" s="106"/>
      <c r="D22" s="8"/>
      <c r="E22" s="8"/>
      <c r="F22" s="9"/>
      <c r="AC22" s="39" t="s">
        <v>116</v>
      </c>
    </row>
    <row r="23" spans="1:29" x14ac:dyDescent="0.25">
      <c r="A23" s="4"/>
      <c r="B23" s="102" t="s">
        <v>198</v>
      </c>
      <c r="C23" s="108"/>
      <c r="D23" s="8"/>
      <c r="E23" s="8"/>
      <c r="F23" s="9"/>
      <c r="AC23" s="39" t="s">
        <v>118</v>
      </c>
    </row>
    <row r="24" spans="1:29" x14ac:dyDescent="0.25">
      <c r="A24" s="4"/>
      <c r="B24" s="98" t="s">
        <v>197</v>
      </c>
      <c r="C24" s="106"/>
      <c r="D24" s="8"/>
      <c r="E24" s="8"/>
      <c r="F24" s="9"/>
      <c r="AC24" s="39" t="s">
        <v>119</v>
      </c>
    </row>
    <row r="25" spans="1:29" x14ac:dyDescent="0.25">
      <c r="A25" s="4"/>
      <c r="B25" s="102" t="s">
        <v>199</v>
      </c>
      <c r="C25" s="108"/>
      <c r="D25" s="8"/>
      <c r="E25" s="8"/>
      <c r="F25" s="9"/>
      <c r="AC25" s="39" t="s">
        <v>120</v>
      </c>
    </row>
    <row r="26" spans="1:29" x14ac:dyDescent="0.25">
      <c r="A26" s="4"/>
      <c r="B26" s="50"/>
      <c r="C26" s="50"/>
      <c r="D26" s="8"/>
      <c r="E26" s="8"/>
      <c r="F26" s="9"/>
      <c r="AC26" s="39" t="s">
        <v>122</v>
      </c>
    </row>
    <row r="27" spans="1:29" ht="15.75" thickBot="1" x14ac:dyDescent="0.3">
      <c r="A27" s="4"/>
      <c r="B27" s="245" t="s">
        <v>95</v>
      </c>
      <c r="C27" s="246"/>
      <c r="D27" s="8"/>
      <c r="E27" s="8"/>
      <c r="F27" s="9"/>
      <c r="AC27" s="39" t="s">
        <v>125</v>
      </c>
    </row>
    <row r="28" spans="1:29" x14ac:dyDescent="0.25">
      <c r="A28" s="4"/>
      <c r="B28" s="97" t="s">
        <v>137</v>
      </c>
      <c r="C28" s="135" t="s">
        <v>87</v>
      </c>
      <c r="D28" s="8"/>
      <c r="E28" s="8"/>
      <c r="F28" s="9"/>
    </row>
    <row r="29" spans="1:29" x14ac:dyDescent="0.25">
      <c r="A29" s="4"/>
      <c r="B29" s="98" t="s">
        <v>138</v>
      </c>
      <c r="C29" s="106"/>
      <c r="D29" s="8"/>
      <c r="E29" s="8"/>
      <c r="F29" s="9"/>
    </row>
    <row r="30" spans="1:29" x14ac:dyDescent="0.25">
      <c r="A30" s="4"/>
      <c r="B30" s="50"/>
      <c r="C30" s="50"/>
      <c r="D30" s="8"/>
      <c r="E30" s="8"/>
      <c r="F30" s="9"/>
    </row>
    <row r="31" spans="1:29" ht="15.75" thickBot="1" x14ac:dyDescent="0.3">
      <c r="A31" s="4"/>
      <c r="B31" s="245" t="s">
        <v>100</v>
      </c>
      <c r="C31" s="246"/>
      <c r="D31" s="8"/>
      <c r="E31" s="8"/>
      <c r="F31" s="9"/>
    </row>
    <row r="32" spans="1:29" x14ac:dyDescent="0.25">
      <c r="A32" s="4"/>
      <c r="B32" s="97" t="s">
        <v>102</v>
      </c>
      <c r="C32" s="107"/>
      <c r="D32" s="8"/>
      <c r="E32" s="8"/>
      <c r="F32" s="9"/>
    </row>
    <row r="33" spans="1:6" x14ac:dyDescent="0.25">
      <c r="A33" s="4"/>
      <c r="B33" s="98" t="s">
        <v>104</v>
      </c>
      <c r="C33" s="106"/>
      <c r="D33" s="8"/>
      <c r="E33" s="8"/>
      <c r="F33" s="9"/>
    </row>
    <row r="34" spans="1:6" x14ac:dyDescent="0.25">
      <c r="A34" s="4"/>
      <c r="B34" s="102" t="s">
        <v>106</v>
      </c>
      <c r="C34" s="108"/>
      <c r="D34" s="8"/>
      <c r="E34" s="8"/>
      <c r="F34" s="9"/>
    </row>
    <row r="35" spans="1:6" x14ac:dyDescent="0.25">
      <c r="A35" s="4"/>
      <c r="B35" s="98" t="s">
        <v>108</v>
      </c>
      <c r="C35" s="106"/>
      <c r="D35" s="8"/>
      <c r="E35" s="8"/>
      <c r="F35" s="9"/>
    </row>
    <row r="36" spans="1:6" x14ac:dyDescent="0.25">
      <c r="A36" s="4"/>
      <c r="B36" s="51"/>
      <c r="C36" s="50"/>
      <c r="D36" s="8"/>
      <c r="E36" s="8"/>
      <c r="F36" s="9"/>
    </row>
    <row r="37" spans="1:6" ht="15.75" thickBot="1" x14ac:dyDescent="0.3">
      <c r="A37" s="4"/>
      <c r="B37" s="245" t="s">
        <v>111</v>
      </c>
      <c r="C37" s="246"/>
      <c r="D37" s="8"/>
      <c r="E37" s="8"/>
      <c r="F37" s="9"/>
    </row>
    <row r="38" spans="1:6" x14ac:dyDescent="0.25">
      <c r="A38" s="4"/>
      <c r="B38" s="97" t="s">
        <v>113</v>
      </c>
      <c r="C38" s="107"/>
      <c r="D38" s="8"/>
      <c r="E38" s="8"/>
      <c r="F38" s="9"/>
    </row>
    <row r="39" spans="1:6" x14ac:dyDescent="0.25">
      <c r="A39" s="4"/>
      <c r="B39" s="98" t="s">
        <v>115</v>
      </c>
      <c r="C39" s="106"/>
      <c r="D39" s="8"/>
      <c r="E39" s="8"/>
      <c r="F39" s="9"/>
    </row>
    <row r="40" spans="1:6" x14ac:dyDescent="0.25">
      <c r="A40" s="4"/>
      <c r="B40" s="102" t="s">
        <v>117</v>
      </c>
      <c r="C40" s="108"/>
      <c r="D40" s="8"/>
      <c r="E40" s="8"/>
      <c r="F40" s="9"/>
    </row>
    <row r="41" spans="1:6" x14ac:dyDescent="0.25">
      <c r="A41" s="4"/>
      <c r="B41" s="98" t="s">
        <v>79</v>
      </c>
      <c r="C41" s="106" t="s">
        <v>103</v>
      </c>
      <c r="D41" s="8"/>
      <c r="E41" s="8"/>
      <c r="F41" s="9"/>
    </row>
    <row r="42" spans="1:6" x14ac:dyDescent="0.25">
      <c r="A42" s="4"/>
      <c r="B42" s="50"/>
      <c r="C42" s="50"/>
      <c r="D42" s="8"/>
      <c r="E42" s="8"/>
      <c r="F42" s="9"/>
    </row>
    <row r="43" spans="1:6" ht="15.75" thickBot="1" x14ac:dyDescent="0.3">
      <c r="A43" s="4"/>
      <c r="B43" s="245" t="s">
        <v>121</v>
      </c>
      <c r="C43" s="246"/>
      <c r="D43" s="8"/>
      <c r="E43" s="8"/>
      <c r="F43" s="9"/>
    </row>
    <row r="44" spans="1:6" x14ac:dyDescent="0.25">
      <c r="A44" s="4"/>
      <c r="B44" s="109" t="s">
        <v>123</v>
      </c>
      <c r="C44" s="107"/>
      <c r="D44" s="8"/>
      <c r="E44" s="8"/>
      <c r="F44" s="9"/>
    </row>
    <row r="45" spans="1:6" ht="15.75" thickBot="1" x14ac:dyDescent="0.3">
      <c r="A45" s="4"/>
      <c r="B45" s="112" t="s">
        <v>124</v>
      </c>
      <c r="C45" s="113"/>
      <c r="D45" s="8"/>
      <c r="E45" s="8"/>
      <c r="F45" s="9"/>
    </row>
    <row r="46" spans="1:6" x14ac:dyDescent="0.25">
      <c r="A46" s="4"/>
      <c r="B46" s="115" t="s">
        <v>209</v>
      </c>
      <c r="C46" s="105"/>
      <c r="D46" s="8"/>
      <c r="E46" s="8"/>
      <c r="F46" s="9"/>
    </row>
    <row r="47" spans="1:6" x14ac:dyDescent="0.25">
      <c r="A47" s="4"/>
      <c r="B47" s="100" t="s">
        <v>126</v>
      </c>
      <c r="C47" s="106"/>
      <c r="D47" s="8"/>
      <c r="E47" s="8"/>
      <c r="F47" s="9"/>
    </row>
    <row r="48" spans="1:6" ht="15.75" thickBot="1" x14ac:dyDescent="0.3">
      <c r="A48" s="4"/>
      <c r="B48" s="116" t="s">
        <v>127</v>
      </c>
      <c r="C48" s="117" t="s">
        <v>128</v>
      </c>
      <c r="D48" s="8"/>
      <c r="E48" s="8"/>
      <c r="F48" s="9"/>
    </row>
    <row r="49" spans="1:6" x14ac:dyDescent="0.25">
      <c r="A49" s="4"/>
      <c r="B49" s="109" t="s">
        <v>209</v>
      </c>
      <c r="C49" s="107"/>
      <c r="D49" s="8"/>
      <c r="E49" s="8"/>
      <c r="F49" s="9"/>
    </row>
    <row r="50" spans="1:6" x14ac:dyDescent="0.25">
      <c r="A50" s="4"/>
      <c r="B50" s="99" t="s">
        <v>126</v>
      </c>
      <c r="C50" s="108"/>
      <c r="D50" s="8"/>
      <c r="E50" s="8"/>
      <c r="F50" s="9"/>
    </row>
    <row r="51" spans="1:6" ht="15.75" thickBot="1" x14ac:dyDescent="0.3">
      <c r="A51" s="4"/>
      <c r="B51" s="112" t="s">
        <v>127</v>
      </c>
      <c r="C51" s="113" t="s">
        <v>128</v>
      </c>
      <c r="D51" s="8"/>
      <c r="E51" s="8"/>
      <c r="F51" s="9"/>
    </row>
    <row r="52" spans="1:6" x14ac:dyDescent="0.25">
      <c r="A52" s="4"/>
      <c r="B52" s="110" t="s">
        <v>209</v>
      </c>
      <c r="C52" s="111"/>
      <c r="D52" s="8"/>
      <c r="E52" s="8"/>
      <c r="F52" s="9"/>
    </row>
    <row r="53" spans="1:6" x14ac:dyDescent="0.25">
      <c r="A53" s="4"/>
      <c r="B53" s="100" t="s">
        <v>126</v>
      </c>
      <c r="C53" s="106"/>
      <c r="D53" s="8"/>
      <c r="E53" s="8"/>
      <c r="F53" s="9"/>
    </row>
    <row r="54" spans="1:6" ht="15.75" thickBot="1" x14ac:dyDescent="0.3">
      <c r="A54" s="4"/>
      <c r="B54" s="116" t="s">
        <v>127</v>
      </c>
      <c r="C54" s="117" t="s">
        <v>128</v>
      </c>
      <c r="D54" s="8"/>
      <c r="E54" s="8"/>
      <c r="F54" s="9"/>
    </row>
    <row r="55" spans="1:6" x14ac:dyDescent="0.25">
      <c r="A55" s="4"/>
      <c r="B55" s="101" t="s">
        <v>210</v>
      </c>
      <c r="C55" s="114"/>
      <c r="D55" s="8"/>
      <c r="E55" s="8"/>
      <c r="F55" s="9"/>
    </row>
    <row r="56" spans="1:6" x14ac:dyDescent="0.25">
      <c r="A56" s="4"/>
      <c r="B56" s="103" t="s">
        <v>211</v>
      </c>
      <c r="C56" s="108"/>
      <c r="D56" s="8"/>
      <c r="E56" s="8"/>
      <c r="F56" s="9"/>
    </row>
    <row r="57" spans="1:6" x14ac:dyDescent="0.25">
      <c r="A57" s="4"/>
      <c r="B57" s="103" t="s">
        <v>212</v>
      </c>
      <c r="C57" s="108"/>
      <c r="D57" s="8"/>
      <c r="E57" s="8"/>
      <c r="F57" s="9"/>
    </row>
    <row r="58" spans="1:6" x14ac:dyDescent="0.25">
      <c r="A58" s="4"/>
      <c r="B58" s="103" t="s">
        <v>126</v>
      </c>
      <c r="C58" s="108"/>
      <c r="D58" s="8"/>
      <c r="E58" s="8"/>
      <c r="F58" s="9"/>
    </row>
    <row r="59" spans="1:6" ht="15.75" thickBot="1" x14ac:dyDescent="0.3">
      <c r="A59" s="4"/>
      <c r="B59" s="118" t="s">
        <v>127</v>
      </c>
      <c r="C59" s="113" t="s">
        <v>128</v>
      </c>
      <c r="D59" s="8"/>
      <c r="E59" s="8"/>
      <c r="F59" s="9"/>
    </row>
    <row r="60" spans="1:6" x14ac:dyDescent="0.25">
      <c r="A60" s="4"/>
      <c r="B60" s="110" t="s">
        <v>210</v>
      </c>
      <c r="C60" s="111"/>
      <c r="D60" s="8"/>
      <c r="E60" s="8"/>
      <c r="F60" s="9"/>
    </row>
    <row r="61" spans="1:6" x14ac:dyDescent="0.25">
      <c r="A61" s="4"/>
      <c r="B61" s="104" t="s">
        <v>211</v>
      </c>
      <c r="C61" s="106"/>
      <c r="D61" s="8"/>
      <c r="E61" s="8"/>
      <c r="F61" s="9"/>
    </row>
    <row r="62" spans="1:6" x14ac:dyDescent="0.25">
      <c r="A62" s="4"/>
      <c r="B62" s="104" t="s">
        <v>212</v>
      </c>
      <c r="C62" s="106"/>
      <c r="D62" s="8"/>
      <c r="E62" s="8"/>
      <c r="F62" s="9"/>
    </row>
    <row r="63" spans="1:6" x14ac:dyDescent="0.25">
      <c r="A63" s="4"/>
      <c r="B63" s="104" t="s">
        <v>126</v>
      </c>
      <c r="C63" s="106"/>
      <c r="D63" s="8"/>
      <c r="E63" s="8"/>
      <c r="F63" s="9"/>
    </row>
    <row r="64" spans="1:6" ht="15.75" thickBot="1" x14ac:dyDescent="0.3">
      <c r="A64" s="4"/>
      <c r="B64" s="119" t="s">
        <v>127</v>
      </c>
      <c r="C64" s="117" t="s">
        <v>128</v>
      </c>
      <c r="D64" s="8"/>
      <c r="E64" s="8"/>
      <c r="F64" s="9"/>
    </row>
    <row r="65" spans="1:6" x14ac:dyDescent="0.25">
      <c r="A65" s="4"/>
      <c r="B65" s="101" t="s">
        <v>129</v>
      </c>
      <c r="C65" s="114"/>
      <c r="D65" s="8"/>
      <c r="E65" s="8"/>
      <c r="F65" s="9"/>
    </row>
    <row r="66" spans="1:6" x14ac:dyDescent="0.25">
      <c r="A66" s="4"/>
      <c r="B66" s="99" t="s">
        <v>130</v>
      </c>
      <c r="C66" s="108"/>
      <c r="D66" s="8"/>
      <c r="E66" s="8"/>
      <c r="F66" s="9"/>
    </row>
    <row r="67" spans="1:6" x14ac:dyDescent="0.25">
      <c r="A67" s="4"/>
      <c r="B67" s="99" t="s">
        <v>131</v>
      </c>
      <c r="C67" s="108"/>
      <c r="D67" s="8"/>
      <c r="E67" s="8"/>
      <c r="F67" s="9"/>
    </row>
    <row r="68" spans="1:6" ht="15.75" thickBot="1" x14ac:dyDescent="0.3">
      <c r="A68" s="4"/>
      <c r="B68" s="112" t="s">
        <v>132</v>
      </c>
      <c r="C68" s="113">
        <v>162</v>
      </c>
      <c r="D68" s="8"/>
      <c r="E68" s="8"/>
      <c r="F68" s="9"/>
    </row>
    <row r="69" spans="1:6" x14ac:dyDescent="0.25">
      <c r="A69" s="4"/>
      <c r="B69" s="110" t="s">
        <v>129</v>
      </c>
      <c r="C69" s="111"/>
      <c r="D69" s="8"/>
      <c r="E69" s="8"/>
      <c r="F69" s="9"/>
    </row>
    <row r="70" spans="1:6" x14ac:dyDescent="0.25">
      <c r="A70" s="4"/>
      <c r="B70" s="100" t="s">
        <v>130</v>
      </c>
      <c r="C70" s="106"/>
      <c r="D70" s="8"/>
      <c r="E70" s="8"/>
      <c r="F70" s="9"/>
    </row>
    <row r="71" spans="1:6" x14ac:dyDescent="0.25">
      <c r="A71" s="4"/>
      <c r="B71" s="100" t="s">
        <v>131</v>
      </c>
      <c r="C71" s="106"/>
      <c r="D71" s="8"/>
      <c r="E71" s="8"/>
      <c r="F71" s="9"/>
    </row>
    <row r="72" spans="1:6" x14ac:dyDescent="0.25">
      <c r="A72" s="4"/>
      <c r="B72" s="100" t="s">
        <v>132</v>
      </c>
      <c r="C72" s="106">
        <v>162</v>
      </c>
      <c r="D72" s="8"/>
      <c r="E72" s="8"/>
      <c r="F72" s="9"/>
    </row>
    <row r="73" spans="1:6" x14ac:dyDescent="0.25">
      <c r="A73" s="4"/>
      <c r="B73" s="8"/>
      <c r="C73" s="52"/>
      <c r="D73" s="8"/>
      <c r="E73" s="8"/>
      <c r="F73" s="9"/>
    </row>
    <row r="74" spans="1:6" x14ac:dyDescent="0.25">
      <c r="A74" s="30"/>
      <c r="B74" s="31"/>
      <c r="C74" s="31"/>
      <c r="D74" s="31"/>
      <c r="E74" s="8"/>
      <c r="F74" s="9"/>
    </row>
    <row r="75" spans="1:6" x14ac:dyDescent="0.25">
      <c r="E75" s="31"/>
      <c r="F75" s="32"/>
    </row>
  </sheetData>
  <sheetProtection algorithmName="SHA-512" hashValue="/8C4Q/1JBkPXb51tWT3eXM1suRsxQ9KsbkZcEiJGjxpsM2xbuI0vFL2PzIK2yl03pgNEzNUwX78L/H2ofk0HJw==" saltValue="KZh92sgpxO/XehoaS3B3pw==" spinCount="100000" sheet="1" objects="1" scenarios="1"/>
  <mergeCells count="7">
    <mergeCell ref="B43:C43"/>
    <mergeCell ref="B31:C31"/>
    <mergeCell ref="A2:F2"/>
    <mergeCell ref="B27:C27"/>
    <mergeCell ref="B4:C4"/>
    <mergeCell ref="B10:C10"/>
    <mergeCell ref="B37:C37"/>
  </mergeCells>
  <conditionalFormatting sqref="C11:C25">
    <cfRule type="expression" dxfId="137" priority="9" stopIfTrue="1">
      <formula>$C11=""</formula>
    </cfRule>
  </conditionalFormatting>
  <conditionalFormatting sqref="C5:C8">
    <cfRule type="expression" dxfId="136" priority="8" stopIfTrue="1">
      <formula>$C5=""</formula>
    </cfRule>
  </conditionalFormatting>
  <conditionalFormatting sqref="C32:C35">
    <cfRule type="expression" dxfId="135" priority="11" stopIfTrue="1">
      <formula>$C32=""</formula>
    </cfRule>
  </conditionalFormatting>
  <conditionalFormatting sqref="C28:C29">
    <cfRule type="expression" dxfId="134" priority="10" stopIfTrue="1">
      <formula>$C28=""</formula>
    </cfRule>
  </conditionalFormatting>
  <conditionalFormatting sqref="C38:C41">
    <cfRule type="expression" dxfId="133" priority="12" stopIfTrue="1">
      <formula>$C38=""</formula>
    </cfRule>
  </conditionalFormatting>
  <conditionalFormatting sqref="B47:C48">
    <cfRule type="expression" dxfId="132" priority="3" stopIfTrue="1">
      <formula>$C$46=""</formula>
    </cfRule>
  </conditionalFormatting>
  <conditionalFormatting sqref="B50:C51">
    <cfRule type="expression" dxfId="131" priority="4" stopIfTrue="1">
      <formula>$C$49=""</formula>
    </cfRule>
  </conditionalFormatting>
  <conditionalFormatting sqref="B53:C54">
    <cfRule type="expression" dxfId="130" priority="5" stopIfTrue="1">
      <formula>$C$52=""</formula>
    </cfRule>
  </conditionalFormatting>
  <conditionalFormatting sqref="C44:C72">
    <cfRule type="expression" dxfId="129" priority="13" stopIfTrue="1">
      <formula>$C44=""</formula>
    </cfRule>
  </conditionalFormatting>
  <conditionalFormatting sqref="B56:C59">
    <cfRule type="expression" dxfId="128" priority="6" stopIfTrue="1">
      <formula>$C$55=""</formula>
    </cfRule>
  </conditionalFormatting>
  <conditionalFormatting sqref="B61:C64">
    <cfRule type="expression" dxfId="127" priority="7" stopIfTrue="1">
      <formula>$C$60=""</formula>
    </cfRule>
  </conditionalFormatting>
  <conditionalFormatting sqref="B66:C68">
    <cfRule type="expression" dxfId="126" priority="2" stopIfTrue="1">
      <formula>$C$65=""</formula>
    </cfRule>
  </conditionalFormatting>
  <conditionalFormatting sqref="B70:C72">
    <cfRule type="expression" dxfId="125" priority="1" stopIfTrue="1">
      <formula>$C$69=""</formula>
    </cfRule>
  </conditionalFormatting>
  <dataValidations disablePrompts="1" count="12">
    <dataValidation type="list" allowBlank="1" showInputMessage="1" showErrorMessage="1" sqref="C41">
      <formula1>$AC$4:$AC$27</formula1>
    </dataValidation>
    <dataValidation type="list" allowBlank="1" showInputMessage="1" showErrorMessage="1" sqref="C53 C63 C58 C47 C50">
      <formula1>$AA$4:$AA$5</formula1>
    </dataValidation>
    <dataValidation type="list" allowBlank="1" showInputMessage="1" showErrorMessage="1" sqref="C32">
      <formula1>$W$4:$W$8</formula1>
    </dataValidation>
    <dataValidation type="list" allowBlank="1" showInputMessage="1" showErrorMessage="1" sqref="C28">
      <formula1>$S$4:$S$9</formula1>
    </dataValidation>
    <dataValidation type="list" allowBlank="1" showInputMessage="1" showErrorMessage="1" sqref="C11:C12">
      <formula1>$G$4:$G$9</formula1>
    </dataValidation>
    <dataValidation type="list" allowBlank="1" showInputMessage="1" showErrorMessage="1" sqref="C13:C14">
      <formula1>$I$4:$I$8</formula1>
    </dataValidation>
    <dataValidation type="list" allowBlank="1" showInputMessage="1" showErrorMessage="1" sqref="C15:C16">
      <formula1>$K$4:$K$8</formula1>
    </dataValidation>
    <dataValidation type="list" allowBlank="1" showInputMessage="1" showErrorMessage="1" sqref="C17:C18">
      <formula1>$M$4:$M$6</formula1>
    </dataValidation>
    <dataValidation type="list" allowBlank="1" showInputMessage="1" showErrorMessage="1" sqref="C19">
      <formula1>$O$4:$O$5</formula1>
    </dataValidation>
    <dataValidation type="list" allowBlank="1" showInputMessage="1" showErrorMessage="1" sqref="C20:C21">
      <formula1>$Q$4</formula1>
    </dataValidation>
    <dataValidation type="list" allowBlank="1" showInputMessage="1" showErrorMessage="1" sqref="C29">
      <formula1>$U$4:$U$20</formula1>
    </dataValidation>
    <dataValidation type="list" allowBlank="1" showInputMessage="1" showErrorMessage="1" sqref="C66 C70">
      <formula1>$Y$4:$Y$6</formula1>
    </dataValidation>
  </dataValidations>
  <pageMargins left="0.7" right="0.7" top="0.75" bottom="0.75" header="0.3" footer="0.3"/>
  <pageSetup paperSize="9" orientation="portrait" horizontalDpi="360" verticalDpi="360"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Y57"/>
  <sheetViews>
    <sheetView tabSelected="1" topLeftCell="F31" zoomScaleNormal="100" workbookViewId="0">
      <selection activeCell="S56" sqref="S56"/>
    </sheetView>
  </sheetViews>
  <sheetFormatPr defaultRowHeight="15" x14ac:dyDescent="0.25"/>
  <cols>
    <col min="1" max="1" width="5.7109375" customWidth="1"/>
    <col min="2" max="7" width="9.42578125" customWidth="1"/>
    <col min="8" max="9" width="5.7109375" customWidth="1"/>
    <col min="10" max="10" width="16.7109375" bestFit="1" customWidth="1"/>
    <col min="11" max="11" width="24.5703125" bestFit="1" customWidth="1"/>
    <col min="12" max="12" width="15" bestFit="1" customWidth="1"/>
    <col min="13" max="13" width="5.7109375" customWidth="1"/>
    <col min="14" max="14" width="16.7109375" bestFit="1" customWidth="1"/>
    <col min="15" max="16" width="17.85546875" bestFit="1" customWidth="1"/>
    <col min="17" max="17" width="9.85546875" bestFit="1" customWidth="1"/>
    <col min="18" max="18" width="14.5703125" bestFit="1" customWidth="1"/>
    <col min="19" max="19" width="12.5703125" bestFit="1" customWidth="1"/>
    <col min="20" max="20" width="14.7109375" bestFit="1" customWidth="1"/>
    <col min="21" max="21" width="19.140625" bestFit="1" customWidth="1"/>
    <col min="22" max="22" width="10.5703125" bestFit="1" customWidth="1"/>
    <col min="23" max="23" width="10.5703125" customWidth="1"/>
    <col min="24" max="24" width="12.28515625" bestFit="1" customWidth="1"/>
    <col min="25" max="25" width="11.28515625" bestFit="1" customWidth="1"/>
    <col min="26" max="28" width="5.7109375" customWidth="1"/>
  </cols>
  <sheetData>
    <row r="2" spans="2:25" x14ac:dyDescent="0.25">
      <c r="H2" s="140"/>
      <c r="N2" s="251" t="s">
        <v>67</v>
      </c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</row>
    <row r="3" spans="2:25" x14ac:dyDescent="0.25">
      <c r="B3" s="252" t="s">
        <v>54</v>
      </c>
      <c r="C3" s="252"/>
      <c r="D3" s="253"/>
      <c r="E3" s="253"/>
      <c r="F3" s="253"/>
      <c r="G3" s="253"/>
      <c r="H3" s="140"/>
      <c r="J3" s="257" t="s">
        <v>44</v>
      </c>
      <c r="K3" s="258"/>
      <c r="L3" s="34" t="s">
        <v>232</v>
      </c>
      <c r="N3" s="259" t="s">
        <v>36</v>
      </c>
      <c r="O3" s="254"/>
      <c r="P3" s="254" t="s">
        <v>49</v>
      </c>
      <c r="Q3" s="254"/>
      <c r="R3" s="254" t="s">
        <v>44</v>
      </c>
      <c r="S3" s="254"/>
      <c r="T3" s="260" t="s">
        <v>313</v>
      </c>
      <c r="U3" s="261"/>
      <c r="V3" s="262"/>
      <c r="W3" s="153"/>
      <c r="X3" s="254" t="s">
        <v>45</v>
      </c>
      <c r="Y3" s="255"/>
    </row>
    <row r="4" spans="2:25" x14ac:dyDescent="0.25">
      <c r="B4" s="256" t="s">
        <v>53</v>
      </c>
      <c r="C4" s="256"/>
      <c r="D4" s="253"/>
      <c r="E4" s="253"/>
      <c r="F4" s="253"/>
      <c r="G4" s="253"/>
      <c r="H4" s="140"/>
      <c r="J4" s="39" t="s">
        <v>71</v>
      </c>
      <c r="K4" s="39" t="s">
        <v>31</v>
      </c>
      <c r="L4" s="39" t="s">
        <v>232</v>
      </c>
      <c r="N4" s="34" t="s">
        <v>61</v>
      </c>
      <c r="O4" s="53" t="s">
        <v>62</v>
      </c>
      <c r="P4" s="53" t="s">
        <v>52</v>
      </c>
      <c r="Q4" s="53" t="s">
        <v>48</v>
      </c>
      <c r="R4" s="49" t="s">
        <v>46</v>
      </c>
      <c r="S4" s="49" t="s">
        <v>47</v>
      </c>
      <c r="T4" s="49" t="s">
        <v>314</v>
      </c>
      <c r="U4" s="49" t="s">
        <v>315</v>
      </c>
      <c r="V4" s="49" t="s">
        <v>316</v>
      </c>
      <c r="W4" s="49" t="s">
        <v>405</v>
      </c>
      <c r="X4" s="49" t="s">
        <v>50</v>
      </c>
      <c r="Y4" s="49" t="s">
        <v>51</v>
      </c>
    </row>
    <row r="5" spans="2:25" x14ac:dyDescent="0.25">
      <c r="B5" s="252" t="s">
        <v>42</v>
      </c>
      <c r="C5" s="252"/>
      <c r="D5" s="253"/>
      <c r="E5" s="253"/>
      <c r="F5" s="253"/>
      <c r="G5" s="253"/>
      <c r="H5" s="140"/>
      <c r="J5" s="39">
        <f>OOB</f>
        <v>110</v>
      </c>
      <c r="K5" s="126" t="str">
        <f>OOB_NAME</f>
        <v>OOB</v>
      </c>
      <c r="L5" s="39" t="s">
        <v>57</v>
      </c>
      <c r="N5" s="36" t="s">
        <v>343</v>
      </c>
      <c r="O5" s="148" t="s">
        <v>307</v>
      </c>
      <c r="P5" s="36" t="s">
        <v>237</v>
      </c>
      <c r="Q5" s="36" t="s">
        <v>227</v>
      </c>
      <c r="R5" s="48">
        <f t="shared" ref="R5:R18" si="0">+OOB</f>
        <v>110</v>
      </c>
      <c r="S5" s="48"/>
      <c r="T5" s="61" t="s">
        <v>318</v>
      </c>
      <c r="U5" s="131" t="s">
        <v>321</v>
      </c>
      <c r="V5" s="131">
        <v>9216</v>
      </c>
      <c r="W5" s="131" t="s">
        <v>319</v>
      </c>
      <c r="X5" s="128" t="s">
        <v>38</v>
      </c>
      <c r="Y5" s="48" t="s">
        <v>38</v>
      </c>
    </row>
    <row r="6" spans="2:25" x14ac:dyDescent="0.25">
      <c r="B6" s="256" t="s">
        <v>73</v>
      </c>
      <c r="C6" s="256"/>
      <c r="D6" s="253"/>
      <c r="E6" s="253"/>
      <c r="F6" s="253"/>
      <c r="G6" s="253"/>
      <c r="H6" s="140"/>
      <c r="J6" s="39">
        <f>Provisioner</f>
        <v>120</v>
      </c>
      <c r="K6" s="126" t="str">
        <f>Prov_name</f>
        <v>Provisioner</v>
      </c>
      <c r="L6" s="39" t="s">
        <v>233</v>
      </c>
      <c r="N6" s="36" t="s">
        <v>344</v>
      </c>
      <c r="O6" s="148" t="s">
        <v>307</v>
      </c>
      <c r="P6" s="36" t="s">
        <v>238</v>
      </c>
      <c r="Q6" s="36" t="s">
        <v>227</v>
      </c>
      <c r="R6" s="48">
        <f t="shared" si="0"/>
        <v>110</v>
      </c>
      <c r="S6" s="48"/>
      <c r="T6" s="61" t="s">
        <v>318</v>
      </c>
      <c r="U6" s="131" t="s">
        <v>321</v>
      </c>
      <c r="V6" s="131">
        <v>9216</v>
      </c>
      <c r="W6" s="131" t="s">
        <v>319</v>
      </c>
      <c r="X6" s="128" t="s">
        <v>38</v>
      </c>
      <c r="Y6" s="48" t="s">
        <v>38</v>
      </c>
    </row>
    <row r="7" spans="2:25" x14ac:dyDescent="0.25">
      <c r="H7" s="140"/>
      <c r="J7" s="39">
        <f>PrivAPI</f>
        <v>140</v>
      </c>
      <c r="K7" s="126" t="str">
        <f>PrivAPI_name</f>
        <v>Private API</v>
      </c>
      <c r="L7" s="39" t="s">
        <v>233</v>
      </c>
      <c r="N7" s="36" t="s">
        <v>345</v>
      </c>
      <c r="O7" s="148" t="s">
        <v>307</v>
      </c>
      <c r="P7" s="127" t="s">
        <v>239</v>
      </c>
      <c r="Q7" s="36" t="s">
        <v>227</v>
      </c>
      <c r="R7" s="48">
        <f t="shared" si="0"/>
        <v>110</v>
      </c>
      <c r="S7" s="48"/>
      <c r="T7" s="61" t="s">
        <v>318</v>
      </c>
      <c r="U7" s="131" t="s">
        <v>321</v>
      </c>
      <c r="V7" s="131">
        <v>9216</v>
      </c>
      <c r="W7" s="131" t="s">
        <v>319</v>
      </c>
      <c r="X7" s="128" t="s">
        <v>38</v>
      </c>
      <c r="Y7" s="48" t="s">
        <v>38</v>
      </c>
    </row>
    <row r="8" spans="2:25" x14ac:dyDescent="0.25">
      <c r="B8" s="266" t="s">
        <v>169</v>
      </c>
      <c r="C8" s="266"/>
      <c r="D8" s="266"/>
      <c r="E8" s="267" t="s">
        <v>303</v>
      </c>
      <c r="F8" s="267"/>
      <c r="G8" s="267"/>
      <c r="H8" s="140"/>
      <c r="J8" s="39">
        <f>Storage</f>
        <v>170</v>
      </c>
      <c r="K8" s="132" t="str">
        <f>stor_name</f>
        <v>Storage Network</v>
      </c>
      <c r="L8" s="39" t="s">
        <v>57</v>
      </c>
      <c r="N8" s="36" t="s">
        <v>346</v>
      </c>
      <c r="O8" s="148" t="s">
        <v>307</v>
      </c>
      <c r="P8" s="128" t="s">
        <v>240</v>
      </c>
      <c r="Q8" s="36" t="s">
        <v>227</v>
      </c>
      <c r="R8" s="48">
        <f t="shared" si="0"/>
        <v>110</v>
      </c>
      <c r="S8" s="48"/>
      <c r="T8" s="61" t="s">
        <v>318</v>
      </c>
      <c r="U8" s="131" t="s">
        <v>321</v>
      </c>
      <c r="V8" s="131">
        <v>9216</v>
      </c>
      <c r="W8" s="131" t="s">
        <v>319</v>
      </c>
      <c r="X8" s="128" t="s">
        <v>38</v>
      </c>
      <c r="Y8" s="48" t="s">
        <v>38</v>
      </c>
    </row>
    <row r="9" spans="2:25" x14ac:dyDescent="0.25">
      <c r="B9" s="268" t="s">
        <v>55</v>
      </c>
      <c r="C9" s="268"/>
      <c r="D9" s="268"/>
      <c r="E9" s="253"/>
      <c r="F9" s="253"/>
      <c r="G9" s="253"/>
      <c r="H9" s="140"/>
      <c r="J9" s="39">
        <f>CephCluster</f>
        <v>180</v>
      </c>
      <c r="K9" s="126" t="str">
        <f>ceph_clust_name</f>
        <v>Ceph Storage Cluster Vlan</v>
      </c>
      <c r="L9" s="39" t="s">
        <v>57</v>
      </c>
      <c r="N9" s="36" t="s">
        <v>347</v>
      </c>
      <c r="O9" s="148" t="s">
        <v>307</v>
      </c>
      <c r="P9" s="128" t="s">
        <v>221</v>
      </c>
      <c r="Q9" s="36" t="s">
        <v>227</v>
      </c>
      <c r="R9" s="48">
        <f t="shared" si="0"/>
        <v>110</v>
      </c>
      <c r="S9" s="48"/>
      <c r="T9" s="61" t="s">
        <v>318</v>
      </c>
      <c r="U9" s="131" t="s">
        <v>321</v>
      </c>
      <c r="V9" s="131">
        <v>9216</v>
      </c>
      <c r="W9" s="131" t="s">
        <v>319</v>
      </c>
      <c r="X9" s="128" t="s">
        <v>38</v>
      </c>
      <c r="Y9" s="48" t="s">
        <v>38</v>
      </c>
    </row>
    <row r="10" spans="2:25" x14ac:dyDescent="0.25">
      <c r="B10" s="269" t="s">
        <v>56</v>
      </c>
      <c r="C10" s="269"/>
      <c r="D10" s="269"/>
      <c r="E10" s="253"/>
      <c r="F10" s="253"/>
      <c r="G10" s="253"/>
      <c r="H10" s="140"/>
      <c r="J10" s="39">
        <f>ExtAPI</f>
        <v>190</v>
      </c>
      <c r="K10" s="126" t="str">
        <f>PubAPI_Name</f>
        <v>Public API Network</v>
      </c>
      <c r="L10" s="39" t="s">
        <v>57</v>
      </c>
      <c r="N10" s="36" t="s">
        <v>348</v>
      </c>
      <c r="O10" s="148" t="s">
        <v>307</v>
      </c>
      <c r="P10" s="128" t="s">
        <v>222</v>
      </c>
      <c r="Q10" s="36" t="s">
        <v>227</v>
      </c>
      <c r="R10" s="48">
        <f t="shared" si="0"/>
        <v>110</v>
      </c>
      <c r="S10" s="48"/>
      <c r="T10" s="61" t="s">
        <v>318</v>
      </c>
      <c r="U10" s="131" t="s">
        <v>321</v>
      </c>
      <c r="V10" s="131">
        <v>9216</v>
      </c>
      <c r="W10" s="131" t="s">
        <v>319</v>
      </c>
      <c r="X10" s="128" t="s">
        <v>38</v>
      </c>
      <c r="Y10" s="48" t="s">
        <v>38</v>
      </c>
    </row>
    <row r="11" spans="2:25" x14ac:dyDescent="0.25">
      <c r="H11" s="140"/>
      <c r="J11" s="39">
        <f>EXTTen</f>
        <v>191</v>
      </c>
      <c r="K11" s="126" t="str">
        <f>Ext_net_name</f>
        <v>External Network for Tenants (floating IP)</v>
      </c>
      <c r="L11" s="39" t="s">
        <v>57</v>
      </c>
      <c r="N11" s="36" t="s">
        <v>349</v>
      </c>
      <c r="O11" s="148" t="s">
        <v>307</v>
      </c>
      <c r="P11" s="128" t="s">
        <v>223</v>
      </c>
      <c r="Q11" s="36" t="s">
        <v>227</v>
      </c>
      <c r="R11" s="48">
        <f t="shared" si="0"/>
        <v>110</v>
      </c>
      <c r="S11" s="48"/>
      <c r="T11" s="61" t="s">
        <v>318</v>
      </c>
      <c r="U11" s="131" t="s">
        <v>321</v>
      </c>
      <c r="V11" s="131">
        <v>9216</v>
      </c>
      <c r="W11" s="131" t="s">
        <v>319</v>
      </c>
      <c r="X11" s="128" t="s">
        <v>38</v>
      </c>
      <c r="Y11" s="48" t="s">
        <v>38</v>
      </c>
    </row>
    <row r="12" spans="2:25" x14ac:dyDescent="0.25">
      <c r="B12" s="266" t="s">
        <v>58</v>
      </c>
      <c r="C12" s="266"/>
      <c r="D12" s="266"/>
      <c r="E12" s="267" t="s">
        <v>304</v>
      </c>
      <c r="F12" s="267"/>
      <c r="G12" s="267"/>
      <c r="H12" s="140"/>
      <c r="J12" s="39" t="str">
        <f>CONCATENATE(TenantBeg,"-",TenantEnd)</f>
        <v>200-250</v>
      </c>
      <c r="K12" s="126" t="s">
        <v>241</v>
      </c>
      <c r="L12" s="39" t="s">
        <v>57</v>
      </c>
      <c r="N12" s="36" t="s">
        <v>350</v>
      </c>
      <c r="O12" s="148" t="s">
        <v>307</v>
      </c>
      <c r="P12" s="38" t="s">
        <v>401</v>
      </c>
      <c r="Q12" s="36" t="s">
        <v>227</v>
      </c>
      <c r="R12" s="48">
        <f t="shared" si="0"/>
        <v>110</v>
      </c>
      <c r="S12" s="48"/>
      <c r="T12" s="61" t="s">
        <v>243</v>
      </c>
      <c r="U12" s="131" t="s">
        <v>321</v>
      </c>
      <c r="V12" s="131">
        <v>9216</v>
      </c>
      <c r="W12" s="131" t="s">
        <v>319</v>
      </c>
      <c r="X12" s="128" t="s">
        <v>38</v>
      </c>
      <c r="Y12" s="48" t="s">
        <v>38</v>
      </c>
    </row>
    <row r="13" spans="2:25" x14ac:dyDescent="0.25">
      <c r="H13" s="140"/>
      <c r="J13" s="259" t="s">
        <v>63</v>
      </c>
      <c r="K13" s="255"/>
      <c r="L13" s="34"/>
      <c r="N13" s="36" t="s">
        <v>351</v>
      </c>
      <c r="O13" s="148" t="s">
        <v>307</v>
      </c>
      <c r="P13" s="38" t="s">
        <v>401</v>
      </c>
      <c r="Q13" s="36" t="s">
        <v>227</v>
      </c>
      <c r="R13" s="48">
        <f t="shared" si="0"/>
        <v>110</v>
      </c>
      <c r="S13" s="48"/>
      <c r="T13" s="61" t="s">
        <v>243</v>
      </c>
      <c r="U13" s="131" t="s">
        <v>321</v>
      </c>
      <c r="V13" s="131">
        <v>9216</v>
      </c>
      <c r="W13" s="131" t="s">
        <v>319</v>
      </c>
      <c r="X13" s="128" t="s">
        <v>38</v>
      </c>
      <c r="Y13" s="48" t="s">
        <v>38</v>
      </c>
    </row>
    <row r="14" spans="2:25" x14ac:dyDescent="0.25">
      <c r="B14" s="263" t="s">
        <v>72</v>
      </c>
      <c r="C14" s="264"/>
      <c r="D14" s="264"/>
      <c r="E14" s="264"/>
      <c r="F14" s="264"/>
      <c r="G14" s="265"/>
      <c r="H14" s="140"/>
      <c r="J14" s="39" t="s">
        <v>36</v>
      </c>
      <c r="K14" s="39" t="s">
        <v>64</v>
      </c>
      <c r="L14" s="39" t="s">
        <v>232</v>
      </c>
      <c r="N14" s="36" t="s">
        <v>352</v>
      </c>
      <c r="O14" s="148" t="s">
        <v>307</v>
      </c>
      <c r="P14" s="38" t="s">
        <v>401</v>
      </c>
      <c r="Q14" s="36" t="s">
        <v>227</v>
      </c>
      <c r="R14" s="48">
        <f t="shared" si="0"/>
        <v>110</v>
      </c>
      <c r="S14" s="48"/>
      <c r="T14" s="61" t="s">
        <v>243</v>
      </c>
      <c r="U14" s="131" t="s">
        <v>321</v>
      </c>
      <c r="V14" s="131">
        <v>9216</v>
      </c>
      <c r="W14" s="131" t="s">
        <v>319</v>
      </c>
      <c r="X14" s="128" t="s">
        <v>38</v>
      </c>
      <c r="Y14" s="48" t="s">
        <v>38</v>
      </c>
    </row>
    <row r="15" spans="2:25" x14ac:dyDescent="0.25">
      <c r="B15" s="270"/>
      <c r="C15" s="271"/>
      <c r="D15" s="271"/>
      <c r="E15" s="271"/>
      <c r="F15" s="271"/>
      <c r="G15" s="272"/>
      <c r="H15" s="140"/>
      <c r="J15" s="39" t="s">
        <v>397</v>
      </c>
      <c r="K15" s="141"/>
      <c r="L15" s="39" t="s">
        <v>57</v>
      </c>
      <c r="N15" s="36" t="s">
        <v>353</v>
      </c>
      <c r="O15" s="148" t="s">
        <v>307</v>
      </c>
      <c r="P15" s="38" t="s">
        <v>401</v>
      </c>
      <c r="Q15" s="36" t="s">
        <v>227</v>
      </c>
      <c r="R15" s="48">
        <f t="shared" si="0"/>
        <v>110</v>
      </c>
      <c r="S15" s="48"/>
      <c r="T15" s="61" t="s">
        <v>243</v>
      </c>
      <c r="U15" s="131" t="s">
        <v>321</v>
      </c>
      <c r="V15" s="131">
        <v>9216</v>
      </c>
      <c r="W15" s="131" t="s">
        <v>319</v>
      </c>
      <c r="X15" s="128" t="s">
        <v>38</v>
      </c>
      <c r="Y15" s="48" t="s">
        <v>38</v>
      </c>
    </row>
    <row r="16" spans="2:25" x14ac:dyDescent="0.25">
      <c r="B16" s="273"/>
      <c r="C16" s="274"/>
      <c r="D16" s="274"/>
      <c r="E16" s="274"/>
      <c r="F16" s="274"/>
      <c r="G16" s="275"/>
      <c r="H16" s="140"/>
      <c r="J16" s="39">
        <f>OOB</f>
        <v>110</v>
      </c>
      <c r="K16" s="141"/>
      <c r="L16" s="39" t="s">
        <v>233</v>
      </c>
      <c r="N16" s="36" t="s">
        <v>354</v>
      </c>
      <c r="O16" s="148" t="s">
        <v>307</v>
      </c>
      <c r="P16" s="128" t="s">
        <v>224</v>
      </c>
      <c r="Q16" s="36" t="s">
        <v>227</v>
      </c>
      <c r="R16" s="48">
        <f t="shared" si="0"/>
        <v>110</v>
      </c>
      <c r="S16" s="48"/>
      <c r="T16" s="61" t="s">
        <v>318</v>
      </c>
      <c r="U16" s="131" t="s">
        <v>321</v>
      </c>
      <c r="V16" s="131">
        <v>9216</v>
      </c>
      <c r="W16" s="131" t="s">
        <v>319</v>
      </c>
      <c r="X16" s="128" t="s">
        <v>38</v>
      </c>
      <c r="Y16" s="48" t="s">
        <v>38</v>
      </c>
    </row>
    <row r="17" spans="2:25" x14ac:dyDescent="0.25">
      <c r="B17" s="270"/>
      <c r="C17" s="271"/>
      <c r="D17" s="271"/>
      <c r="E17" s="271"/>
      <c r="F17" s="271"/>
      <c r="G17" s="272"/>
      <c r="H17" s="140"/>
      <c r="J17" s="39">
        <f>Provisioner</f>
        <v>120</v>
      </c>
      <c r="K17" s="141"/>
      <c r="L17" s="39" t="s">
        <v>233</v>
      </c>
      <c r="N17" s="36" t="s">
        <v>355</v>
      </c>
      <c r="O17" s="148" t="s">
        <v>307</v>
      </c>
      <c r="P17" s="121" t="s">
        <v>225</v>
      </c>
      <c r="Q17" s="36" t="s">
        <v>227</v>
      </c>
      <c r="R17" s="48">
        <f t="shared" si="0"/>
        <v>110</v>
      </c>
      <c r="S17" s="48"/>
      <c r="T17" s="61" t="s">
        <v>318</v>
      </c>
      <c r="U17" s="131" t="s">
        <v>321</v>
      </c>
      <c r="V17" s="131">
        <v>9216</v>
      </c>
      <c r="W17" s="131" t="s">
        <v>319</v>
      </c>
      <c r="X17" s="128" t="s">
        <v>38</v>
      </c>
      <c r="Y17" s="48" t="s">
        <v>38</v>
      </c>
    </row>
    <row r="18" spans="2:25" x14ac:dyDescent="0.25">
      <c r="B18" s="273"/>
      <c r="C18" s="274"/>
      <c r="D18" s="274"/>
      <c r="E18" s="274"/>
      <c r="F18" s="274"/>
      <c r="G18" s="275"/>
      <c r="H18" s="140"/>
      <c r="J18" s="39">
        <f>PrivAPI</f>
        <v>140</v>
      </c>
      <c r="K18" s="141"/>
      <c r="L18" s="39" t="s">
        <v>57</v>
      </c>
      <c r="N18" s="36" t="s">
        <v>356</v>
      </c>
      <c r="O18" s="148" t="s">
        <v>307</v>
      </c>
      <c r="P18" s="121" t="s">
        <v>226</v>
      </c>
      <c r="Q18" s="36" t="s">
        <v>227</v>
      </c>
      <c r="R18" s="48">
        <f t="shared" si="0"/>
        <v>110</v>
      </c>
      <c r="S18" s="48"/>
      <c r="T18" s="61" t="s">
        <v>318</v>
      </c>
      <c r="U18" s="131" t="s">
        <v>321</v>
      </c>
      <c r="V18" s="131">
        <v>9216</v>
      </c>
      <c r="W18" s="131" t="s">
        <v>319</v>
      </c>
      <c r="X18" s="128" t="s">
        <v>38</v>
      </c>
      <c r="Y18" s="48" t="s">
        <v>38</v>
      </c>
    </row>
    <row r="19" spans="2:25" x14ac:dyDescent="0.25">
      <c r="H19" s="140"/>
      <c r="J19" s="39">
        <f>Storage</f>
        <v>170</v>
      </c>
      <c r="K19" s="141"/>
      <c r="L19" s="39" t="s">
        <v>57</v>
      </c>
      <c r="N19" s="36" t="s">
        <v>357</v>
      </c>
      <c r="O19" s="36" t="s">
        <v>37</v>
      </c>
      <c r="P19" s="127"/>
      <c r="Q19" s="127"/>
      <c r="R19" s="48"/>
      <c r="S19" s="48"/>
      <c r="T19" s="61" t="s">
        <v>243</v>
      </c>
      <c r="U19" s="48"/>
      <c r="V19" s="48"/>
      <c r="W19" s="48" t="s">
        <v>38</v>
      </c>
      <c r="X19" s="128" t="s">
        <v>38</v>
      </c>
      <c r="Y19" s="48" t="s">
        <v>38</v>
      </c>
    </row>
    <row r="20" spans="2:25" x14ac:dyDescent="0.25">
      <c r="J20" s="39">
        <f>CephCluster</f>
        <v>180</v>
      </c>
      <c r="K20" s="141"/>
      <c r="L20" s="39" t="s">
        <v>57</v>
      </c>
      <c r="N20" s="36" t="s">
        <v>358</v>
      </c>
      <c r="O20" s="36" t="s">
        <v>37</v>
      </c>
      <c r="P20" s="127"/>
      <c r="Q20" s="127"/>
      <c r="R20" s="48"/>
      <c r="S20" s="48"/>
      <c r="T20" s="61" t="s">
        <v>243</v>
      </c>
      <c r="U20" s="48"/>
      <c r="V20" s="48"/>
      <c r="W20" s="48" t="s">
        <v>38</v>
      </c>
      <c r="X20" s="128" t="s">
        <v>38</v>
      </c>
      <c r="Y20" s="48" t="s">
        <v>38</v>
      </c>
    </row>
    <row r="21" spans="2:25" x14ac:dyDescent="0.25">
      <c r="J21" s="39">
        <f>ExtAPI</f>
        <v>190</v>
      </c>
      <c r="K21" s="141"/>
      <c r="L21" s="39" t="s">
        <v>57</v>
      </c>
      <c r="N21" s="36" t="s">
        <v>359</v>
      </c>
      <c r="O21" s="148" t="s">
        <v>307</v>
      </c>
      <c r="P21" s="127" t="s">
        <v>237</v>
      </c>
      <c r="Q21" s="127" t="s">
        <v>217</v>
      </c>
      <c r="R21" s="48">
        <f t="shared" ref="R21:R34" si="1">+Provisioner</f>
        <v>120</v>
      </c>
      <c r="S21" s="48"/>
      <c r="T21" s="61" t="s">
        <v>318</v>
      </c>
      <c r="U21" s="131" t="s">
        <v>321</v>
      </c>
      <c r="V21" s="131">
        <v>9216</v>
      </c>
      <c r="W21" s="131" t="s">
        <v>319</v>
      </c>
      <c r="X21" s="128" t="s">
        <v>38</v>
      </c>
      <c r="Y21" s="48" t="s">
        <v>38</v>
      </c>
    </row>
    <row r="22" spans="2:25" x14ac:dyDescent="0.25">
      <c r="J22" s="39" t="str">
        <f>CONCATENATE(TenantBeg,"-",TenantEnd)</f>
        <v>200-250</v>
      </c>
      <c r="K22" s="141"/>
      <c r="L22" s="39" t="s">
        <v>57</v>
      </c>
      <c r="N22" s="36" t="s">
        <v>360</v>
      </c>
      <c r="O22" s="148" t="s">
        <v>307</v>
      </c>
      <c r="P22" s="127" t="s">
        <v>238</v>
      </c>
      <c r="Q22" s="127" t="s">
        <v>217</v>
      </c>
      <c r="R22" s="48">
        <f t="shared" si="1"/>
        <v>120</v>
      </c>
      <c r="S22" s="48"/>
      <c r="T22" s="61" t="s">
        <v>318</v>
      </c>
      <c r="U22" s="131" t="s">
        <v>321</v>
      </c>
      <c r="V22" s="131">
        <v>9216</v>
      </c>
      <c r="W22" s="131" t="s">
        <v>319</v>
      </c>
      <c r="X22" s="128" t="s">
        <v>38</v>
      </c>
      <c r="Y22" s="48" t="s">
        <v>38</v>
      </c>
    </row>
    <row r="23" spans="2:25" x14ac:dyDescent="0.25">
      <c r="N23" s="36" t="s">
        <v>361</v>
      </c>
      <c r="O23" s="148" t="s">
        <v>307</v>
      </c>
      <c r="P23" s="127" t="s">
        <v>239</v>
      </c>
      <c r="Q23" s="127" t="s">
        <v>217</v>
      </c>
      <c r="R23" s="48">
        <f t="shared" si="1"/>
        <v>120</v>
      </c>
      <c r="S23" s="48"/>
      <c r="T23" s="61" t="s">
        <v>318</v>
      </c>
      <c r="U23" s="131" t="s">
        <v>321</v>
      </c>
      <c r="V23" s="131">
        <v>9216</v>
      </c>
      <c r="W23" s="131" t="s">
        <v>319</v>
      </c>
      <c r="X23" s="128" t="s">
        <v>38</v>
      </c>
      <c r="Y23" s="48" t="s">
        <v>38</v>
      </c>
    </row>
    <row r="24" spans="2:25" x14ac:dyDescent="0.25">
      <c r="J24" s="257" t="s">
        <v>65</v>
      </c>
      <c r="K24" s="258"/>
      <c r="L24" s="34"/>
      <c r="N24" s="36" t="s">
        <v>362</v>
      </c>
      <c r="O24" s="148" t="s">
        <v>307</v>
      </c>
      <c r="P24" s="127" t="s">
        <v>240</v>
      </c>
      <c r="Q24" s="127" t="s">
        <v>217</v>
      </c>
      <c r="R24" s="48">
        <f t="shared" si="1"/>
        <v>120</v>
      </c>
      <c r="S24" s="48"/>
      <c r="T24" s="61" t="s">
        <v>318</v>
      </c>
      <c r="U24" s="131" t="s">
        <v>321</v>
      </c>
      <c r="V24" s="131">
        <v>9216</v>
      </c>
      <c r="W24" s="131" t="s">
        <v>319</v>
      </c>
      <c r="X24" s="128" t="s">
        <v>38</v>
      </c>
      <c r="Y24" s="48" t="s">
        <v>38</v>
      </c>
    </row>
    <row r="25" spans="2:25" x14ac:dyDescent="0.25">
      <c r="J25" s="39" t="s">
        <v>49</v>
      </c>
      <c r="K25" s="39" t="s">
        <v>40</v>
      </c>
      <c r="L25" s="39" t="s">
        <v>232</v>
      </c>
      <c r="N25" s="36" t="s">
        <v>363</v>
      </c>
      <c r="O25" s="148" t="s">
        <v>307</v>
      </c>
      <c r="P25" s="127" t="s">
        <v>221</v>
      </c>
      <c r="Q25" s="127" t="s">
        <v>217</v>
      </c>
      <c r="R25" s="48">
        <f t="shared" si="1"/>
        <v>120</v>
      </c>
      <c r="S25" s="48"/>
      <c r="T25" s="61" t="s">
        <v>318</v>
      </c>
      <c r="U25" s="131" t="s">
        <v>321</v>
      </c>
      <c r="V25" s="131">
        <v>9216</v>
      </c>
      <c r="W25" s="131" t="s">
        <v>319</v>
      </c>
      <c r="X25" s="128" t="s">
        <v>38</v>
      </c>
      <c r="Y25" s="48" t="s">
        <v>38</v>
      </c>
    </row>
    <row r="26" spans="2:25" x14ac:dyDescent="0.25">
      <c r="J26" s="39" t="s">
        <v>66</v>
      </c>
      <c r="K26" s="39"/>
      <c r="L26" s="39"/>
      <c r="N26" s="36" t="s">
        <v>364</v>
      </c>
      <c r="O26" s="148" t="s">
        <v>307</v>
      </c>
      <c r="P26" s="127" t="s">
        <v>222</v>
      </c>
      <c r="Q26" s="127" t="s">
        <v>217</v>
      </c>
      <c r="R26" s="48">
        <f t="shared" si="1"/>
        <v>120</v>
      </c>
      <c r="S26" s="48"/>
      <c r="T26" s="61" t="s">
        <v>318</v>
      </c>
      <c r="U26" s="131" t="s">
        <v>321</v>
      </c>
      <c r="V26" s="131">
        <v>9216</v>
      </c>
      <c r="W26" s="131" t="s">
        <v>319</v>
      </c>
      <c r="X26" s="128" t="s">
        <v>38</v>
      </c>
      <c r="Y26" s="48" t="s">
        <v>38</v>
      </c>
    </row>
    <row r="27" spans="2:25" x14ac:dyDescent="0.25">
      <c r="J27" s="39"/>
      <c r="K27" s="39"/>
      <c r="L27" s="39"/>
      <c r="N27" s="36" t="s">
        <v>365</v>
      </c>
      <c r="O27" s="148" t="s">
        <v>307</v>
      </c>
      <c r="P27" s="127" t="s">
        <v>223</v>
      </c>
      <c r="Q27" s="127" t="s">
        <v>217</v>
      </c>
      <c r="R27" s="48">
        <f t="shared" si="1"/>
        <v>120</v>
      </c>
      <c r="S27" s="48"/>
      <c r="T27" s="61" t="s">
        <v>318</v>
      </c>
      <c r="U27" s="131" t="s">
        <v>321</v>
      </c>
      <c r="V27" s="131">
        <v>9216</v>
      </c>
      <c r="W27" s="131" t="s">
        <v>319</v>
      </c>
      <c r="X27" s="128" t="s">
        <v>38</v>
      </c>
      <c r="Y27" s="48" t="s">
        <v>38</v>
      </c>
    </row>
    <row r="28" spans="2:25" x14ac:dyDescent="0.25">
      <c r="J28" s="39"/>
      <c r="K28" s="39"/>
      <c r="L28" s="39"/>
      <c r="N28" s="36" t="s">
        <v>366</v>
      </c>
      <c r="O28" s="148" t="s">
        <v>307</v>
      </c>
      <c r="P28" s="38" t="s">
        <v>401</v>
      </c>
      <c r="Q28" s="127"/>
      <c r="R28" s="48"/>
      <c r="S28" s="48"/>
      <c r="T28" s="61" t="s">
        <v>243</v>
      </c>
      <c r="U28" s="131" t="s">
        <v>321</v>
      </c>
      <c r="V28" s="131">
        <v>9216</v>
      </c>
      <c r="W28" s="131" t="s">
        <v>319</v>
      </c>
      <c r="X28" s="128" t="s">
        <v>38</v>
      </c>
      <c r="Y28" s="48" t="s">
        <v>38</v>
      </c>
    </row>
    <row r="29" spans="2:25" x14ac:dyDescent="0.25">
      <c r="N29" s="36" t="s">
        <v>367</v>
      </c>
      <c r="O29" s="148" t="s">
        <v>307</v>
      </c>
      <c r="P29" s="38" t="s">
        <v>401</v>
      </c>
      <c r="Q29" s="127"/>
      <c r="R29" s="48"/>
      <c r="S29" s="48"/>
      <c r="T29" s="61" t="s">
        <v>243</v>
      </c>
      <c r="U29" s="131" t="s">
        <v>321</v>
      </c>
      <c r="V29" s="131">
        <v>9216</v>
      </c>
      <c r="W29" s="131" t="s">
        <v>319</v>
      </c>
      <c r="X29" s="128" t="s">
        <v>38</v>
      </c>
      <c r="Y29" s="48" t="s">
        <v>38</v>
      </c>
    </row>
    <row r="30" spans="2:25" x14ac:dyDescent="0.25">
      <c r="J30" s="250" t="s">
        <v>404</v>
      </c>
      <c r="K30" s="250"/>
      <c r="L30" s="250"/>
      <c r="N30" s="36" t="s">
        <v>368</v>
      </c>
      <c r="O30" s="148" t="s">
        <v>307</v>
      </c>
      <c r="P30" s="38" t="s">
        <v>401</v>
      </c>
      <c r="Q30" s="127"/>
      <c r="R30" s="48"/>
      <c r="S30" s="48"/>
      <c r="T30" s="61" t="s">
        <v>243</v>
      </c>
      <c r="U30" s="131" t="s">
        <v>321</v>
      </c>
      <c r="V30" s="131">
        <v>9216</v>
      </c>
      <c r="W30" s="131" t="s">
        <v>319</v>
      </c>
      <c r="X30" s="128" t="s">
        <v>38</v>
      </c>
      <c r="Y30" s="48" t="s">
        <v>38</v>
      </c>
    </row>
    <row r="31" spans="2:25" x14ac:dyDescent="0.25">
      <c r="J31" s="250"/>
      <c r="K31" s="250"/>
      <c r="L31" s="250"/>
      <c r="N31" s="36" t="s">
        <v>369</v>
      </c>
      <c r="O31" s="148" t="s">
        <v>307</v>
      </c>
      <c r="P31" s="38" t="s">
        <v>401</v>
      </c>
      <c r="Q31" s="127"/>
      <c r="R31" s="48"/>
      <c r="S31" s="48"/>
      <c r="T31" s="61" t="s">
        <v>243</v>
      </c>
      <c r="U31" s="131" t="s">
        <v>321</v>
      </c>
      <c r="V31" s="131">
        <v>9216</v>
      </c>
      <c r="W31" s="131" t="s">
        <v>319</v>
      </c>
      <c r="X31" s="128" t="s">
        <v>38</v>
      </c>
      <c r="Y31" s="48" t="s">
        <v>38</v>
      </c>
    </row>
    <row r="32" spans="2:25" x14ac:dyDescent="0.25">
      <c r="J32" s="250"/>
      <c r="K32" s="250"/>
      <c r="L32" s="250"/>
      <c r="N32" s="36" t="s">
        <v>370</v>
      </c>
      <c r="O32" s="148" t="s">
        <v>307</v>
      </c>
      <c r="P32" s="127" t="s">
        <v>224</v>
      </c>
      <c r="Q32" s="127" t="s">
        <v>217</v>
      </c>
      <c r="R32" s="48">
        <f t="shared" si="1"/>
        <v>120</v>
      </c>
      <c r="S32" s="48"/>
      <c r="T32" s="61" t="s">
        <v>318</v>
      </c>
      <c r="U32" s="131" t="s">
        <v>321</v>
      </c>
      <c r="V32" s="131">
        <v>9216</v>
      </c>
      <c r="W32" s="131" t="s">
        <v>319</v>
      </c>
      <c r="X32" s="128" t="s">
        <v>38</v>
      </c>
      <c r="Y32" s="48" t="s">
        <v>38</v>
      </c>
    </row>
    <row r="33" spans="14:25" x14ac:dyDescent="0.25">
      <c r="N33" s="36" t="s">
        <v>371</v>
      </c>
      <c r="O33" s="148" t="s">
        <v>307</v>
      </c>
      <c r="P33" s="127" t="s">
        <v>225</v>
      </c>
      <c r="Q33" s="127" t="s">
        <v>217</v>
      </c>
      <c r="R33" s="48">
        <f t="shared" si="1"/>
        <v>120</v>
      </c>
      <c r="S33" s="48"/>
      <c r="T33" s="61" t="s">
        <v>318</v>
      </c>
      <c r="U33" s="131" t="s">
        <v>321</v>
      </c>
      <c r="V33" s="131">
        <v>9216</v>
      </c>
      <c r="W33" s="131" t="s">
        <v>319</v>
      </c>
      <c r="X33" s="128" t="s">
        <v>38</v>
      </c>
      <c r="Y33" s="48" t="s">
        <v>38</v>
      </c>
    </row>
    <row r="34" spans="14:25" x14ac:dyDescent="0.25">
      <c r="N34" s="36" t="s">
        <v>372</v>
      </c>
      <c r="O34" s="148" t="s">
        <v>307</v>
      </c>
      <c r="P34" s="121" t="s">
        <v>226</v>
      </c>
      <c r="Q34" s="38" t="s">
        <v>217</v>
      </c>
      <c r="R34" s="48">
        <f t="shared" si="1"/>
        <v>120</v>
      </c>
      <c r="S34" s="48"/>
      <c r="T34" s="61" t="s">
        <v>318</v>
      </c>
      <c r="U34" s="131" t="s">
        <v>321</v>
      </c>
      <c r="V34" s="131">
        <v>9216</v>
      </c>
      <c r="W34" s="131" t="s">
        <v>319</v>
      </c>
      <c r="X34" s="128" t="s">
        <v>38</v>
      </c>
      <c r="Y34" s="48" t="s">
        <v>38</v>
      </c>
    </row>
    <row r="35" spans="14:25" x14ac:dyDescent="0.25">
      <c r="N35" s="154" t="s">
        <v>373</v>
      </c>
      <c r="O35" s="155" t="s">
        <v>307</v>
      </c>
      <c r="P35" s="156" t="s">
        <v>237</v>
      </c>
      <c r="Q35" s="156" t="s">
        <v>242</v>
      </c>
      <c r="R35" s="156">
        <f>ExtAPI</f>
        <v>190</v>
      </c>
      <c r="S35" s="157"/>
      <c r="T35" s="158" t="s">
        <v>318</v>
      </c>
      <c r="U35" s="159" t="s">
        <v>321</v>
      </c>
      <c r="V35" s="157">
        <v>9216</v>
      </c>
      <c r="W35" s="157" t="s">
        <v>319</v>
      </c>
      <c r="X35" s="128" t="s">
        <v>38</v>
      </c>
      <c r="Y35" s="152" t="s">
        <v>38</v>
      </c>
    </row>
    <row r="36" spans="14:25" x14ac:dyDescent="0.25">
      <c r="N36" s="36" t="s">
        <v>374</v>
      </c>
      <c r="O36" s="148" t="s">
        <v>307</v>
      </c>
      <c r="P36" s="127" t="s">
        <v>238</v>
      </c>
      <c r="Q36" s="127" t="s">
        <v>242</v>
      </c>
      <c r="R36" s="48">
        <f>+OOB</f>
        <v>110</v>
      </c>
      <c r="S36" s="48"/>
      <c r="T36" s="61" t="s">
        <v>318</v>
      </c>
      <c r="U36" s="131" t="s">
        <v>321</v>
      </c>
      <c r="V36" s="131">
        <v>9216</v>
      </c>
      <c r="W36" s="131" t="s">
        <v>319</v>
      </c>
      <c r="X36" s="128" t="s">
        <v>38</v>
      </c>
      <c r="Y36" s="48" t="s">
        <v>38</v>
      </c>
    </row>
    <row r="37" spans="14:25" x14ac:dyDescent="0.25">
      <c r="N37" s="36" t="s">
        <v>375</v>
      </c>
      <c r="O37" s="148" t="s">
        <v>307</v>
      </c>
      <c r="P37" s="127" t="s">
        <v>239</v>
      </c>
      <c r="Q37" s="127" t="s">
        <v>242</v>
      </c>
      <c r="R37" s="48">
        <f>+OOB</f>
        <v>110</v>
      </c>
      <c r="S37" s="48"/>
      <c r="T37" s="61" t="s">
        <v>318</v>
      </c>
      <c r="U37" s="131" t="s">
        <v>321</v>
      </c>
      <c r="V37" s="131">
        <v>9216</v>
      </c>
      <c r="W37" s="131" t="s">
        <v>319</v>
      </c>
      <c r="X37" s="128" t="s">
        <v>38</v>
      </c>
      <c r="Y37" s="48" t="s">
        <v>38</v>
      </c>
    </row>
    <row r="38" spans="14:25" x14ac:dyDescent="0.25">
      <c r="N38" s="36" t="s">
        <v>376</v>
      </c>
      <c r="O38" s="148" t="s">
        <v>307</v>
      </c>
      <c r="P38" s="127" t="s">
        <v>240</v>
      </c>
      <c r="Q38" s="127" t="s">
        <v>242</v>
      </c>
      <c r="R38" s="48">
        <f>+OOB</f>
        <v>110</v>
      </c>
      <c r="S38" s="48"/>
      <c r="T38" s="61" t="s">
        <v>318</v>
      </c>
      <c r="U38" s="131" t="s">
        <v>321</v>
      </c>
      <c r="V38" s="131">
        <v>9216</v>
      </c>
      <c r="W38" s="131" t="s">
        <v>319</v>
      </c>
      <c r="X38" s="128" t="s">
        <v>38</v>
      </c>
      <c r="Y38" s="48" t="s">
        <v>38</v>
      </c>
    </row>
    <row r="39" spans="14:25" x14ac:dyDescent="0.25">
      <c r="N39" s="36" t="s">
        <v>377</v>
      </c>
      <c r="O39" s="148" t="s">
        <v>37</v>
      </c>
      <c r="P39" s="127"/>
      <c r="Q39" s="127"/>
      <c r="R39" s="127"/>
      <c r="S39" s="48"/>
      <c r="T39" s="61" t="s">
        <v>243</v>
      </c>
      <c r="U39" s="48"/>
      <c r="V39" s="48"/>
      <c r="W39" s="48" t="s">
        <v>38</v>
      </c>
      <c r="X39" s="128" t="s">
        <v>38</v>
      </c>
      <c r="Y39" s="48" t="s">
        <v>38</v>
      </c>
    </row>
    <row r="40" spans="14:25" x14ac:dyDescent="0.25">
      <c r="N40" s="36" t="s">
        <v>378</v>
      </c>
      <c r="O40" s="148" t="s">
        <v>37</v>
      </c>
      <c r="P40" s="127"/>
      <c r="Q40" s="127"/>
      <c r="R40" s="127"/>
      <c r="S40" s="48"/>
      <c r="T40" s="61" t="s">
        <v>243</v>
      </c>
      <c r="U40" s="48"/>
      <c r="V40" s="48"/>
      <c r="W40" s="48" t="s">
        <v>38</v>
      </c>
      <c r="X40" s="128" t="s">
        <v>38</v>
      </c>
      <c r="Y40" s="48" t="s">
        <v>38</v>
      </c>
    </row>
    <row r="41" spans="14:25" x14ac:dyDescent="0.25">
      <c r="N41" s="36" t="s">
        <v>379</v>
      </c>
      <c r="O41" s="148" t="s">
        <v>37</v>
      </c>
      <c r="P41" s="127"/>
      <c r="Q41" s="127"/>
      <c r="R41" s="127"/>
      <c r="S41" s="48"/>
      <c r="T41" s="61" t="s">
        <v>243</v>
      </c>
      <c r="U41" s="48"/>
      <c r="V41" s="48"/>
      <c r="W41" s="48" t="s">
        <v>38</v>
      </c>
      <c r="X41" s="128" t="s">
        <v>38</v>
      </c>
      <c r="Y41" s="48" t="s">
        <v>38</v>
      </c>
    </row>
    <row r="42" spans="14:25" x14ac:dyDescent="0.25">
      <c r="N42" s="36" t="s">
        <v>380</v>
      </c>
      <c r="O42" s="148" t="s">
        <v>37</v>
      </c>
      <c r="P42" s="127"/>
      <c r="Q42" s="127"/>
      <c r="R42" s="127"/>
      <c r="S42" s="48"/>
      <c r="T42" s="61" t="s">
        <v>243</v>
      </c>
      <c r="U42" s="48"/>
      <c r="V42" s="48"/>
      <c r="W42" s="48" t="s">
        <v>38</v>
      </c>
      <c r="X42" s="128" t="s">
        <v>38</v>
      </c>
      <c r="Y42" s="48" t="s">
        <v>38</v>
      </c>
    </row>
    <row r="43" spans="14:25" x14ac:dyDescent="0.25">
      <c r="N43" s="36" t="s">
        <v>381</v>
      </c>
      <c r="O43" s="148" t="s">
        <v>37</v>
      </c>
      <c r="P43" s="127"/>
      <c r="Q43" s="127"/>
      <c r="R43" s="127"/>
      <c r="S43" s="48"/>
      <c r="T43" s="61" t="s">
        <v>243</v>
      </c>
      <c r="U43" s="48"/>
      <c r="V43" s="48"/>
      <c r="W43" s="48" t="s">
        <v>38</v>
      </c>
      <c r="X43" s="128" t="s">
        <v>38</v>
      </c>
      <c r="Y43" s="48" t="s">
        <v>38</v>
      </c>
    </row>
    <row r="44" spans="14:25" x14ac:dyDescent="0.25">
      <c r="N44" s="36" t="s">
        <v>382</v>
      </c>
      <c r="O44" s="148" t="s">
        <v>37</v>
      </c>
      <c r="P44" s="127"/>
      <c r="Q44" s="127"/>
      <c r="R44" s="127"/>
      <c r="S44" s="48"/>
      <c r="T44" s="61" t="s">
        <v>243</v>
      </c>
      <c r="U44" s="48"/>
      <c r="V44" s="48"/>
      <c r="W44" s="48" t="s">
        <v>38</v>
      </c>
      <c r="X44" s="128" t="s">
        <v>38</v>
      </c>
      <c r="Y44" s="48" t="s">
        <v>38</v>
      </c>
    </row>
    <row r="45" spans="14:25" x14ac:dyDescent="0.25">
      <c r="N45" s="36" t="s">
        <v>383</v>
      </c>
      <c r="O45" s="148" t="s">
        <v>37</v>
      </c>
      <c r="P45" s="127"/>
      <c r="Q45" s="127"/>
      <c r="R45" s="127"/>
      <c r="S45" s="48"/>
      <c r="T45" s="61" t="s">
        <v>243</v>
      </c>
      <c r="U45" s="48"/>
      <c r="V45" s="48"/>
      <c r="W45" s="48" t="s">
        <v>38</v>
      </c>
      <c r="X45" s="128" t="s">
        <v>38</v>
      </c>
      <c r="Y45" s="48" t="s">
        <v>38</v>
      </c>
    </row>
    <row r="46" spans="14:25" x14ac:dyDescent="0.25">
      <c r="N46" s="36" t="s">
        <v>384</v>
      </c>
      <c r="O46" s="148" t="s">
        <v>37</v>
      </c>
      <c r="P46" s="127"/>
      <c r="Q46" s="127"/>
      <c r="R46" s="127"/>
      <c r="S46" s="48"/>
      <c r="T46" s="61" t="s">
        <v>243</v>
      </c>
      <c r="U46" s="48"/>
      <c r="V46" s="48"/>
      <c r="W46" s="48" t="s">
        <v>38</v>
      </c>
      <c r="X46" s="128" t="s">
        <v>38</v>
      </c>
      <c r="Y46" s="48" t="s">
        <v>38</v>
      </c>
    </row>
    <row r="47" spans="14:25" x14ac:dyDescent="0.25">
      <c r="N47" s="36" t="s">
        <v>385</v>
      </c>
      <c r="O47" s="148" t="s">
        <v>37</v>
      </c>
      <c r="P47" s="121"/>
      <c r="Q47" s="127"/>
      <c r="R47" s="127"/>
      <c r="S47" s="48"/>
      <c r="T47" s="61" t="s">
        <v>243</v>
      </c>
      <c r="U47" s="48"/>
      <c r="V47" s="48"/>
      <c r="W47" s="48" t="s">
        <v>38</v>
      </c>
      <c r="X47" s="128" t="s">
        <v>38</v>
      </c>
      <c r="Y47" s="48" t="s">
        <v>38</v>
      </c>
    </row>
    <row r="48" spans="14:25" x14ac:dyDescent="0.25">
      <c r="N48" s="36" t="s">
        <v>386</v>
      </c>
      <c r="O48" s="148" t="s">
        <v>37</v>
      </c>
      <c r="P48" s="121"/>
      <c r="Q48" s="127"/>
      <c r="R48" s="127"/>
      <c r="S48" s="48"/>
      <c r="T48" s="61" t="s">
        <v>243</v>
      </c>
      <c r="U48" s="48"/>
      <c r="V48" s="48"/>
      <c r="W48" s="48" t="s">
        <v>38</v>
      </c>
      <c r="X48" s="128" t="s">
        <v>38</v>
      </c>
      <c r="Y48" s="48" t="s">
        <v>38</v>
      </c>
    </row>
    <row r="49" spans="14:25" x14ac:dyDescent="0.25">
      <c r="N49" s="36" t="s">
        <v>387</v>
      </c>
      <c r="O49" s="36" t="s">
        <v>37</v>
      </c>
      <c r="P49" s="128"/>
      <c r="Q49" s="127"/>
      <c r="R49" s="37"/>
      <c r="S49" s="48"/>
      <c r="T49" s="61" t="s">
        <v>243</v>
      </c>
      <c r="U49" s="48"/>
      <c r="V49" s="48"/>
      <c r="W49" s="48" t="s">
        <v>38</v>
      </c>
      <c r="X49" s="128" t="s">
        <v>38</v>
      </c>
      <c r="Y49" s="48" t="s">
        <v>38</v>
      </c>
    </row>
    <row r="50" spans="14:25" x14ac:dyDescent="0.25">
      <c r="N50" s="36" t="s">
        <v>388</v>
      </c>
      <c r="O50" s="36" t="s">
        <v>37</v>
      </c>
      <c r="P50" s="121"/>
      <c r="Q50" s="127"/>
      <c r="R50" s="37"/>
      <c r="S50" s="48"/>
      <c r="T50" s="61" t="s">
        <v>243</v>
      </c>
      <c r="U50" s="48"/>
      <c r="V50" s="48"/>
      <c r="W50" s="48" t="s">
        <v>38</v>
      </c>
      <c r="X50" s="128" t="s">
        <v>38</v>
      </c>
      <c r="Y50" s="48" t="s">
        <v>38</v>
      </c>
    </row>
    <row r="51" spans="14:25" x14ac:dyDescent="0.25">
      <c r="N51" s="36" t="s">
        <v>389</v>
      </c>
      <c r="O51" s="36" t="s">
        <v>37</v>
      </c>
      <c r="P51" s="121"/>
      <c r="Q51" s="127"/>
      <c r="R51" s="37"/>
      <c r="S51" s="48"/>
      <c r="T51" s="61" t="s">
        <v>243</v>
      </c>
      <c r="U51" s="48"/>
      <c r="V51" s="48"/>
      <c r="W51" s="48" t="s">
        <v>38</v>
      </c>
      <c r="X51" s="128" t="s">
        <v>38</v>
      </c>
      <c r="Y51" s="48" t="s">
        <v>38</v>
      </c>
    </row>
    <row r="52" spans="14:25" x14ac:dyDescent="0.25">
      <c r="N52" s="36" t="s">
        <v>390</v>
      </c>
      <c r="O52" s="36" t="s">
        <v>37</v>
      </c>
      <c r="P52" s="38"/>
      <c r="Q52" s="37"/>
      <c r="R52" s="37"/>
      <c r="S52" s="48"/>
      <c r="T52" s="61" t="s">
        <v>243</v>
      </c>
      <c r="U52" s="48"/>
      <c r="V52" s="48"/>
      <c r="W52" s="48" t="s">
        <v>38</v>
      </c>
      <c r="X52" s="128" t="s">
        <v>38</v>
      </c>
      <c r="Y52" s="48" t="s">
        <v>38</v>
      </c>
    </row>
    <row r="53" spans="14:25" x14ac:dyDescent="0.25">
      <c r="N53" s="54" t="s">
        <v>391</v>
      </c>
      <c r="O53" s="36" t="s">
        <v>37</v>
      </c>
      <c r="P53" s="37"/>
      <c r="Q53" s="37"/>
      <c r="R53" s="37"/>
      <c r="S53" s="48"/>
      <c r="T53" s="61" t="s">
        <v>243</v>
      </c>
      <c r="U53" s="48"/>
      <c r="V53" s="48"/>
      <c r="W53" s="48" t="s">
        <v>38</v>
      </c>
      <c r="X53" s="128" t="s">
        <v>38</v>
      </c>
      <c r="Y53" s="48" t="s">
        <v>38</v>
      </c>
    </row>
    <row r="54" spans="14:25" x14ac:dyDescent="0.25">
      <c r="N54" s="54" t="s">
        <v>394</v>
      </c>
      <c r="O54" s="36" t="s">
        <v>37</v>
      </c>
      <c r="P54" s="37"/>
      <c r="Q54" s="37"/>
      <c r="R54" s="37"/>
      <c r="S54" s="48"/>
      <c r="T54" s="61" t="s">
        <v>243</v>
      </c>
      <c r="U54" s="48"/>
      <c r="V54" s="48"/>
      <c r="W54" s="48" t="s">
        <v>38</v>
      </c>
      <c r="X54" s="128" t="s">
        <v>38</v>
      </c>
      <c r="Y54" s="48" t="s">
        <v>38</v>
      </c>
    </row>
    <row r="55" spans="14:25" x14ac:dyDescent="0.25">
      <c r="N55" s="54" t="s">
        <v>392</v>
      </c>
      <c r="O55" s="36" t="s">
        <v>305</v>
      </c>
      <c r="P55" s="38" t="s">
        <v>341</v>
      </c>
      <c r="Q55" s="36" t="s">
        <v>297</v>
      </c>
      <c r="R55" s="37"/>
      <c r="S55" s="123" t="str">
        <f>CONCATENATE(OOB,",",Provisioner,",",ExtAPI)</f>
        <v>110,120,190</v>
      </c>
      <c r="T55" s="61" t="s">
        <v>318</v>
      </c>
      <c r="U55" s="131" t="s">
        <v>303</v>
      </c>
      <c r="V55" s="131">
        <v>9216</v>
      </c>
      <c r="W55" s="131" t="s">
        <v>322</v>
      </c>
      <c r="X55" s="128">
        <v>51</v>
      </c>
      <c r="Y55" s="48" t="s">
        <v>39</v>
      </c>
    </row>
    <row r="56" spans="14:25" x14ac:dyDescent="0.25">
      <c r="N56" s="54" t="s">
        <v>393</v>
      </c>
      <c r="O56" s="36" t="s">
        <v>305</v>
      </c>
      <c r="P56" s="38" t="s">
        <v>342</v>
      </c>
      <c r="Q56" s="36" t="s">
        <v>297</v>
      </c>
      <c r="R56" s="37"/>
      <c r="S56" s="123" t="str">
        <f>CONCATENATE(OOB,",",Provisioner,",",ExtAPI)</f>
        <v>110,120,190</v>
      </c>
      <c r="T56" s="61" t="s">
        <v>318</v>
      </c>
      <c r="U56" s="131" t="s">
        <v>303</v>
      </c>
      <c r="V56" s="131">
        <v>9216</v>
      </c>
      <c r="W56" s="131" t="s">
        <v>322</v>
      </c>
      <c r="X56" s="128">
        <v>51</v>
      </c>
      <c r="Y56" s="48" t="s">
        <v>39</v>
      </c>
    </row>
    <row r="57" spans="14:25" x14ac:dyDescent="0.25">
      <c r="N57" s="54" t="s">
        <v>397</v>
      </c>
      <c r="O57" s="148" t="s">
        <v>307</v>
      </c>
      <c r="P57" s="37"/>
      <c r="Q57" s="37"/>
      <c r="R57" s="37"/>
      <c r="S57" s="48"/>
      <c r="T57" s="61" t="s">
        <v>318</v>
      </c>
      <c r="U57" s="48"/>
      <c r="V57" s="48"/>
      <c r="W57" s="48" t="s">
        <v>38</v>
      </c>
      <c r="X57" s="128" t="s">
        <v>38</v>
      </c>
      <c r="Y57" s="48" t="s">
        <v>38</v>
      </c>
    </row>
  </sheetData>
  <sheetProtection algorithmName="SHA-512" hashValue="kGjKxurKLRxJfrsQbe6likWImah5cWssL0jPeiG3HftS4qH3DeOQIltK6QpgrG/zPuufMMUCDEyBKcQPE56bEw==" saltValue="4PNZhOGIU9NcU1oCZVQB5g==" spinCount="100000" sheet="1" objects="1" scenarios="1"/>
  <mergeCells count="31">
    <mergeCell ref="B15:G15"/>
    <mergeCell ref="B16:G16"/>
    <mergeCell ref="B17:G17"/>
    <mergeCell ref="B18:G18"/>
    <mergeCell ref="J24:K24"/>
    <mergeCell ref="B12:D12"/>
    <mergeCell ref="E12:G12"/>
    <mergeCell ref="D6:G6"/>
    <mergeCell ref="B8:D8"/>
    <mergeCell ref="E8:G8"/>
    <mergeCell ref="B6:C6"/>
    <mergeCell ref="B9:D9"/>
    <mergeCell ref="E9:G9"/>
    <mergeCell ref="B10:D10"/>
    <mergeCell ref="E10:G10"/>
    <mergeCell ref="J30:L32"/>
    <mergeCell ref="N2:Y2"/>
    <mergeCell ref="B5:C5"/>
    <mergeCell ref="D5:G5"/>
    <mergeCell ref="X3:Y3"/>
    <mergeCell ref="R3:S3"/>
    <mergeCell ref="B4:C4"/>
    <mergeCell ref="D4:G4"/>
    <mergeCell ref="B3:C3"/>
    <mergeCell ref="D3:G3"/>
    <mergeCell ref="J3:K3"/>
    <mergeCell ref="N3:O3"/>
    <mergeCell ref="P3:Q3"/>
    <mergeCell ref="T3:V3"/>
    <mergeCell ref="J13:K13"/>
    <mergeCell ref="B14:G14"/>
  </mergeCells>
  <conditionalFormatting sqref="O35:O48">
    <cfRule type="expression" dxfId="88" priority="4" stopIfTrue="1">
      <formula>N35=""</formula>
    </cfRule>
  </conditionalFormatting>
  <conditionalFormatting sqref="O21:O34">
    <cfRule type="expression" dxfId="87" priority="3" stopIfTrue="1">
      <formula>N21=""</formula>
    </cfRule>
  </conditionalFormatting>
  <conditionalFormatting sqref="O5:O18">
    <cfRule type="expression" dxfId="86" priority="2" stopIfTrue="1">
      <formula>N5=""</formula>
    </cfRule>
  </conditionalFormatting>
  <conditionalFormatting sqref="O57">
    <cfRule type="expression" dxfId="85" priority="1" stopIfTrue="1">
      <formula>N57=""</formula>
    </cfRule>
  </conditionalFormatting>
  <dataValidations count="1">
    <dataValidation type="list" allowBlank="1" showInputMessage="1" showErrorMessage="1" sqref="O57 O5:O18 O21:O48">
      <formula1>IF(ISERROR(VLOOKUP(P503,Q503:S$575,3,FALSE)),"",INDIRECT(VLOOKUP(P503,Q503:S$575,3,FALSE)))</formula1>
    </dataValidation>
  </dataValidations>
  <pageMargins left="0.7" right="0.7" top="0.75" bottom="0.75" header="0.3" footer="0.3"/>
  <pageSetup paperSize="9" orientation="portrait" horizontalDpi="360" verticalDpi="360" r:id="rId1"/>
  <drawing r:id="rId2"/>
  <tableParts count="4">
    <tablePart r:id="rId3"/>
    <tablePart r:id="rId4"/>
    <tablePart r:id="rId5"/>
    <tablePart r:id="rId6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AA58"/>
  <sheetViews>
    <sheetView topLeftCell="J21" zoomScaleNormal="100" workbookViewId="0">
      <selection activeCell="U51" sqref="U51"/>
    </sheetView>
  </sheetViews>
  <sheetFormatPr defaultRowHeight="15" x14ac:dyDescent="0.25"/>
  <cols>
    <col min="1" max="1" width="5.7109375" customWidth="1"/>
    <col min="2" max="8" width="9.28515625" customWidth="1"/>
    <col min="9" max="9" width="17.140625" customWidth="1"/>
    <col min="10" max="10" width="16.7109375" style="39" bestFit="1" customWidth="1"/>
    <col min="11" max="11" width="24.5703125" style="39" bestFit="1" customWidth="1"/>
    <col min="12" max="12" width="15" style="39" bestFit="1" customWidth="1"/>
    <col min="13" max="15" width="5.7109375" customWidth="1"/>
    <col min="16" max="16" width="16.7109375" bestFit="1" customWidth="1"/>
    <col min="17" max="17" width="19.28515625" bestFit="1" customWidth="1"/>
    <col min="18" max="18" width="17.85546875" bestFit="1" customWidth="1"/>
    <col min="19" max="19" width="16" bestFit="1" customWidth="1"/>
    <col min="20" max="20" width="14.5703125" bestFit="1" customWidth="1"/>
    <col min="21" max="21" width="15.140625" bestFit="1" customWidth="1"/>
    <col min="22" max="22" width="14.7109375" bestFit="1" customWidth="1"/>
    <col min="23" max="23" width="19.140625" bestFit="1" customWidth="1"/>
    <col min="24" max="24" width="10.5703125" bestFit="1" customWidth="1"/>
    <col min="25" max="25" width="17" bestFit="1" customWidth="1"/>
    <col min="26" max="26" width="7.5703125" bestFit="1" customWidth="1"/>
    <col min="27" max="27" width="11.28515625" bestFit="1" customWidth="1"/>
    <col min="28" max="28" width="16" bestFit="1" customWidth="1"/>
    <col min="29" max="29" width="14.140625" bestFit="1" customWidth="1"/>
    <col min="30" max="30" width="21" customWidth="1"/>
    <col min="31" max="31" width="6.5703125" bestFit="1" customWidth="1"/>
    <col min="32" max="32" width="14.85546875" bestFit="1" customWidth="1"/>
    <col min="33" max="34" width="5.7109375" customWidth="1"/>
  </cols>
  <sheetData>
    <row r="1" spans="2:27" x14ac:dyDescent="0.25">
      <c r="P1" s="251" t="s">
        <v>69</v>
      </c>
      <c r="Q1" s="251"/>
      <c r="R1" s="251"/>
      <c r="S1" s="251"/>
      <c r="T1" s="251"/>
      <c r="U1" s="251"/>
      <c r="V1" s="251"/>
      <c r="W1" s="251"/>
      <c r="X1" s="251"/>
      <c r="Y1" s="251"/>
      <c r="Z1" s="251"/>
      <c r="AA1" s="251"/>
    </row>
    <row r="2" spans="2:27" x14ac:dyDescent="0.25">
      <c r="H2" s="140"/>
      <c r="J2"/>
      <c r="K2"/>
      <c r="L2"/>
      <c r="P2" s="259" t="s">
        <v>36</v>
      </c>
      <c r="Q2" s="254"/>
      <c r="R2" s="254" t="s">
        <v>49</v>
      </c>
      <c r="S2" s="254"/>
      <c r="T2" s="254" t="s">
        <v>44</v>
      </c>
      <c r="U2" s="254"/>
      <c r="V2" s="260" t="s">
        <v>313</v>
      </c>
      <c r="W2" s="261"/>
      <c r="X2" s="261"/>
      <c r="Y2" s="262"/>
      <c r="Z2" s="254" t="s">
        <v>45</v>
      </c>
      <c r="AA2" s="255"/>
    </row>
    <row r="3" spans="2:27" x14ac:dyDescent="0.25">
      <c r="B3" s="252" t="s">
        <v>54</v>
      </c>
      <c r="C3" s="252"/>
      <c r="D3" s="253"/>
      <c r="E3" s="253"/>
      <c r="F3" s="253"/>
      <c r="G3" s="253"/>
      <c r="H3" s="142"/>
      <c r="J3" s="257" t="s">
        <v>44</v>
      </c>
      <c r="K3" s="258"/>
      <c r="L3" s="34" t="s">
        <v>232</v>
      </c>
      <c r="P3" s="34" t="s">
        <v>61</v>
      </c>
      <c r="Q3" s="147" t="s">
        <v>62</v>
      </c>
      <c r="R3" s="147" t="s">
        <v>52</v>
      </c>
      <c r="S3" s="147" t="s">
        <v>48</v>
      </c>
      <c r="T3" s="49" t="s">
        <v>46</v>
      </c>
      <c r="U3" s="49" t="s">
        <v>47</v>
      </c>
      <c r="V3" s="49" t="s">
        <v>314</v>
      </c>
      <c r="W3" s="49" t="s">
        <v>315</v>
      </c>
      <c r="X3" s="49" t="s">
        <v>316</v>
      </c>
      <c r="Y3" s="49" t="s">
        <v>317</v>
      </c>
      <c r="Z3" s="49" t="s">
        <v>50</v>
      </c>
      <c r="AA3" s="49" t="s">
        <v>51</v>
      </c>
    </row>
    <row r="4" spans="2:27" x14ac:dyDescent="0.25">
      <c r="B4" s="256" t="s">
        <v>53</v>
      </c>
      <c r="C4" s="256"/>
      <c r="D4" s="253"/>
      <c r="E4" s="253"/>
      <c r="F4" s="253"/>
      <c r="G4" s="253"/>
      <c r="H4" s="142"/>
      <c r="J4" s="39" t="s">
        <v>71</v>
      </c>
      <c r="K4" s="39" t="s">
        <v>31</v>
      </c>
      <c r="L4" s="39" t="s">
        <v>232</v>
      </c>
      <c r="P4" s="36" t="s">
        <v>244</v>
      </c>
      <c r="Q4" s="36" t="s">
        <v>305</v>
      </c>
      <c r="R4" s="36" t="s">
        <v>237</v>
      </c>
      <c r="S4" s="38" t="s">
        <v>399</v>
      </c>
      <c r="T4" s="38" t="s">
        <v>38</v>
      </c>
      <c r="U4" s="131" t="str">
        <f>CONCATENATE(OOB,",",Provisioner,",",PrivAPI,",",Storage)</f>
        <v>110,120,140,170</v>
      </c>
      <c r="V4" s="131" t="s">
        <v>318</v>
      </c>
      <c r="W4" s="131" t="s">
        <v>321</v>
      </c>
      <c r="X4" s="131">
        <v>9216</v>
      </c>
      <c r="Y4" s="131" t="s">
        <v>319</v>
      </c>
      <c r="Z4" s="48">
        <v>1</v>
      </c>
      <c r="AA4" s="61" t="s">
        <v>39</v>
      </c>
    </row>
    <row r="5" spans="2:27" x14ac:dyDescent="0.25">
      <c r="B5" s="252" t="s">
        <v>42</v>
      </c>
      <c r="C5" s="252"/>
      <c r="D5" s="253"/>
      <c r="E5" s="253"/>
      <c r="F5" s="253"/>
      <c r="G5" s="253"/>
      <c r="H5" s="142"/>
      <c r="J5" s="39">
        <f>OOB</f>
        <v>110</v>
      </c>
      <c r="K5" s="126" t="str">
        <f>OOB_NAME</f>
        <v>OOB</v>
      </c>
      <c r="L5" s="39" t="s">
        <v>57</v>
      </c>
      <c r="P5" s="36" t="s">
        <v>245</v>
      </c>
      <c r="Q5" s="36" t="s">
        <v>305</v>
      </c>
      <c r="R5" s="36" t="s">
        <v>238</v>
      </c>
      <c r="S5" s="38" t="s">
        <v>399</v>
      </c>
      <c r="T5" s="38" t="s">
        <v>38</v>
      </c>
      <c r="U5" s="61" t="str">
        <f>CONCATENATE(PrivAPI,",",Storage,",",TenantBeg,"-",TenantEnd)</f>
        <v>140,170,200-250</v>
      </c>
      <c r="V5" s="131" t="s">
        <v>318</v>
      </c>
      <c r="W5" s="131" t="s">
        <v>321</v>
      </c>
      <c r="X5" s="131">
        <v>9216</v>
      </c>
      <c r="Y5" s="131" t="s">
        <v>319</v>
      </c>
      <c r="Z5" s="48">
        <v>2</v>
      </c>
      <c r="AA5" s="61" t="s">
        <v>39</v>
      </c>
    </row>
    <row r="6" spans="2:27" x14ac:dyDescent="0.25">
      <c r="B6" s="256" t="s">
        <v>73</v>
      </c>
      <c r="C6" s="256"/>
      <c r="D6" s="253"/>
      <c r="E6" s="253"/>
      <c r="F6" s="253"/>
      <c r="G6" s="253"/>
      <c r="H6" s="142"/>
      <c r="J6" s="39">
        <f>Provisioner</f>
        <v>120</v>
      </c>
      <c r="K6" s="126" t="str">
        <f>Prov_name</f>
        <v>Provisioner</v>
      </c>
      <c r="L6" s="39" t="s">
        <v>233</v>
      </c>
      <c r="P6" s="36" t="s">
        <v>246</v>
      </c>
      <c r="Q6" s="36" t="s">
        <v>305</v>
      </c>
      <c r="R6" s="127" t="s">
        <v>239</v>
      </c>
      <c r="S6" s="38" t="s">
        <v>399</v>
      </c>
      <c r="T6" s="127" t="s">
        <v>38</v>
      </c>
      <c r="U6" s="61" t="str">
        <f>CONCATENATE(PrivAPI,",",Storage,",",TenantBeg,"-",TenantEnd)</f>
        <v>140,170,200-250</v>
      </c>
      <c r="V6" s="131" t="s">
        <v>318</v>
      </c>
      <c r="W6" s="131" t="s">
        <v>321</v>
      </c>
      <c r="X6" s="131">
        <v>9216</v>
      </c>
      <c r="Y6" s="131" t="s">
        <v>319</v>
      </c>
      <c r="Z6" s="48">
        <v>3</v>
      </c>
      <c r="AA6" s="61" t="s">
        <v>39</v>
      </c>
    </row>
    <row r="7" spans="2:27" x14ac:dyDescent="0.25">
      <c r="H7" s="140"/>
      <c r="J7" s="39">
        <f>PrivAPI</f>
        <v>140</v>
      </c>
      <c r="K7" s="126" t="str">
        <f>PrivAPI_name</f>
        <v>Private API</v>
      </c>
      <c r="L7" s="39" t="s">
        <v>233</v>
      </c>
      <c r="P7" s="36" t="s">
        <v>247</v>
      </c>
      <c r="Q7" s="36" t="s">
        <v>305</v>
      </c>
      <c r="R7" s="128" t="s">
        <v>240</v>
      </c>
      <c r="S7" s="38" t="s">
        <v>399</v>
      </c>
      <c r="T7" s="127" t="s">
        <v>38</v>
      </c>
      <c r="U7" s="61" t="str">
        <f>CONCATENATE(PrivAPI,",",Storage,",",TenantBeg,"-",TenantEnd)</f>
        <v>140,170,200-250</v>
      </c>
      <c r="V7" s="131" t="s">
        <v>318</v>
      </c>
      <c r="W7" s="131" t="s">
        <v>321</v>
      </c>
      <c r="X7" s="131">
        <v>9216</v>
      </c>
      <c r="Y7" s="131" t="s">
        <v>319</v>
      </c>
      <c r="Z7" s="48">
        <v>4</v>
      </c>
      <c r="AA7" s="61" t="s">
        <v>39</v>
      </c>
    </row>
    <row r="8" spans="2:27" x14ac:dyDescent="0.25">
      <c r="B8" s="266" t="s">
        <v>169</v>
      </c>
      <c r="C8" s="266"/>
      <c r="D8" s="266"/>
      <c r="E8" s="267" t="s">
        <v>303</v>
      </c>
      <c r="F8" s="267"/>
      <c r="G8" s="267"/>
      <c r="H8" s="142"/>
      <c r="J8" s="39">
        <f>Storage</f>
        <v>170</v>
      </c>
      <c r="K8" s="132" t="str">
        <f>stor_name</f>
        <v>Storage Network</v>
      </c>
      <c r="L8" s="39" t="s">
        <v>57</v>
      </c>
      <c r="P8" s="36" t="s">
        <v>248</v>
      </c>
      <c r="Q8" s="36" t="s">
        <v>308</v>
      </c>
      <c r="R8" s="127" t="s">
        <v>221</v>
      </c>
      <c r="S8" s="38" t="s">
        <v>399</v>
      </c>
      <c r="T8" s="127" t="s">
        <v>38</v>
      </c>
      <c r="U8" s="128" t="str">
        <f t="shared" ref="U8:U10" si="0">CONCATENATE(PrivAPI,",",TenantBeg,"-",TenantEnd)</f>
        <v>140,200-250</v>
      </c>
      <c r="V8" s="131" t="s">
        <v>318</v>
      </c>
      <c r="W8" s="131" t="s">
        <v>321</v>
      </c>
      <c r="X8" s="131">
        <v>9216</v>
      </c>
      <c r="Y8" s="131" t="s">
        <v>319</v>
      </c>
      <c r="Z8" s="48">
        <v>5</v>
      </c>
      <c r="AA8" s="61" t="s">
        <v>39</v>
      </c>
    </row>
    <row r="9" spans="2:27" x14ac:dyDescent="0.25">
      <c r="B9" s="268" t="s">
        <v>55</v>
      </c>
      <c r="C9" s="268"/>
      <c r="D9" s="268"/>
      <c r="E9" s="253"/>
      <c r="F9" s="253"/>
      <c r="G9" s="253"/>
      <c r="H9" s="142"/>
      <c r="J9" s="39">
        <f>CephCluster</f>
        <v>180</v>
      </c>
      <c r="K9" s="126" t="str">
        <f>ceph_clust_name</f>
        <v>Ceph Storage Cluster Vlan</v>
      </c>
      <c r="L9" s="39" t="s">
        <v>57</v>
      </c>
      <c r="P9" s="36" t="s">
        <v>249</v>
      </c>
      <c r="Q9" s="36" t="s">
        <v>308</v>
      </c>
      <c r="R9" s="127" t="s">
        <v>222</v>
      </c>
      <c r="S9" s="38" t="s">
        <v>399</v>
      </c>
      <c r="T9" s="127" t="s">
        <v>38</v>
      </c>
      <c r="U9" s="128" t="str">
        <f t="shared" si="0"/>
        <v>140,200-250</v>
      </c>
      <c r="V9" s="131" t="s">
        <v>318</v>
      </c>
      <c r="W9" s="131" t="s">
        <v>321</v>
      </c>
      <c r="X9" s="131">
        <v>9216</v>
      </c>
      <c r="Y9" s="131" t="s">
        <v>319</v>
      </c>
      <c r="Z9" s="48">
        <v>6</v>
      </c>
      <c r="AA9" s="61" t="s">
        <v>39</v>
      </c>
    </row>
    <row r="10" spans="2:27" x14ac:dyDescent="0.25">
      <c r="B10" s="269" t="s">
        <v>56</v>
      </c>
      <c r="C10" s="269"/>
      <c r="D10" s="269"/>
      <c r="E10" s="253"/>
      <c r="F10" s="253"/>
      <c r="G10" s="253"/>
      <c r="H10" s="142"/>
      <c r="J10" s="39">
        <f>ExtAPI</f>
        <v>190</v>
      </c>
      <c r="K10" s="126" t="str">
        <f>PubAPI_Name</f>
        <v>Public API Network</v>
      </c>
      <c r="L10" s="39" t="s">
        <v>57</v>
      </c>
      <c r="P10" s="36" t="s">
        <v>250</v>
      </c>
      <c r="Q10" s="36" t="s">
        <v>308</v>
      </c>
      <c r="R10" s="127" t="s">
        <v>223</v>
      </c>
      <c r="S10" s="38" t="s">
        <v>399</v>
      </c>
      <c r="T10" s="127" t="s">
        <v>38</v>
      </c>
      <c r="U10" s="128" t="str">
        <f t="shared" si="0"/>
        <v>140,200-250</v>
      </c>
      <c r="V10" s="131" t="s">
        <v>318</v>
      </c>
      <c r="W10" s="131" t="s">
        <v>321</v>
      </c>
      <c r="X10" s="131">
        <v>9216</v>
      </c>
      <c r="Y10" s="131" t="s">
        <v>319</v>
      </c>
      <c r="Z10" s="48">
        <v>7</v>
      </c>
      <c r="AA10" s="61" t="s">
        <v>39</v>
      </c>
    </row>
    <row r="11" spans="2:27" x14ac:dyDescent="0.25">
      <c r="H11" s="140"/>
      <c r="J11" s="39">
        <f>EXTTen</f>
        <v>191</v>
      </c>
      <c r="K11" s="126" t="str">
        <f>Ext_net_name</f>
        <v>External Network for Tenants (floating IP)</v>
      </c>
      <c r="L11" s="39" t="s">
        <v>57</v>
      </c>
      <c r="P11" s="36" t="s">
        <v>251</v>
      </c>
      <c r="Q11" s="36" t="s">
        <v>308</v>
      </c>
      <c r="R11" s="38" t="s">
        <v>401</v>
      </c>
      <c r="S11" s="38" t="s">
        <v>399</v>
      </c>
      <c r="T11" s="127" t="s">
        <v>38</v>
      </c>
      <c r="U11" s="128"/>
      <c r="V11" s="131" t="s">
        <v>243</v>
      </c>
      <c r="W11" s="131" t="s">
        <v>321</v>
      </c>
      <c r="X11" s="131">
        <v>9216</v>
      </c>
      <c r="Y11" s="131" t="s">
        <v>319</v>
      </c>
      <c r="Z11" s="48">
        <v>8</v>
      </c>
      <c r="AA11" s="61" t="s">
        <v>39</v>
      </c>
    </row>
    <row r="12" spans="2:27" x14ac:dyDescent="0.25">
      <c r="B12" s="282" t="s">
        <v>59</v>
      </c>
      <c r="C12" s="283"/>
      <c r="D12" s="284"/>
      <c r="E12" s="285"/>
      <c r="F12" s="286"/>
      <c r="G12" s="287"/>
      <c r="H12" s="142"/>
      <c r="J12" s="39" t="str">
        <f>CONCATENATE(TenantBeg,"-",TenantEnd)</f>
        <v>200-250</v>
      </c>
      <c r="K12" s="126" t="s">
        <v>241</v>
      </c>
      <c r="L12" s="39" t="s">
        <v>57</v>
      </c>
      <c r="P12" s="36" t="s">
        <v>252</v>
      </c>
      <c r="Q12" s="36" t="s">
        <v>308</v>
      </c>
      <c r="R12" s="38" t="s">
        <v>401</v>
      </c>
      <c r="S12" s="38" t="s">
        <v>399</v>
      </c>
      <c r="T12" s="127" t="s">
        <v>38</v>
      </c>
      <c r="U12" s="128"/>
      <c r="V12" s="131" t="s">
        <v>243</v>
      </c>
      <c r="W12" s="131" t="s">
        <v>321</v>
      </c>
      <c r="X12" s="131">
        <v>9216</v>
      </c>
      <c r="Y12" s="131" t="s">
        <v>319</v>
      </c>
      <c r="Z12" s="48">
        <v>9</v>
      </c>
      <c r="AA12" s="61" t="s">
        <v>39</v>
      </c>
    </row>
    <row r="13" spans="2:27" x14ac:dyDescent="0.25">
      <c r="B13" s="279" t="s">
        <v>60</v>
      </c>
      <c r="C13" s="280"/>
      <c r="D13" s="281"/>
      <c r="E13" s="276">
        <v>110</v>
      </c>
      <c r="F13" s="277"/>
      <c r="G13" s="278"/>
      <c r="H13" s="142"/>
      <c r="J13" s="140"/>
      <c r="K13" s="140"/>
      <c r="L13" s="36"/>
      <c r="P13" s="36" t="s">
        <v>253</v>
      </c>
      <c r="Q13" s="36" t="s">
        <v>308</v>
      </c>
      <c r="R13" s="38" t="s">
        <v>401</v>
      </c>
      <c r="S13" s="38" t="s">
        <v>399</v>
      </c>
      <c r="T13" s="127" t="s">
        <v>38</v>
      </c>
      <c r="U13" s="128"/>
      <c r="V13" s="131" t="s">
        <v>243</v>
      </c>
      <c r="W13" s="131" t="s">
        <v>321</v>
      </c>
      <c r="X13" s="131">
        <v>9216</v>
      </c>
      <c r="Y13" s="131" t="s">
        <v>319</v>
      </c>
      <c r="Z13" s="48">
        <v>10</v>
      </c>
      <c r="AA13" s="61" t="s">
        <v>39</v>
      </c>
    </row>
    <row r="14" spans="2:27" x14ac:dyDescent="0.25">
      <c r="B14" s="282" t="s">
        <v>68</v>
      </c>
      <c r="C14" s="283"/>
      <c r="D14" s="284"/>
      <c r="E14" s="285"/>
      <c r="F14" s="286"/>
      <c r="G14" s="287"/>
      <c r="H14" s="142"/>
      <c r="J14" s="259" t="s">
        <v>63</v>
      </c>
      <c r="K14" s="255"/>
      <c r="L14" s="36"/>
      <c r="P14" s="36" t="s">
        <v>254</v>
      </c>
      <c r="Q14" s="36" t="s">
        <v>308</v>
      </c>
      <c r="R14" s="38" t="s">
        <v>401</v>
      </c>
      <c r="S14" s="38" t="s">
        <v>399</v>
      </c>
      <c r="T14" s="127" t="s">
        <v>38</v>
      </c>
      <c r="U14" s="128"/>
      <c r="V14" s="131" t="s">
        <v>243</v>
      </c>
      <c r="W14" s="131" t="s">
        <v>321</v>
      </c>
      <c r="X14" s="131">
        <v>9216</v>
      </c>
      <c r="Y14" s="131" t="s">
        <v>319</v>
      </c>
      <c r="Z14" s="48">
        <v>11</v>
      </c>
      <c r="AA14" s="61" t="s">
        <v>39</v>
      </c>
    </row>
    <row r="15" spans="2:27" x14ac:dyDescent="0.25">
      <c r="B15" s="279" t="s">
        <v>168</v>
      </c>
      <c r="C15" s="280"/>
      <c r="D15" s="281"/>
      <c r="E15" s="285"/>
      <c r="F15" s="286"/>
      <c r="G15" s="287"/>
      <c r="H15" s="142"/>
      <c r="J15" s="39" t="s">
        <v>36</v>
      </c>
      <c r="K15" s="39" t="s">
        <v>64</v>
      </c>
      <c r="L15" s="36"/>
      <c r="P15" s="36" t="s">
        <v>255</v>
      </c>
      <c r="Q15" s="36" t="s">
        <v>308</v>
      </c>
      <c r="R15" s="127" t="s">
        <v>224</v>
      </c>
      <c r="S15" s="38" t="s">
        <v>399</v>
      </c>
      <c r="T15" s="127">
        <f>Storage</f>
        <v>170</v>
      </c>
      <c r="U15" s="129" t="s">
        <v>38</v>
      </c>
      <c r="V15" s="131" t="s">
        <v>318</v>
      </c>
      <c r="W15" s="131" t="s">
        <v>321</v>
      </c>
      <c r="X15" s="131">
        <v>9216</v>
      </c>
      <c r="Y15" s="131" t="s">
        <v>319</v>
      </c>
      <c r="Z15" s="48">
        <v>12</v>
      </c>
      <c r="AA15" s="61" t="s">
        <v>39</v>
      </c>
    </row>
    <row r="16" spans="2:27" x14ac:dyDescent="0.25">
      <c r="J16" s="39" t="s">
        <v>397</v>
      </c>
      <c r="L16" s="36"/>
      <c r="P16" s="36" t="s">
        <v>256</v>
      </c>
      <c r="Q16" s="36" t="s">
        <v>308</v>
      </c>
      <c r="R16" s="127" t="s">
        <v>225</v>
      </c>
      <c r="S16" s="38" t="s">
        <v>399</v>
      </c>
      <c r="T16" s="127">
        <f>Storage</f>
        <v>170</v>
      </c>
      <c r="U16" s="129" t="s">
        <v>38</v>
      </c>
      <c r="V16" s="131" t="s">
        <v>318</v>
      </c>
      <c r="W16" s="131" t="s">
        <v>321</v>
      </c>
      <c r="X16" s="131">
        <v>9216</v>
      </c>
      <c r="Y16" s="131" t="s">
        <v>319</v>
      </c>
      <c r="Z16" s="48">
        <v>13</v>
      </c>
      <c r="AA16" s="61" t="s">
        <v>39</v>
      </c>
    </row>
    <row r="17" spans="2:27" x14ac:dyDescent="0.25">
      <c r="B17" s="263" t="s">
        <v>72</v>
      </c>
      <c r="C17" s="264"/>
      <c r="D17" s="264"/>
      <c r="E17" s="264"/>
      <c r="F17" s="264"/>
      <c r="G17" s="265"/>
      <c r="J17" s="39">
        <f>OOB</f>
        <v>110</v>
      </c>
      <c r="L17" s="36"/>
      <c r="P17" s="36" t="s">
        <v>257</v>
      </c>
      <c r="Q17" s="36" t="s">
        <v>308</v>
      </c>
      <c r="R17" s="127" t="s">
        <v>226</v>
      </c>
      <c r="S17" s="38" t="s">
        <v>399</v>
      </c>
      <c r="T17" s="127">
        <f>Storage</f>
        <v>170</v>
      </c>
      <c r="U17" s="129" t="s">
        <v>38</v>
      </c>
      <c r="V17" s="131" t="s">
        <v>318</v>
      </c>
      <c r="W17" s="131" t="s">
        <v>321</v>
      </c>
      <c r="X17" s="131">
        <v>9216</v>
      </c>
      <c r="Y17" s="131" t="s">
        <v>319</v>
      </c>
      <c r="Z17" s="48">
        <v>14</v>
      </c>
      <c r="AA17" s="61" t="s">
        <v>39</v>
      </c>
    </row>
    <row r="18" spans="2:27" x14ac:dyDescent="0.25">
      <c r="B18" s="270"/>
      <c r="C18" s="271"/>
      <c r="D18" s="271"/>
      <c r="E18" s="271"/>
      <c r="F18" s="271"/>
      <c r="G18" s="272"/>
      <c r="J18" s="39">
        <f>Provisioner</f>
        <v>120</v>
      </c>
      <c r="L18" s="36"/>
      <c r="P18" s="36" t="s">
        <v>258</v>
      </c>
      <c r="Q18" s="36" t="s">
        <v>37</v>
      </c>
      <c r="R18" s="127"/>
      <c r="S18" s="127"/>
      <c r="T18" s="127"/>
      <c r="U18" s="128"/>
      <c r="V18" s="128"/>
      <c r="W18" s="128"/>
      <c r="X18" s="128"/>
      <c r="Y18" s="128"/>
      <c r="Z18" s="48" t="s">
        <v>38</v>
      </c>
      <c r="AA18" s="48" t="s">
        <v>38</v>
      </c>
    </row>
    <row r="19" spans="2:27" x14ac:dyDescent="0.25">
      <c r="B19" s="273"/>
      <c r="C19" s="274"/>
      <c r="D19" s="274"/>
      <c r="E19" s="274"/>
      <c r="F19" s="274"/>
      <c r="G19" s="275"/>
      <c r="J19" s="39">
        <f>PrivAPI</f>
        <v>140</v>
      </c>
      <c r="L19" s="36"/>
      <c r="P19" s="36" t="s">
        <v>259</v>
      </c>
      <c r="Q19" s="36" t="s">
        <v>37</v>
      </c>
      <c r="R19" s="121"/>
      <c r="S19" s="121"/>
      <c r="T19" s="37"/>
      <c r="U19" s="48"/>
      <c r="V19" s="48"/>
      <c r="W19" s="48"/>
      <c r="X19" s="48"/>
      <c r="Y19" s="48"/>
      <c r="Z19" s="48" t="s">
        <v>38</v>
      </c>
      <c r="AA19" s="48" t="s">
        <v>38</v>
      </c>
    </row>
    <row r="20" spans="2:27" x14ac:dyDescent="0.25">
      <c r="B20" s="270"/>
      <c r="C20" s="271"/>
      <c r="D20" s="271"/>
      <c r="E20" s="271"/>
      <c r="F20" s="271"/>
      <c r="G20" s="272"/>
      <c r="J20" s="39">
        <f>Storage</f>
        <v>170</v>
      </c>
      <c r="L20" s="36"/>
      <c r="P20" s="36" t="s">
        <v>260</v>
      </c>
      <c r="Q20" s="36" t="s">
        <v>37</v>
      </c>
      <c r="R20" s="121"/>
      <c r="S20" s="121"/>
      <c r="T20" s="37"/>
      <c r="U20" s="48"/>
      <c r="V20" s="48"/>
      <c r="W20" s="48"/>
      <c r="X20" s="48"/>
      <c r="Y20" s="48"/>
      <c r="Z20" s="48" t="s">
        <v>38</v>
      </c>
      <c r="AA20" s="48" t="s">
        <v>38</v>
      </c>
    </row>
    <row r="21" spans="2:27" x14ac:dyDescent="0.25">
      <c r="B21" s="273"/>
      <c r="C21" s="274"/>
      <c r="D21" s="274"/>
      <c r="E21" s="274"/>
      <c r="F21" s="274"/>
      <c r="G21" s="275"/>
      <c r="J21" s="39">
        <f>CephCluster</f>
        <v>180</v>
      </c>
      <c r="L21" s="36"/>
      <c r="P21" s="36" t="s">
        <v>261</v>
      </c>
      <c r="Q21" s="36" t="s">
        <v>37</v>
      </c>
      <c r="R21" s="121"/>
      <c r="S21" s="121"/>
      <c r="T21" s="37"/>
      <c r="U21" s="48"/>
      <c r="V21" s="48"/>
      <c r="W21" s="48"/>
      <c r="X21" s="48"/>
      <c r="Y21" s="48"/>
      <c r="Z21" s="48" t="s">
        <v>38</v>
      </c>
      <c r="AA21" s="48" t="s">
        <v>38</v>
      </c>
    </row>
    <row r="22" spans="2:27" x14ac:dyDescent="0.25">
      <c r="J22" s="39">
        <f>ExtAPI</f>
        <v>190</v>
      </c>
      <c r="L22" s="140"/>
      <c r="P22" s="36" t="s">
        <v>262</v>
      </c>
      <c r="Q22" s="36" t="s">
        <v>37</v>
      </c>
      <c r="R22" s="121"/>
      <c r="S22" s="121"/>
      <c r="T22" s="121"/>
      <c r="U22" s="122"/>
      <c r="V22" s="122"/>
      <c r="W22" s="122"/>
      <c r="X22" s="122"/>
      <c r="Y22" s="122"/>
      <c r="Z22" s="48" t="s">
        <v>38</v>
      </c>
      <c r="AA22" s="48" t="s">
        <v>38</v>
      </c>
    </row>
    <row r="23" spans="2:27" x14ac:dyDescent="0.25">
      <c r="J23" s="39" t="str">
        <f>CONCATENATE(TenantBeg,"-",TenantEnd)</f>
        <v>200-250</v>
      </c>
      <c r="L23" s="125"/>
      <c r="P23" s="36" t="s">
        <v>263</v>
      </c>
      <c r="Q23" s="36" t="s">
        <v>37</v>
      </c>
      <c r="R23" s="121"/>
      <c r="S23" s="121"/>
      <c r="T23" s="121"/>
      <c r="U23" s="122"/>
      <c r="V23" s="122"/>
      <c r="W23" s="122"/>
      <c r="X23" s="122"/>
      <c r="Y23" s="122"/>
      <c r="Z23" s="48" t="s">
        <v>38</v>
      </c>
      <c r="AA23" s="48" t="s">
        <v>38</v>
      </c>
    </row>
    <row r="24" spans="2:27" x14ac:dyDescent="0.25">
      <c r="J24"/>
      <c r="K24"/>
      <c r="L24" s="36"/>
      <c r="P24" s="36" t="s">
        <v>264</v>
      </c>
      <c r="Q24" s="36" t="s">
        <v>37</v>
      </c>
      <c r="R24" s="121"/>
      <c r="S24" s="121"/>
      <c r="T24" s="121"/>
      <c r="U24" s="122"/>
      <c r="V24" s="122"/>
      <c r="W24" s="122"/>
      <c r="X24" s="122"/>
      <c r="Y24" s="122"/>
      <c r="Z24" s="48" t="s">
        <v>38</v>
      </c>
      <c r="AA24" s="48" t="s">
        <v>38</v>
      </c>
    </row>
    <row r="25" spans="2:27" x14ac:dyDescent="0.25">
      <c r="J25" s="288" t="s">
        <v>402</v>
      </c>
      <c r="K25" s="288"/>
      <c r="L25" s="36"/>
      <c r="P25" s="36" t="s">
        <v>265</v>
      </c>
      <c r="Q25" s="36" t="s">
        <v>37</v>
      </c>
      <c r="R25" s="121"/>
      <c r="S25" s="121"/>
      <c r="T25" s="121"/>
      <c r="U25" s="122"/>
      <c r="V25" s="122"/>
      <c r="W25" s="122"/>
      <c r="X25" s="122"/>
      <c r="Y25" s="122"/>
      <c r="Z25" s="48" t="s">
        <v>38</v>
      </c>
      <c r="AA25" s="48" t="s">
        <v>38</v>
      </c>
    </row>
    <row r="26" spans="2:27" x14ac:dyDescent="0.25">
      <c r="J26" s="288"/>
      <c r="K26" s="288"/>
      <c r="L26" s="36"/>
      <c r="P26" s="36" t="s">
        <v>266</v>
      </c>
      <c r="Q26" s="36" t="s">
        <v>37</v>
      </c>
      <c r="R26" s="121"/>
      <c r="S26" s="121"/>
      <c r="T26" s="121"/>
      <c r="U26" s="122"/>
      <c r="V26" s="122"/>
      <c r="W26" s="122"/>
      <c r="X26" s="122"/>
      <c r="Y26" s="122"/>
      <c r="Z26" s="48" t="s">
        <v>38</v>
      </c>
      <c r="AA26" s="48" t="s">
        <v>38</v>
      </c>
    </row>
    <row r="27" spans="2:27" x14ac:dyDescent="0.25">
      <c r="J27" s="257" t="s">
        <v>65</v>
      </c>
      <c r="K27" s="258"/>
      <c r="L27" s="36"/>
      <c r="P27" s="36" t="s">
        <v>267</v>
      </c>
      <c r="Q27" s="36" t="s">
        <v>37</v>
      </c>
      <c r="R27" s="121"/>
      <c r="S27" s="121"/>
      <c r="T27" s="121"/>
      <c r="U27" s="122"/>
      <c r="V27" s="122"/>
      <c r="W27" s="122"/>
      <c r="X27" s="122"/>
      <c r="Y27" s="122"/>
      <c r="Z27" s="48" t="s">
        <v>38</v>
      </c>
      <c r="AA27" s="48" t="s">
        <v>38</v>
      </c>
    </row>
    <row r="28" spans="2:27" x14ac:dyDescent="0.25">
      <c r="J28" s="39" t="s">
        <v>49</v>
      </c>
      <c r="K28" s="39" t="s">
        <v>40</v>
      </c>
      <c r="L28" s="140"/>
      <c r="P28" s="36" t="s">
        <v>268</v>
      </c>
      <c r="Q28" s="36" t="s">
        <v>305</v>
      </c>
      <c r="R28" s="36" t="s">
        <v>237</v>
      </c>
      <c r="S28" s="38" t="s">
        <v>400</v>
      </c>
      <c r="T28" s="37">
        <f>ExtAPI</f>
        <v>190</v>
      </c>
      <c r="U28" s="122">
        <f>EXTTen</f>
        <v>191</v>
      </c>
      <c r="V28" s="131" t="s">
        <v>318</v>
      </c>
      <c r="W28" s="131" t="s">
        <v>321</v>
      </c>
      <c r="X28" s="131">
        <v>9216</v>
      </c>
      <c r="Y28" s="131" t="s">
        <v>319</v>
      </c>
      <c r="Z28" s="48">
        <v>25</v>
      </c>
      <c r="AA28" s="61" t="s">
        <v>39</v>
      </c>
    </row>
    <row r="29" spans="2:27" x14ac:dyDescent="0.25">
      <c r="J29" s="39" t="s">
        <v>66</v>
      </c>
      <c r="L29" s="140"/>
      <c r="P29" s="36" t="s">
        <v>269</v>
      </c>
      <c r="Q29" s="36" t="s">
        <v>305</v>
      </c>
      <c r="R29" s="36" t="s">
        <v>238</v>
      </c>
      <c r="S29" s="38" t="s">
        <v>400</v>
      </c>
      <c r="T29" s="61"/>
      <c r="U29" s="122" t="str">
        <f>CONCATENATE(ExtAPI,",",EXTTen)</f>
        <v>190,191</v>
      </c>
      <c r="V29" s="131" t="s">
        <v>318</v>
      </c>
      <c r="W29" s="131" t="s">
        <v>321</v>
      </c>
      <c r="X29" s="131">
        <v>9216</v>
      </c>
      <c r="Y29" s="131" t="s">
        <v>319</v>
      </c>
      <c r="Z29" s="48">
        <v>26</v>
      </c>
      <c r="AA29" s="61" t="s">
        <v>39</v>
      </c>
    </row>
    <row r="30" spans="2:27" x14ac:dyDescent="0.25">
      <c r="L30" s="140"/>
      <c r="P30" s="36" t="s">
        <v>270</v>
      </c>
      <c r="Q30" s="36" t="s">
        <v>305</v>
      </c>
      <c r="R30" s="127" t="s">
        <v>239</v>
      </c>
      <c r="S30" s="38" t="s">
        <v>400</v>
      </c>
      <c r="T30" s="61"/>
      <c r="U30" s="122" t="str">
        <f>CONCATENATE(ExtAPI,",",EXTTen)</f>
        <v>190,191</v>
      </c>
      <c r="V30" s="131" t="s">
        <v>318</v>
      </c>
      <c r="W30" s="131" t="s">
        <v>321</v>
      </c>
      <c r="X30" s="131">
        <v>9216</v>
      </c>
      <c r="Y30" s="131" t="s">
        <v>319</v>
      </c>
      <c r="Z30" s="48">
        <v>27</v>
      </c>
      <c r="AA30" s="61" t="s">
        <v>39</v>
      </c>
    </row>
    <row r="31" spans="2:27" x14ac:dyDescent="0.25">
      <c r="L31" s="140"/>
      <c r="P31" s="36" t="s">
        <v>271</v>
      </c>
      <c r="Q31" s="36" t="s">
        <v>305</v>
      </c>
      <c r="R31" s="128" t="s">
        <v>240</v>
      </c>
      <c r="S31" s="38" t="s">
        <v>400</v>
      </c>
      <c r="T31" s="61"/>
      <c r="U31" s="122" t="str">
        <f>CONCATENATE(ExtAPI,",",EXTTen)</f>
        <v>190,191</v>
      </c>
      <c r="V31" s="131" t="s">
        <v>318</v>
      </c>
      <c r="W31" s="131" t="s">
        <v>321</v>
      </c>
      <c r="X31" s="131">
        <v>9216</v>
      </c>
      <c r="Y31" s="131" t="s">
        <v>319</v>
      </c>
      <c r="Z31" s="48">
        <v>28</v>
      </c>
      <c r="AA31" s="61" t="s">
        <v>39</v>
      </c>
    </row>
    <row r="32" spans="2:27" x14ac:dyDescent="0.25">
      <c r="J32" s="250" t="s">
        <v>406</v>
      </c>
      <c r="K32" s="250"/>
      <c r="L32" s="250"/>
      <c r="P32" s="36" t="s">
        <v>272</v>
      </c>
      <c r="Q32" s="36" t="s">
        <v>308</v>
      </c>
      <c r="R32" s="127" t="s">
        <v>221</v>
      </c>
      <c r="S32" s="38" t="s">
        <v>400</v>
      </c>
      <c r="T32" s="127">
        <f t="shared" ref="T32:T34" si="1">Storage</f>
        <v>170</v>
      </c>
      <c r="U32" s="122"/>
      <c r="V32" s="131" t="s">
        <v>318</v>
      </c>
      <c r="W32" s="131" t="s">
        <v>321</v>
      </c>
      <c r="X32" s="131">
        <v>9216</v>
      </c>
      <c r="Y32" s="131" t="s">
        <v>319</v>
      </c>
      <c r="Z32" s="48">
        <v>29</v>
      </c>
      <c r="AA32" s="61" t="s">
        <v>39</v>
      </c>
    </row>
    <row r="33" spans="10:27" x14ac:dyDescent="0.25">
      <c r="J33" s="250"/>
      <c r="K33" s="250"/>
      <c r="L33" s="250"/>
      <c r="P33" s="36" t="s">
        <v>273</v>
      </c>
      <c r="Q33" s="36" t="s">
        <v>308</v>
      </c>
      <c r="R33" s="127" t="s">
        <v>222</v>
      </c>
      <c r="S33" s="38" t="s">
        <v>400</v>
      </c>
      <c r="T33" s="127">
        <f t="shared" si="1"/>
        <v>170</v>
      </c>
      <c r="U33" s="122"/>
      <c r="V33" s="131" t="s">
        <v>318</v>
      </c>
      <c r="W33" s="131" t="s">
        <v>321</v>
      </c>
      <c r="X33" s="131">
        <v>9216</v>
      </c>
      <c r="Y33" s="131" t="s">
        <v>319</v>
      </c>
      <c r="Z33" s="48">
        <v>30</v>
      </c>
      <c r="AA33" s="61" t="s">
        <v>39</v>
      </c>
    </row>
    <row r="34" spans="10:27" x14ac:dyDescent="0.25">
      <c r="J34" s="250"/>
      <c r="K34" s="250"/>
      <c r="L34" s="250"/>
      <c r="P34" s="36" t="s">
        <v>274</v>
      </c>
      <c r="Q34" s="36" t="s">
        <v>308</v>
      </c>
      <c r="R34" s="127" t="s">
        <v>223</v>
      </c>
      <c r="S34" s="38" t="s">
        <v>400</v>
      </c>
      <c r="T34" s="127">
        <f t="shared" si="1"/>
        <v>170</v>
      </c>
      <c r="U34" s="48"/>
      <c r="V34" s="131" t="s">
        <v>318</v>
      </c>
      <c r="W34" s="131" t="s">
        <v>321</v>
      </c>
      <c r="X34" s="131">
        <v>9216</v>
      </c>
      <c r="Y34" s="131" t="s">
        <v>319</v>
      </c>
      <c r="Z34" s="48">
        <v>31</v>
      </c>
      <c r="AA34" s="61" t="s">
        <v>39</v>
      </c>
    </row>
    <row r="35" spans="10:27" x14ac:dyDescent="0.25">
      <c r="J35"/>
      <c r="K35"/>
      <c r="P35" s="36" t="s">
        <v>275</v>
      </c>
      <c r="Q35" s="36" t="s">
        <v>308</v>
      </c>
      <c r="R35" s="38" t="s">
        <v>401</v>
      </c>
      <c r="S35" s="38" t="s">
        <v>400</v>
      </c>
      <c r="T35" s="127"/>
      <c r="U35" s="48"/>
      <c r="V35" s="131" t="s">
        <v>243</v>
      </c>
      <c r="W35" s="131" t="s">
        <v>321</v>
      </c>
      <c r="X35" s="131">
        <v>9216</v>
      </c>
      <c r="Y35" s="131" t="s">
        <v>319</v>
      </c>
      <c r="Z35" s="48">
        <v>32</v>
      </c>
      <c r="AA35" s="61" t="s">
        <v>39</v>
      </c>
    </row>
    <row r="36" spans="10:27" x14ac:dyDescent="0.25">
      <c r="J36"/>
      <c r="K36"/>
      <c r="P36" s="36" t="s">
        <v>276</v>
      </c>
      <c r="Q36" s="36" t="s">
        <v>308</v>
      </c>
      <c r="R36" s="38" t="s">
        <v>401</v>
      </c>
      <c r="S36" s="38" t="s">
        <v>400</v>
      </c>
      <c r="T36" s="127"/>
      <c r="U36" s="48"/>
      <c r="V36" s="131" t="s">
        <v>243</v>
      </c>
      <c r="W36" s="131" t="s">
        <v>321</v>
      </c>
      <c r="X36" s="131">
        <v>9216</v>
      </c>
      <c r="Y36" s="131" t="s">
        <v>319</v>
      </c>
      <c r="Z36" s="48">
        <v>33</v>
      </c>
      <c r="AA36" s="61" t="s">
        <v>39</v>
      </c>
    </row>
    <row r="37" spans="10:27" x14ac:dyDescent="0.25">
      <c r="P37" s="36" t="s">
        <v>277</v>
      </c>
      <c r="Q37" s="36" t="s">
        <v>308</v>
      </c>
      <c r="R37" s="38" t="s">
        <v>401</v>
      </c>
      <c r="S37" s="38" t="s">
        <v>400</v>
      </c>
      <c r="T37" s="127"/>
      <c r="U37" s="48"/>
      <c r="V37" s="131" t="s">
        <v>243</v>
      </c>
      <c r="W37" s="131" t="s">
        <v>321</v>
      </c>
      <c r="X37" s="131">
        <v>9216</v>
      </c>
      <c r="Y37" s="131" t="s">
        <v>319</v>
      </c>
      <c r="Z37" s="48">
        <v>34</v>
      </c>
      <c r="AA37" s="61" t="s">
        <v>39</v>
      </c>
    </row>
    <row r="38" spans="10:27" x14ac:dyDescent="0.25">
      <c r="P38" s="36" t="s">
        <v>278</v>
      </c>
      <c r="Q38" s="36" t="s">
        <v>308</v>
      </c>
      <c r="R38" s="38" t="s">
        <v>401</v>
      </c>
      <c r="S38" s="38" t="s">
        <v>400</v>
      </c>
      <c r="T38" s="127"/>
      <c r="U38" s="48"/>
      <c r="V38" s="131" t="s">
        <v>243</v>
      </c>
      <c r="W38" s="131" t="s">
        <v>321</v>
      </c>
      <c r="X38" s="131">
        <v>9216</v>
      </c>
      <c r="Y38" s="131" t="s">
        <v>319</v>
      </c>
      <c r="Z38" s="48">
        <v>35</v>
      </c>
      <c r="AA38" s="61" t="s">
        <v>39</v>
      </c>
    </row>
    <row r="39" spans="10:27" x14ac:dyDescent="0.25">
      <c r="P39" s="36" t="s">
        <v>279</v>
      </c>
      <c r="Q39" s="36" t="s">
        <v>308</v>
      </c>
      <c r="R39" s="127" t="s">
        <v>224</v>
      </c>
      <c r="S39" s="38" t="s">
        <v>400</v>
      </c>
      <c r="T39" s="127">
        <f>CephCluster</f>
        <v>180</v>
      </c>
      <c r="U39" s="48"/>
      <c r="V39" s="131" t="s">
        <v>318</v>
      </c>
      <c r="W39" s="131" t="s">
        <v>321</v>
      </c>
      <c r="X39" s="131">
        <v>9216</v>
      </c>
      <c r="Y39" s="131" t="s">
        <v>319</v>
      </c>
      <c r="Z39" s="48">
        <v>36</v>
      </c>
      <c r="AA39" s="61" t="s">
        <v>39</v>
      </c>
    </row>
    <row r="40" spans="10:27" x14ac:dyDescent="0.25">
      <c r="P40" s="36" t="s">
        <v>280</v>
      </c>
      <c r="Q40" s="36" t="s">
        <v>308</v>
      </c>
      <c r="R40" s="121" t="s">
        <v>225</v>
      </c>
      <c r="S40" s="38" t="s">
        <v>400</v>
      </c>
      <c r="T40" s="127">
        <f>CephCluster</f>
        <v>180</v>
      </c>
      <c r="U40" s="48"/>
      <c r="V40" s="131" t="s">
        <v>318</v>
      </c>
      <c r="W40" s="131" t="s">
        <v>321</v>
      </c>
      <c r="X40" s="131">
        <v>9216</v>
      </c>
      <c r="Y40" s="131" t="s">
        <v>319</v>
      </c>
      <c r="Z40" s="48">
        <v>37</v>
      </c>
      <c r="AA40" s="61" t="s">
        <v>39</v>
      </c>
    </row>
    <row r="41" spans="10:27" x14ac:dyDescent="0.25">
      <c r="P41" s="36" t="s">
        <v>281</v>
      </c>
      <c r="Q41" s="36" t="s">
        <v>308</v>
      </c>
      <c r="R41" s="121" t="s">
        <v>226</v>
      </c>
      <c r="S41" s="38" t="s">
        <v>400</v>
      </c>
      <c r="T41" s="127">
        <f>CephCluster</f>
        <v>180</v>
      </c>
      <c r="U41" s="48"/>
      <c r="V41" s="131" t="s">
        <v>318</v>
      </c>
      <c r="W41" s="131" t="s">
        <v>321</v>
      </c>
      <c r="X41" s="131">
        <v>9216</v>
      </c>
      <c r="Y41" s="131" t="s">
        <v>319</v>
      </c>
      <c r="Z41" s="48">
        <v>38</v>
      </c>
      <c r="AA41" s="61" t="s">
        <v>39</v>
      </c>
    </row>
    <row r="42" spans="10:27" x14ac:dyDescent="0.25">
      <c r="P42" s="36" t="s">
        <v>282</v>
      </c>
      <c r="Q42" s="36" t="s">
        <v>37</v>
      </c>
      <c r="R42" s="121"/>
      <c r="S42" s="121"/>
      <c r="T42" s="121"/>
      <c r="U42" s="48"/>
      <c r="V42" s="131" t="s">
        <v>318</v>
      </c>
      <c r="W42" s="131" t="s">
        <v>321</v>
      </c>
      <c r="X42" s="131">
        <v>9216</v>
      </c>
      <c r="Y42" s="131" t="s">
        <v>319</v>
      </c>
      <c r="Z42" s="48">
        <v>39</v>
      </c>
      <c r="AA42" s="61" t="s">
        <v>39</v>
      </c>
    </row>
    <row r="43" spans="10:27" x14ac:dyDescent="0.25">
      <c r="P43" s="36" t="s">
        <v>283</v>
      </c>
      <c r="Q43" s="36" t="s">
        <v>37</v>
      </c>
      <c r="R43" s="121"/>
      <c r="S43" s="121"/>
      <c r="T43" s="121"/>
      <c r="U43" s="48"/>
      <c r="V43" s="48"/>
      <c r="W43" s="48"/>
      <c r="X43" s="48"/>
      <c r="Y43" s="48"/>
      <c r="Z43" s="48" t="s">
        <v>38</v>
      </c>
      <c r="AA43" s="48" t="s">
        <v>38</v>
      </c>
    </row>
    <row r="44" spans="10:27" x14ac:dyDescent="0.25">
      <c r="P44" s="36" t="s">
        <v>284</v>
      </c>
      <c r="Q44" s="36" t="s">
        <v>308</v>
      </c>
      <c r="R44" s="38" t="s">
        <v>236</v>
      </c>
      <c r="S44" s="38" t="s">
        <v>234</v>
      </c>
      <c r="T44" s="127">
        <v>170</v>
      </c>
      <c r="U44" s="128" t="s">
        <v>38</v>
      </c>
      <c r="V44" s="128"/>
      <c r="W44" s="128"/>
      <c r="X44" s="128"/>
      <c r="Y44" s="128"/>
      <c r="Z44" s="48" t="s">
        <v>38</v>
      </c>
      <c r="AA44" s="48" t="s">
        <v>38</v>
      </c>
    </row>
    <row r="45" spans="10:27" x14ac:dyDescent="0.25">
      <c r="P45" s="36" t="s">
        <v>285</v>
      </c>
      <c r="Q45" s="36" t="s">
        <v>308</v>
      </c>
      <c r="R45" s="38" t="s">
        <v>236</v>
      </c>
      <c r="S45" s="38" t="s">
        <v>235</v>
      </c>
      <c r="T45" s="37">
        <v>170</v>
      </c>
      <c r="U45" s="61" t="s">
        <v>38</v>
      </c>
      <c r="V45" s="61"/>
      <c r="W45" s="61"/>
      <c r="X45" s="61"/>
      <c r="Y45" s="61"/>
      <c r="Z45" s="48" t="s">
        <v>38</v>
      </c>
      <c r="AA45" s="48" t="s">
        <v>38</v>
      </c>
    </row>
    <row r="46" spans="10:27" x14ac:dyDescent="0.25">
      <c r="P46" s="36" t="s">
        <v>286</v>
      </c>
      <c r="Q46" s="36" t="s">
        <v>37</v>
      </c>
      <c r="R46" s="121"/>
      <c r="S46" s="121"/>
      <c r="T46" s="121"/>
      <c r="U46" s="48"/>
      <c r="V46" s="48"/>
      <c r="W46" s="48"/>
      <c r="X46" s="48"/>
      <c r="Y46" s="48"/>
      <c r="Z46" s="48" t="s">
        <v>38</v>
      </c>
      <c r="AA46" s="48" t="s">
        <v>38</v>
      </c>
    </row>
    <row r="47" spans="10:27" x14ac:dyDescent="0.25">
      <c r="P47" s="36" t="s">
        <v>287</v>
      </c>
      <c r="Q47" s="36" t="s">
        <v>37</v>
      </c>
      <c r="R47" s="121"/>
      <c r="S47" s="121"/>
      <c r="T47" s="121"/>
      <c r="U47" s="48"/>
      <c r="V47" s="48"/>
      <c r="W47" s="48"/>
      <c r="X47" s="48"/>
      <c r="Y47" s="48"/>
      <c r="Z47" s="48" t="s">
        <v>38</v>
      </c>
      <c r="AA47" s="48" t="s">
        <v>38</v>
      </c>
    </row>
    <row r="48" spans="10:27" x14ac:dyDescent="0.25">
      <c r="P48" s="36" t="s">
        <v>288</v>
      </c>
      <c r="Q48" s="36" t="s">
        <v>37</v>
      </c>
      <c r="R48" s="121"/>
      <c r="S48" s="121"/>
      <c r="T48" s="121"/>
      <c r="U48" s="48"/>
      <c r="V48" s="48"/>
      <c r="W48" s="48"/>
      <c r="X48" s="48"/>
      <c r="Y48" s="48"/>
      <c r="Z48" s="48" t="s">
        <v>38</v>
      </c>
      <c r="AA48" s="48" t="s">
        <v>38</v>
      </c>
    </row>
    <row r="49" spans="16:27" x14ac:dyDescent="0.25">
      <c r="P49" s="36" t="s">
        <v>289</v>
      </c>
      <c r="Q49" s="36" t="s">
        <v>37</v>
      </c>
      <c r="R49" s="121"/>
      <c r="S49" s="121"/>
      <c r="T49" s="121"/>
      <c r="U49" s="48"/>
      <c r="V49" s="48"/>
      <c r="W49" s="48"/>
      <c r="X49" s="48"/>
      <c r="Y49" s="48"/>
      <c r="Z49" s="48" t="s">
        <v>38</v>
      </c>
      <c r="AA49" s="48" t="s">
        <v>38</v>
      </c>
    </row>
    <row r="50" spans="16:27" x14ac:dyDescent="0.25">
      <c r="P50" s="36" t="s">
        <v>290</v>
      </c>
      <c r="Q50" s="36" t="s">
        <v>408</v>
      </c>
      <c r="R50" s="38" t="s">
        <v>312</v>
      </c>
      <c r="S50" s="54" t="s">
        <v>409</v>
      </c>
      <c r="T50" s="37"/>
      <c r="U50" s="123" t="str">
        <f>CONCATENATE(OOB,",",ExtAPI)</f>
        <v>110,190</v>
      </c>
      <c r="V50" s="131" t="s">
        <v>318</v>
      </c>
      <c r="W50" s="131" t="s">
        <v>303</v>
      </c>
      <c r="X50" s="131">
        <v>9216</v>
      </c>
      <c r="Y50" s="131" t="s">
        <v>319</v>
      </c>
      <c r="Z50" s="48">
        <v>47</v>
      </c>
      <c r="AA50" s="61" t="s">
        <v>39</v>
      </c>
    </row>
    <row r="51" spans="16:27" x14ac:dyDescent="0.25">
      <c r="P51" s="36" t="s">
        <v>291</v>
      </c>
      <c r="Q51" s="36" t="s">
        <v>305</v>
      </c>
      <c r="R51" s="38" t="s">
        <v>310</v>
      </c>
      <c r="S51" s="36" t="s">
        <v>398</v>
      </c>
      <c r="T51" s="121"/>
      <c r="U51" s="123" t="str">
        <f>CONCATENATE(OOB,",",Provisioner,",",ExtAPI)</f>
        <v>110,120,190</v>
      </c>
      <c r="V51" s="131" t="s">
        <v>318</v>
      </c>
      <c r="W51" s="131" t="s">
        <v>303</v>
      </c>
      <c r="X51" s="131">
        <v>9216</v>
      </c>
      <c r="Y51" s="131" t="s">
        <v>322</v>
      </c>
      <c r="Z51" s="48">
        <v>48</v>
      </c>
      <c r="AA51" s="48" t="s">
        <v>39</v>
      </c>
    </row>
    <row r="52" spans="16:27" x14ac:dyDescent="0.25">
      <c r="P52" s="54" t="s">
        <v>292</v>
      </c>
      <c r="Q52" s="148" t="s">
        <v>306</v>
      </c>
      <c r="R52" s="38" t="s">
        <v>311</v>
      </c>
      <c r="S52" s="54" t="s">
        <v>292</v>
      </c>
      <c r="T52" s="37"/>
      <c r="U52" s="48"/>
      <c r="V52" s="131" t="s">
        <v>318</v>
      </c>
      <c r="W52" s="131" t="s">
        <v>303</v>
      </c>
      <c r="X52" s="131">
        <v>9216</v>
      </c>
      <c r="Y52" s="131" t="s">
        <v>322</v>
      </c>
      <c r="Z52" s="48">
        <v>100</v>
      </c>
      <c r="AA52" s="61" t="s">
        <v>320</v>
      </c>
    </row>
    <row r="53" spans="16:27" x14ac:dyDescent="0.25">
      <c r="P53" s="54" t="s">
        <v>293</v>
      </c>
      <c r="Q53" s="148" t="s">
        <v>306</v>
      </c>
      <c r="R53" s="38" t="s">
        <v>311</v>
      </c>
      <c r="S53" s="54" t="s">
        <v>293</v>
      </c>
      <c r="T53" s="37"/>
      <c r="U53" s="48"/>
      <c r="V53" s="131" t="s">
        <v>318</v>
      </c>
      <c r="W53" s="131" t="s">
        <v>303</v>
      </c>
      <c r="X53" s="131">
        <v>9216</v>
      </c>
      <c r="Y53" s="131" t="s">
        <v>322</v>
      </c>
      <c r="Z53" s="48">
        <v>100</v>
      </c>
      <c r="AA53" s="61" t="s">
        <v>320</v>
      </c>
    </row>
    <row r="54" spans="16:27" x14ac:dyDescent="0.25">
      <c r="P54" s="54" t="s">
        <v>294</v>
      </c>
      <c r="Q54" s="36" t="s">
        <v>408</v>
      </c>
      <c r="R54" s="38" t="s">
        <v>312</v>
      </c>
      <c r="S54" s="54" t="s">
        <v>409</v>
      </c>
      <c r="T54" s="37"/>
      <c r="U54" s="123" t="str">
        <f>CONCATENATE(OOB,",",ExtAPI)</f>
        <v>110,190</v>
      </c>
      <c r="V54" s="131" t="s">
        <v>318</v>
      </c>
      <c r="W54" s="131" t="s">
        <v>303</v>
      </c>
      <c r="X54" s="131">
        <v>9216</v>
      </c>
      <c r="Y54" s="131" t="s">
        <v>319</v>
      </c>
      <c r="Z54" s="48">
        <v>51</v>
      </c>
      <c r="AA54" s="61" t="s">
        <v>39</v>
      </c>
    </row>
    <row r="55" spans="16:27" x14ac:dyDescent="0.25">
      <c r="P55" s="54" t="s">
        <v>70</v>
      </c>
      <c r="Q55" s="130"/>
      <c r="R55" s="38"/>
      <c r="S55" s="54"/>
      <c r="T55" s="37"/>
      <c r="U55" s="123"/>
      <c r="V55" s="123"/>
      <c r="W55" s="123"/>
      <c r="X55" s="123"/>
      <c r="Y55" s="123"/>
      <c r="Z55" s="48" t="s">
        <v>38</v>
      </c>
      <c r="AA55" s="48" t="s">
        <v>38</v>
      </c>
    </row>
    <row r="56" spans="16:27" x14ac:dyDescent="0.25">
      <c r="P56" s="54" t="s">
        <v>295</v>
      </c>
      <c r="Q56" s="130"/>
      <c r="R56" s="37"/>
      <c r="S56" s="37"/>
      <c r="T56" s="37"/>
      <c r="U56" s="48"/>
      <c r="V56" s="48"/>
      <c r="W56" s="48"/>
      <c r="X56" s="48"/>
      <c r="Y56" s="48"/>
      <c r="Z56" s="48" t="s">
        <v>38</v>
      </c>
      <c r="AA56" s="48" t="s">
        <v>38</v>
      </c>
    </row>
    <row r="57" spans="16:27" x14ac:dyDescent="0.25">
      <c r="P57" s="54" t="s">
        <v>296</v>
      </c>
      <c r="Q57" s="36"/>
      <c r="R57" s="127"/>
      <c r="S57" s="127"/>
      <c r="T57" s="127"/>
      <c r="U57" s="128"/>
      <c r="V57" s="128"/>
      <c r="W57" s="128"/>
      <c r="X57" s="128"/>
      <c r="Y57" s="128"/>
      <c r="Z57" s="127"/>
      <c r="AA57" s="127"/>
    </row>
    <row r="58" spans="16:27" x14ac:dyDescent="0.25">
      <c r="P58" s="54" t="s">
        <v>397</v>
      </c>
      <c r="Q58" s="148" t="s">
        <v>307</v>
      </c>
      <c r="R58" s="127"/>
      <c r="S58" s="127"/>
      <c r="T58" s="127"/>
      <c r="U58" s="128"/>
      <c r="V58" s="128"/>
      <c r="W58" s="128"/>
      <c r="X58" s="128"/>
      <c r="Y58" s="128"/>
      <c r="Z58" s="128"/>
      <c r="AA58" s="128"/>
    </row>
  </sheetData>
  <sheetProtection algorithmName="SHA-512" hashValue="x7aRklqVcL7SeDbkH5xDLcWKr7I9AaKkSiYq4saiVdwWqcmaciqvI8iRaVdDJue0fgBR8O+QfyvB08F/eDt2iA==" saltValue="gNovhsvl0vGxTcAUTioxTg==" spinCount="100000" sheet="1" objects="1" scenarios="1"/>
  <mergeCells count="38">
    <mergeCell ref="J27:K27"/>
    <mergeCell ref="P1:AA1"/>
    <mergeCell ref="P2:Q2"/>
    <mergeCell ref="R2:S2"/>
    <mergeCell ref="T2:U2"/>
    <mergeCell ref="V2:Y2"/>
    <mergeCell ref="Z2:AA2"/>
    <mergeCell ref="J25:K26"/>
    <mergeCell ref="J14:K14"/>
    <mergeCell ref="B15:D15"/>
    <mergeCell ref="E15:G15"/>
    <mergeCell ref="B14:D14"/>
    <mergeCell ref="B17:G17"/>
    <mergeCell ref="B18:G18"/>
    <mergeCell ref="E14:G14"/>
    <mergeCell ref="B8:D8"/>
    <mergeCell ref="E8:G8"/>
    <mergeCell ref="J3:K3"/>
    <mergeCell ref="B10:D10"/>
    <mergeCell ref="B4:C4"/>
    <mergeCell ref="B5:C5"/>
    <mergeCell ref="D6:G6"/>
    <mergeCell ref="J32:L34"/>
    <mergeCell ref="B20:G20"/>
    <mergeCell ref="B21:G21"/>
    <mergeCell ref="D3:G3"/>
    <mergeCell ref="D4:G4"/>
    <mergeCell ref="D5:G5"/>
    <mergeCell ref="B9:D9"/>
    <mergeCell ref="E9:G9"/>
    <mergeCell ref="E13:G13"/>
    <mergeCell ref="B13:D13"/>
    <mergeCell ref="B12:D12"/>
    <mergeCell ref="B6:C6"/>
    <mergeCell ref="B3:C3"/>
    <mergeCell ref="E12:G12"/>
    <mergeCell ref="E10:G10"/>
    <mergeCell ref="B19:G19"/>
  </mergeCells>
  <conditionalFormatting sqref="Q52:Q53">
    <cfRule type="expression" dxfId="53" priority="2" stopIfTrue="1">
      <formula>P52=""</formula>
    </cfRule>
  </conditionalFormatting>
  <conditionalFormatting sqref="Q58">
    <cfRule type="expression" dxfId="52" priority="1" stopIfTrue="1">
      <formula>P58=""</formula>
    </cfRule>
  </conditionalFormatting>
  <dataValidations count="1">
    <dataValidation type="list" allowBlank="1" showInputMessage="1" showErrorMessage="1" sqref="Q52:Q53 Q58">
      <formula1>IF(ISERROR(VLOOKUP(R550,S550:U$575,3,FALSE)),"",INDIRECT(VLOOKUP(R550,S550:U$575,3,FALSE)))</formula1>
    </dataValidation>
  </dataValidations>
  <pageMargins left="0.7" right="0.7" top="0.75" bottom="0.75" header="0.3" footer="0.3"/>
  <pageSetup paperSize="9" orientation="portrait" r:id="rId1"/>
  <drawing r:id="rId2"/>
  <tableParts count="4">
    <tablePart r:id="rId3"/>
    <tablePart r:id="rId4"/>
    <tablePart r:id="rId5"/>
    <tablePart r:id="rId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W88"/>
  <sheetViews>
    <sheetView topLeftCell="D9" zoomScaleNormal="100" workbookViewId="0">
      <selection activeCell="Q30" sqref="Q30"/>
    </sheetView>
  </sheetViews>
  <sheetFormatPr defaultColWidth="9.28515625" defaultRowHeight="15" x14ac:dyDescent="0.25"/>
  <cols>
    <col min="2" max="2" width="9.28515625" customWidth="1"/>
    <col min="7" max="7" width="9.28515625" style="140"/>
    <col min="8" max="8" width="16.140625" style="140" bestFit="1" customWidth="1"/>
    <col min="9" max="9" width="23.5703125" style="140" bestFit="1" customWidth="1"/>
    <col min="10" max="10" width="9.28515625" style="140"/>
    <col min="12" max="12" width="16.140625" bestFit="1" customWidth="1"/>
    <col min="13" max="13" width="19.28515625" bestFit="1" customWidth="1"/>
    <col min="14" max="14" width="17.28515625" bestFit="1" customWidth="1"/>
    <col min="15" max="15" width="15.28515625" bestFit="1" customWidth="1"/>
    <col min="16" max="16" width="14.140625" bestFit="1" customWidth="1"/>
    <col min="17" max="17" width="15" bestFit="1" customWidth="1"/>
    <col min="18" max="18" width="14.28515625" bestFit="1" customWidth="1"/>
    <col min="19" max="19" width="18.85546875" bestFit="1" customWidth="1"/>
    <col min="20" max="20" width="9.85546875" bestFit="1" customWidth="1"/>
    <col min="21" max="21" width="16.85546875" bestFit="1" customWidth="1"/>
    <col min="22" max="22" width="6.5703125" bestFit="1" customWidth="1"/>
    <col min="23" max="23" width="10.85546875" bestFit="1" customWidth="1"/>
  </cols>
  <sheetData>
    <row r="1" spans="1:23" x14ac:dyDescent="0.25">
      <c r="H1" s="39"/>
      <c r="I1" s="39"/>
      <c r="J1" s="39"/>
    </row>
    <row r="2" spans="1:23" x14ac:dyDescent="0.25">
      <c r="A2" s="125"/>
      <c r="B2" s="125"/>
      <c r="C2" s="125"/>
      <c r="D2" s="125"/>
      <c r="E2" s="125"/>
      <c r="F2" s="125"/>
      <c r="G2" s="125"/>
      <c r="H2"/>
      <c r="I2"/>
      <c r="J2"/>
      <c r="L2" s="251" t="s">
        <v>323</v>
      </c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</row>
    <row r="3" spans="1:23" x14ac:dyDescent="0.25">
      <c r="A3" s="289" t="s">
        <v>54</v>
      </c>
      <c r="B3" s="290"/>
      <c r="C3" s="285"/>
      <c r="D3" s="286"/>
      <c r="E3" s="286"/>
      <c r="F3" s="287"/>
      <c r="G3" s="149"/>
      <c r="H3" s="257" t="s">
        <v>44</v>
      </c>
      <c r="I3" s="258"/>
      <c r="J3" s="34" t="s">
        <v>232</v>
      </c>
      <c r="L3" s="259" t="s">
        <v>36</v>
      </c>
      <c r="M3" s="254"/>
      <c r="N3" s="254" t="s">
        <v>49</v>
      </c>
      <c r="O3" s="254"/>
      <c r="P3" s="254" t="s">
        <v>44</v>
      </c>
      <c r="Q3" s="254"/>
      <c r="R3" s="260" t="s">
        <v>313</v>
      </c>
      <c r="S3" s="261"/>
      <c r="T3" s="261"/>
      <c r="U3" s="262"/>
      <c r="V3" s="254" t="s">
        <v>45</v>
      </c>
      <c r="W3" s="255"/>
    </row>
    <row r="4" spans="1:23" x14ac:dyDescent="0.25">
      <c r="A4" s="291" t="s">
        <v>53</v>
      </c>
      <c r="B4" s="292"/>
      <c r="C4" s="285"/>
      <c r="D4" s="286"/>
      <c r="E4" s="286"/>
      <c r="F4" s="287"/>
      <c r="G4" s="149"/>
      <c r="H4" s="39" t="s">
        <v>71</v>
      </c>
      <c r="I4" s="39" t="s">
        <v>31</v>
      </c>
      <c r="J4" s="39" t="s">
        <v>232</v>
      </c>
      <c r="L4" s="34" t="s">
        <v>61</v>
      </c>
      <c r="M4" s="35" t="s">
        <v>62</v>
      </c>
      <c r="N4" s="35" t="s">
        <v>52</v>
      </c>
      <c r="O4" s="35" t="s">
        <v>48</v>
      </c>
      <c r="P4" s="49" t="s">
        <v>46</v>
      </c>
      <c r="Q4" s="49" t="s">
        <v>47</v>
      </c>
      <c r="R4" s="49" t="s">
        <v>314</v>
      </c>
      <c r="S4" s="49" t="s">
        <v>315</v>
      </c>
      <c r="T4" s="49" t="s">
        <v>316</v>
      </c>
      <c r="U4" s="49" t="s">
        <v>317</v>
      </c>
      <c r="V4" s="49" t="s">
        <v>50</v>
      </c>
      <c r="W4" s="49" t="s">
        <v>51</v>
      </c>
    </row>
    <row r="5" spans="1:23" x14ac:dyDescent="0.25">
      <c r="A5" s="289" t="s">
        <v>42</v>
      </c>
      <c r="B5" s="290"/>
      <c r="C5" s="285"/>
      <c r="D5" s="286"/>
      <c r="E5" s="286"/>
      <c r="F5" s="287"/>
      <c r="G5" s="149"/>
      <c r="H5" s="39">
        <f>OOB</f>
        <v>110</v>
      </c>
      <c r="I5" s="126" t="str">
        <f>OOB_NAME</f>
        <v>OOB</v>
      </c>
      <c r="J5" s="39" t="s">
        <v>57</v>
      </c>
      <c r="L5" s="36" t="s">
        <v>244</v>
      </c>
      <c r="M5" s="36" t="s">
        <v>305</v>
      </c>
      <c r="N5" s="36" t="s">
        <v>237</v>
      </c>
      <c r="O5" s="38" t="s">
        <v>228</v>
      </c>
      <c r="P5" s="38" t="s">
        <v>38</v>
      </c>
      <c r="Q5" s="131" t="str">
        <f>CONCATENATE(OOB,",",Provisioner,",",PrivAPI,",",Storage)</f>
        <v>110,120,140,170</v>
      </c>
      <c r="R5" s="131" t="s">
        <v>318</v>
      </c>
      <c r="S5" s="131" t="s">
        <v>321</v>
      </c>
      <c r="T5" s="131">
        <v>9216</v>
      </c>
      <c r="U5" s="131" t="s">
        <v>319</v>
      </c>
      <c r="V5" s="48">
        <v>1</v>
      </c>
      <c r="W5" s="61" t="s">
        <v>39</v>
      </c>
    </row>
    <row r="6" spans="1:23" x14ac:dyDescent="0.25">
      <c r="A6" s="291" t="s">
        <v>73</v>
      </c>
      <c r="B6" s="292"/>
      <c r="C6" s="285"/>
      <c r="D6" s="286"/>
      <c r="E6" s="286"/>
      <c r="F6" s="287"/>
      <c r="G6" s="149"/>
      <c r="H6" s="39">
        <f>Provisioner</f>
        <v>120</v>
      </c>
      <c r="I6" s="126" t="str">
        <f>Prov_name</f>
        <v>Provisioner</v>
      </c>
      <c r="J6" s="39" t="s">
        <v>233</v>
      </c>
      <c r="L6" s="36" t="s">
        <v>245</v>
      </c>
      <c r="M6" s="36" t="s">
        <v>305</v>
      </c>
      <c r="N6" s="36" t="s">
        <v>238</v>
      </c>
      <c r="O6" s="38" t="s">
        <v>228</v>
      </c>
      <c r="P6" s="38" t="s">
        <v>38</v>
      </c>
      <c r="Q6" s="61" t="str">
        <f>CONCATENATE(PrivAPI,",",Storage,",",TenantBeg,"-",TenantEnd)</f>
        <v>140,170,200-250</v>
      </c>
      <c r="R6" s="131" t="s">
        <v>318</v>
      </c>
      <c r="S6" s="131" t="s">
        <v>321</v>
      </c>
      <c r="T6" s="131">
        <v>9216</v>
      </c>
      <c r="U6" s="131" t="s">
        <v>319</v>
      </c>
      <c r="V6" s="48">
        <v>2</v>
      </c>
      <c r="W6" s="61" t="s">
        <v>39</v>
      </c>
    </row>
    <row r="7" spans="1:23" x14ac:dyDescent="0.25">
      <c r="H7" s="39">
        <f>PrivAPI</f>
        <v>140</v>
      </c>
      <c r="I7" s="126" t="str">
        <f>PrivAPI_name</f>
        <v>Private API</v>
      </c>
      <c r="J7" s="39" t="s">
        <v>233</v>
      </c>
      <c r="L7" s="36" t="s">
        <v>246</v>
      </c>
      <c r="M7" s="36" t="s">
        <v>305</v>
      </c>
      <c r="N7" s="127" t="s">
        <v>239</v>
      </c>
      <c r="O7" s="38" t="s">
        <v>228</v>
      </c>
      <c r="P7" s="127" t="s">
        <v>38</v>
      </c>
      <c r="Q7" s="61" t="str">
        <f>CONCATENATE(PrivAPI,",",Storage,",",TenantBeg,"-",TenantEnd)</f>
        <v>140,170,200-250</v>
      </c>
      <c r="R7" s="131" t="s">
        <v>318</v>
      </c>
      <c r="S7" s="131" t="s">
        <v>321</v>
      </c>
      <c r="T7" s="131">
        <v>9216</v>
      </c>
      <c r="U7" s="131" t="s">
        <v>319</v>
      </c>
      <c r="V7" s="48">
        <v>3</v>
      </c>
      <c r="W7" s="61" t="s">
        <v>39</v>
      </c>
    </row>
    <row r="8" spans="1:23" x14ac:dyDescent="0.25">
      <c r="A8" s="282" t="s">
        <v>169</v>
      </c>
      <c r="B8" s="283"/>
      <c r="C8" s="284"/>
      <c r="D8" s="293" t="s">
        <v>303</v>
      </c>
      <c r="E8" s="294"/>
      <c r="F8" s="295"/>
      <c r="G8" s="142"/>
      <c r="H8" s="39">
        <f>Storage</f>
        <v>170</v>
      </c>
      <c r="I8" s="132" t="str">
        <f>stor_name</f>
        <v>Storage Network</v>
      </c>
      <c r="J8" s="39" t="s">
        <v>57</v>
      </c>
      <c r="L8" s="36" t="s">
        <v>247</v>
      </c>
      <c r="M8" s="36" t="s">
        <v>305</v>
      </c>
      <c r="N8" s="128" t="s">
        <v>240</v>
      </c>
      <c r="O8" s="38" t="s">
        <v>228</v>
      </c>
      <c r="P8" s="127" t="s">
        <v>38</v>
      </c>
      <c r="Q8" s="61" t="str">
        <f>CONCATENATE(PrivAPI,",",Storage,",",TenantBeg,"-",TenantEnd)</f>
        <v>140,170,200-250</v>
      </c>
      <c r="R8" s="131" t="s">
        <v>318</v>
      </c>
      <c r="S8" s="131" t="s">
        <v>321</v>
      </c>
      <c r="T8" s="131">
        <v>9216</v>
      </c>
      <c r="U8" s="131" t="s">
        <v>319</v>
      </c>
      <c r="V8" s="48">
        <v>4</v>
      </c>
      <c r="W8" s="61" t="s">
        <v>39</v>
      </c>
    </row>
    <row r="9" spans="1:23" x14ac:dyDescent="0.25">
      <c r="A9" s="296" t="s">
        <v>55</v>
      </c>
      <c r="B9" s="297"/>
      <c r="C9" s="298"/>
      <c r="D9" s="285"/>
      <c r="E9" s="286"/>
      <c r="F9" s="287"/>
      <c r="G9" s="149"/>
      <c r="H9" s="39">
        <f>CephCluster</f>
        <v>180</v>
      </c>
      <c r="I9" s="126" t="str">
        <f>ceph_clust_name</f>
        <v>Ceph Storage Cluster Vlan</v>
      </c>
      <c r="J9" s="39" t="s">
        <v>57</v>
      </c>
      <c r="L9" s="36" t="s">
        <v>248</v>
      </c>
      <c r="M9" s="36" t="s">
        <v>308</v>
      </c>
      <c r="N9" s="127" t="s">
        <v>221</v>
      </c>
      <c r="O9" s="127" t="s">
        <v>228</v>
      </c>
      <c r="P9" s="127" t="s">
        <v>38</v>
      </c>
      <c r="Q9" s="128" t="str">
        <f t="shared" ref="Q9:Q11" si="0">CONCATENATE(PrivAPI,",",TenantBeg,"-",TenantEnd)</f>
        <v>140,200-250</v>
      </c>
      <c r="R9" s="131" t="s">
        <v>318</v>
      </c>
      <c r="S9" s="131" t="s">
        <v>321</v>
      </c>
      <c r="T9" s="131">
        <v>9216</v>
      </c>
      <c r="U9" s="131" t="s">
        <v>319</v>
      </c>
      <c r="V9" s="48">
        <v>5</v>
      </c>
      <c r="W9" s="61" t="s">
        <v>39</v>
      </c>
    </row>
    <row r="10" spans="1:23" x14ac:dyDescent="0.25">
      <c r="A10" s="299" t="s">
        <v>56</v>
      </c>
      <c r="B10" s="300"/>
      <c r="C10" s="301"/>
      <c r="D10" s="285"/>
      <c r="E10" s="286"/>
      <c r="F10" s="287"/>
      <c r="G10" s="149"/>
      <c r="H10" s="39">
        <f>ExtAPI</f>
        <v>190</v>
      </c>
      <c r="I10" s="126" t="str">
        <f>PubAPI_Name</f>
        <v>Public API Network</v>
      </c>
      <c r="J10" s="39" t="s">
        <v>57</v>
      </c>
      <c r="L10" s="36" t="s">
        <v>249</v>
      </c>
      <c r="M10" s="36" t="s">
        <v>308</v>
      </c>
      <c r="N10" s="127" t="s">
        <v>222</v>
      </c>
      <c r="O10" s="127" t="s">
        <v>228</v>
      </c>
      <c r="P10" s="127" t="s">
        <v>38</v>
      </c>
      <c r="Q10" s="128" t="str">
        <f t="shared" si="0"/>
        <v>140,200-250</v>
      </c>
      <c r="R10" s="131" t="s">
        <v>318</v>
      </c>
      <c r="S10" s="131" t="s">
        <v>321</v>
      </c>
      <c r="T10" s="131">
        <v>9216</v>
      </c>
      <c r="U10" s="131" t="s">
        <v>319</v>
      </c>
      <c r="V10" s="48">
        <v>6</v>
      </c>
      <c r="W10" s="61" t="s">
        <v>39</v>
      </c>
    </row>
    <row r="11" spans="1:23" x14ac:dyDescent="0.25">
      <c r="H11" s="39">
        <f>EXTTen</f>
        <v>191</v>
      </c>
      <c r="I11" s="126" t="str">
        <f>Ext_net_name</f>
        <v>External Network for Tenants (floating IP)</v>
      </c>
      <c r="J11" s="39" t="s">
        <v>57</v>
      </c>
      <c r="L11" s="36" t="s">
        <v>250</v>
      </c>
      <c r="M11" s="36" t="s">
        <v>308</v>
      </c>
      <c r="N11" s="127" t="s">
        <v>223</v>
      </c>
      <c r="O11" s="127" t="s">
        <v>228</v>
      </c>
      <c r="P11" s="127" t="s">
        <v>38</v>
      </c>
      <c r="Q11" s="128" t="str">
        <f t="shared" si="0"/>
        <v>140,200-250</v>
      </c>
      <c r="R11" s="131" t="s">
        <v>318</v>
      </c>
      <c r="S11" s="131" t="s">
        <v>321</v>
      </c>
      <c r="T11" s="131">
        <v>9216</v>
      </c>
      <c r="U11" s="131" t="s">
        <v>319</v>
      </c>
      <c r="V11" s="48">
        <v>7</v>
      </c>
      <c r="W11" s="61" t="s">
        <v>39</v>
      </c>
    </row>
    <row r="12" spans="1:23" x14ac:dyDescent="0.25">
      <c r="A12" s="282" t="s">
        <v>59</v>
      </c>
      <c r="B12" s="283"/>
      <c r="C12" s="284"/>
      <c r="D12" s="285"/>
      <c r="E12" s="286"/>
      <c r="F12" s="287"/>
      <c r="G12" s="149"/>
      <c r="H12" s="39" t="str">
        <f>CONCATENATE(TenantBeg,"-",TenantEnd)</f>
        <v>200-250</v>
      </c>
      <c r="I12" s="126" t="s">
        <v>241</v>
      </c>
      <c r="J12" s="39" t="s">
        <v>57</v>
      </c>
      <c r="L12" s="36" t="s">
        <v>251</v>
      </c>
      <c r="M12" s="36" t="s">
        <v>308</v>
      </c>
      <c r="N12" s="38" t="s">
        <v>401</v>
      </c>
      <c r="O12" s="127"/>
      <c r="P12" s="127" t="s">
        <v>38</v>
      </c>
      <c r="Q12" s="128"/>
      <c r="R12" s="131" t="s">
        <v>243</v>
      </c>
      <c r="S12" s="131" t="s">
        <v>321</v>
      </c>
      <c r="T12" s="131">
        <v>9216</v>
      </c>
      <c r="U12" s="131" t="s">
        <v>319</v>
      </c>
      <c r="V12" s="48">
        <v>8</v>
      </c>
      <c r="W12" s="61" t="s">
        <v>39</v>
      </c>
    </row>
    <row r="13" spans="1:23" x14ac:dyDescent="0.25">
      <c r="A13" s="279" t="s">
        <v>60</v>
      </c>
      <c r="B13" s="280"/>
      <c r="C13" s="281"/>
      <c r="D13" s="293">
        <f>VLTDOMAIN</f>
        <v>110</v>
      </c>
      <c r="E13" s="294"/>
      <c r="F13" s="295"/>
      <c r="G13" s="142"/>
      <c r="H13" s="259" t="s">
        <v>63</v>
      </c>
      <c r="I13" s="255"/>
      <c r="L13" s="36" t="s">
        <v>252</v>
      </c>
      <c r="M13" s="36" t="s">
        <v>308</v>
      </c>
      <c r="N13" s="38" t="s">
        <v>401</v>
      </c>
      <c r="O13" s="127"/>
      <c r="P13" s="127" t="s">
        <v>38</v>
      </c>
      <c r="Q13" s="128"/>
      <c r="R13" s="131" t="s">
        <v>243</v>
      </c>
      <c r="S13" s="131" t="s">
        <v>321</v>
      </c>
      <c r="T13" s="131">
        <v>9216</v>
      </c>
      <c r="U13" s="131" t="s">
        <v>319</v>
      </c>
      <c r="V13" s="48">
        <v>9</v>
      </c>
      <c r="W13" s="61" t="s">
        <v>39</v>
      </c>
    </row>
    <row r="14" spans="1:23" x14ac:dyDescent="0.25">
      <c r="A14" s="282" t="s">
        <v>68</v>
      </c>
      <c r="B14" s="283"/>
      <c r="C14" s="284"/>
      <c r="D14" s="285"/>
      <c r="E14" s="286"/>
      <c r="F14" s="287"/>
      <c r="G14" s="149"/>
      <c r="H14" s="39" t="s">
        <v>36</v>
      </c>
      <c r="I14" s="39" t="s">
        <v>64</v>
      </c>
      <c r="L14" s="36" t="s">
        <v>253</v>
      </c>
      <c r="M14" s="36" t="s">
        <v>308</v>
      </c>
      <c r="N14" s="38" t="s">
        <v>401</v>
      </c>
      <c r="O14" s="127"/>
      <c r="P14" s="127" t="s">
        <v>38</v>
      </c>
      <c r="Q14" s="128"/>
      <c r="R14" s="131" t="s">
        <v>243</v>
      </c>
      <c r="S14" s="131" t="s">
        <v>321</v>
      </c>
      <c r="T14" s="131">
        <v>9216</v>
      </c>
      <c r="U14" s="131" t="s">
        <v>319</v>
      </c>
      <c r="V14" s="48">
        <v>10</v>
      </c>
      <c r="W14" s="61" t="s">
        <v>39</v>
      </c>
    </row>
    <row r="15" spans="1:23" x14ac:dyDescent="0.25">
      <c r="A15" s="279" t="s">
        <v>168</v>
      </c>
      <c r="B15" s="280"/>
      <c r="C15" s="281"/>
      <c r="D15" s="285"/>
      <c r="E15" s="286"/>
      <c r="F15" s="287"/>
      <c r="G15" s="149"/>
      <c r="H15" s="39" t="s">
        <v>397</v>
      </c>
      <c r="I15" s="39"/>
      <c r="L15" s="36" t="s">
        <v>254</v>
      </c>
      <c r="M15" s="36" t="s">
        <v>308</v>
      </c>
      <c r="N15" s="38" t="s">
        <v>401</v>
      </c>
      <c r="O15" s="127"/>
      <c r="P15" s="127" t="s">
        <v>38</v>
      </c>
      <c r="Q15" s="128"/>
      <c r="R15" s="131" t="s">
        <v>243</v>
      </c>
      <c r="S15" s="131" t="s">
        <v>321</v>
      </c>
      <c r="T15" s="131">
        <v>9216</v>
      </c>
      <c r="U15" s="131" t="s">
        <v>319</v>
      </c>
      <c r="V15" s="48">
        <v>11</v>
      </c>
      <c r="W15" s="61" t="s">
        <v>39</v>
      </c>
    </row>
    <row r="16" spans="1:23" x14ac:dyDescent="0.25">
      <c r="H16" s="39">
        <f>OOB</f>
        <v>110</v>
      </c>
      <c r="I16" s="39"/>
      <c r="L16" s="36" t="s">
        <v>255</v>
      </c>
      <c r="M16" s="36" t="s">
        <v>308</v>
      </c>
      <c r="N16" s="127" t="s">
        <v>224</v>
      </c>
      <c r="O16" s="127" t="s">
        <v>228</v>
      </c>
      <c r="P16" s="127">
        <f>Storage</f>
        <v>170</v>
      </c>
      <c r="Q16" s="129" t="s">
        <v>38</v>
      </c>
      <c r="R16" s="131" t="s">
        <v>318</v>
      </c>
      <c r="S16" s="131" t="s">
        <v>321</v>
      </c>
      <c r="T16" s="131">
        <v>9216</v>
      </c>
      <c r="U16" s="131" t="s">
        <v>319</v>
      </c>
      <c r="V16" s="48">
        <v>12</v>
      </c>
      <c r="W16" s="61" t="s">
        <v>39</v>
      </c>
    </row>
    <row r="17" spans="1:23" x14ac:dyDescent="0.25">
      <c r="A17" s="263" t="s">
        <v>72</v>
      </c>
      <c r="B17" s="264"/>
      <c r="C17" s="264"/>
      <c r="D17" s="264"/>
      <c r="E17" s="264"/>
      <c r="F17" s="265"/>
      <c r="G17" s="143"/>
      <c r="H17" s="39">
        <f>Provisioner</f>
        <v>120</v>
      </c>
      <c r="I17" s="39"/>
      <c r="L17" s="36" t="s">
        <v>256</v>
      </c>
      <c r="M17" s="36" t="s">
        <v>308</v>
      </c>
      <c r="N17" s="127" t="s">
        <v>225</v>
      </c>
      <c r="O17" s="127" t="s">
        <v>228</v>
      </c>
      <c r="P17" s="127">
        <f>Storage</f>
        <v>170</v>
      </c>
      <c r="Q17" s="129" t="s">
        <v>38</v>
      </c>
      <c r="R17" s="131" t="s">
        <v>318</v>
      </c>
      <c r="S17" s="131" t="s">
        <v>321</v>
      </c>
      <c r="T17" s="131">
        <v>9216</v>
      </c>
      <c r="U17" s="131" t="s">
        <v>319</v>
      </c>
      <c r="V17" s="48">
        <v>13</v>
      </c>
      <c r="W17" s="61" t="s">
        <v>39</v>
      </c>
    </row>
    <row r="18" spans="1:23" x14ac:dyDescent="0.25">
      <c r="A18" s="270"/>
      <c r="B18" s="271"/>
      <c r="C18" s="271"/>
      <c r="D18" s="271"/>
      <c r="E18" s="271"/>
      <c r="F18" s="272"/>
      <c r="G18" s="144"/>
      <c r="H18" s="39">
        <f>PrivAPI</f>
        <v>140</v>
      </c>
      <c r="I18" s="39"/>
      <c r="L18" s="36" t="s">
        <v>257</v>
      </c>
      <c r="M18" s="36" t="s">
        <v>308</v>
      </c>
      <c r="N18" s="127" t="s">
        <v>226</v>
      </c>
      <c r="O18" s="127" t="s">
        <v>228</v>
      </c>
      <c r="P18" s="127">
        <f>Storage</f>
        <v>170</v>
      </c>
      <c r="Q18" s="129" t="s">
        <v>38</v>
      </c>
      <c r="R18" s="131" t="s">
        <v>318</v>
      </c>
      <c r="S18" s="131" t="s">
        <v>321</v>
      </c>
      <c r="T18" s="131">
        <v>9216</v>
      </c>
      <c r="U18" s="131" t="s">
        <v>319</v>
      </c>
      <c r="V18" s="48">
        <v>14</v>
      </c>
      <c r="W18" s="61" t="s">
        <v>39</v>
      </c>
    </row>
    <row r="19" spans="1:23" x14ac:dyDescent="0.25">
      <c r="A19" s="273"/>
      <c r="B19" s="274"/>
      <c r="C19" s="274"/>
      <c r="D19" s="274"/>
      <c r="E19" s="274"/>
      <c r="F19" s="275"/>
      <c r="G19" s="144"/>
      <c r="H19" s="39">
        <f>Storage</f>
        <v>170</v>
      </c>
      <c r="I19" s="39"/>
      <c r="L19" s="36" t="s">
        <v>258</v>
      </c>
      <c r="M19" s="36" t="s">
        <v>37</v>
      </c>
      <c r="N19" s="127"/>
      <c r="O19" s="127"/>
      <c r="P19" s="127"/>
      <c r="Q19" s="128"/>
      <c r="R19" s="128"/>
      <c r="S19" s="128"/>
      <c r="T19" s="128"/>
      <c r="U19" s="128"/>
      <c r="V19" s="48" t="s">
        <v>38</v>
      </c>
      <c r="W19" s="48" t="s">
        <v>38</v>
      </c>
    </row>
    <row r="20" spans="1:23" x14ac:dyDescent="0.25">
      <c r="A20" s="270"/>
      <c r="B20" s="271"/>
      <c r="C20" s="271"/>
      <c r="D20" s="271"/>
      <c r="E20" s="271"/>
      <c r="F20" s="272"/>
      <c r="G20" s="144"/>
      <c r="H20" s="39">
        <f>CephCluster</f>
        <v>180</v>
      </c>
      <c r="I20" s="39"/>
      <c r="L20" s="36" t="s">
        <v>259</v>
      </c>
      <c r="M20" s="36" t="s">
        <v>37</v>
      </c>
      <c r="N20" s="121"/>
      <c r="O20" s="121"/>
      <c r="P20" s="121"/>
      <c r="Q20" s="48"/>
      <c r="R20" s="48"/>
      <c r="S20" s="48"/>
      <c r="T20" s="48"/>
      <c r="U20" s="48"/>
      <c r="V20" s="48" t="s">
        <v>38</v>
      </c>
      <c r="W20" s="48" t="s">
        <v>38</v>
      </c>
    </row>
    <row r="21" spans="1:23" x14ac:dyDescent="0.25">
      <c r="A21" s="273"/>
      <c r="B21" s="274"/>
      <c r="C21" s="274"/>
      <c r="D21" s="274"/>
      <c r="E21" s="274"/>
      <c r="F21" s="275"/>
      <c r="G21" s="144"/>
      <c r="H21" s="39">
        <f>ExtAPI</f>
        <v>190</v>
      </c>
      <c r="I21" s="39"/>
      <c r="L21" s="36" t="s">
        <v>260</v>
      </c>
      <c r="M21" s="36" t="s">
        <v>37</v>
      </c>
      <c r="N21" s="121"/>
      <c r="O21" s="121"/>
      <c r="P21" s="121"/>
      <c r="Q21" s="48"/>
      <c r="R21" s="48"/>
      <c r="S21" s="48"/>
      <c r="T21" s="48"/>
      <c r="U21" s="48"/>
      <c r="V21" s="48" t="s">
        <v>38</v>
      </c>
      <c r="W21" s="48" t="s">
        <v>38</v>
      </c>
    </row>
    <row r="22" spans="1:23" x14ac:dyDescent="0.25">
      <c r="H22" s="39" t="str">
        <f>CONCATENATE(TenantBeg,"-",TenantEnd)</f>
        <v>200-250</v>
      </c>
      <c r="I22" s="39"/>
      <c r="L22" s="36" t="s">
        <v>261</v>
      </c>
      <c r="M22" s="36" t="s">
        <v>37</v>
      </c>
      <c r="N22" s="121"/>
      <c r="O22" s="121"/>
      <c r="P22" s="37"/>
      <c r="Q22" s="48"/>
      <c r="R22" s="48"/>
      <c r="S22" s="48"/>
      <c r="T22" s="48"/>
      <c r="U22" s="48"/>
      <c r="V22" s="48" t="s">
        <v>38</v>
      </c>
      <c r="W22" s="48" t="s">
        <v>38</v>
      </c>
    </row>
    <row r="23" spans="1:23" x14ac:dyDescent="0.25">
      <c r="H23"/>
      <c r="I23"/>
      <c r="L23" s="36" t="s">
        <v>262</v>
      </c>
      <c r="M23" s="36" t="s">
        <v>37</v>
      </c>
      <c r="N23" s="121"/>
      <c r="O23" s="121"/>
      <c r="P23" s="121"/>
      <c r="Q23" s="122"/>
      <c r="R23" s="122"/>
      <c r="S23" s="122"/>
      <c r="T23" s="122"/>
      <c r="U23" s="122"/>
      <c r="V23" s="48" t="s">
        <v>38</v>
      </c>
      <c r="W23" s="48" t="s">
        <v>38</v>
      </c>
    </row>
    <row r="24" spans="1:23" ht="31.5" customHeight="1" x14ac:dyDescent="0.25">
      <c r="H24" s="288" t="s">
        <v>403</v>
      </c>
      <c r="I24" s="288"/>
      <c r="L24" s="36" t="s">
        <v>263</v>
      </c>
      <c r="M24" s="36" t="s">
        <v>37</v>
      </c>
      <c r="N24" s="121"/>
      <c r="O24" s="121"/>
      <c r="P24" s="121"/>
      <c r="Q24" s="122"/>
      <c r="R24" s="122"/>
      <c r="S24" s="122"/>
      <c r="T24" s="122"/>
      <c r="U24" s="122"/>
      <c r="V24" s="48" t="s">
        <v>38</v>
      </c>
      <c r="W24" s="48" t="s">
        <v>38</v>
      </c>
    </row>
    <row r="25" spans="1:23" ht="15" customHeight="1" x14ac:dyDescent="0.25">
      <c r="A25" s="124"/>
      <c r="B25" s="124"/>
      <c r="C25" s="124"/>
      <c r="D25" s="124"/>
      <c r="E25" s="124"/>
      <c r="F25" s="124"/>
      <c r="G25" s="124"/>
      <c r="H25" s="288"/>
      <c r="I25" s="288"/>
      <c r="L25" s="36" t="s">
        <v>264</v>
      </c>
      <c r="M25" s="36" t="s">
        <v>37</v>
      </c>
      <c r="N25" s="121"/>
      <c r="O25" s="121"/>
      <c r="P25" s="121"/>
      <c r="Q25" s="122"/>
      <c r="R25" s="122"/>
      <c r="S25" s="122"/>
      <c r="T25" s="122"/>
      <c r="U25" s="122"/>
      <c r="V25" s="48" t="s">
        <v>38</v>
      </c>
      <c r="W25" s="48" t="s">
        <v>38</v>
      </c>
    </row>
    <row r="26" spans="1:23" x14ac:dyDescent="0.25">
      <c r="A26" s="124"/>
      <c r="B26" s="124"/>
      <c r="C26" s="124"/>
      <c r="D26" s="124"/>
      <c r="E26" s="124"/>
      <c r="F26" s="124"/>
      <c r="G26" s="124"/>
      <c r="H26" s="257" t="s">
        <v>65</v>
      </c>
      <c r="I26" s="258"/>
      <c r="L26" s="36" t="s">
        <v>265</v>
      </c>
      <c r="M26" s="36" t="s">
        <v>37</v>
      </c>
      <c r="N26" s="121"/>
      <c r="O26" s="121"/>
      <c r="P26" s="121"/>
      <c r="Q26" s="122"/>
      <c r="R26" s="122"/>
      <c r="S26" s="122"/>
      <c r="T26" s="122"/>
      <c r="U26" s="122"/>
      <c r="V26" s="48" t="s">
        <v>38</v>
      </c>
      <c r="W26" s="48" t="s">
        <v>38</v>
      </c>
    </row>
    <row r="27" spans="1:23" x14ac:dyDescent="0.25">
      <c r="A27" s="124"/>
      <c r="B27" s="124"/>
      <c r="C27" s="124"/>
      <c r="D27" s="124"/>
      <c r="E27" s="124"/>
      <c r="F27" s="124"/>
      <c r="G27" s="124"/>
      <c r="H27" s="39" t="s">
        <v>49</v>
      </c>
      <c r="I27" s="39" t="s">
        <v>40</v>
      </c>
      <c r="L27" s="36" t="s">
        <v>266</v>
      </c>
      <c r="M27" s="36" t="s">
        <v>37</v>
      </c>
      <c r="N27" s="121"/>
      <c r="O27" s="121"/>
      <c r="P27" s="121"/>
      <c r="Q27" s="122"/>
      <c r="R27" s="122"/>
      <c r="S27" s="122"/>
      <c r="T27" s="122"/>
      <c r="U27" s="122"/>
      <c r="V27" s="48" t="s">
        <v>38</v>
      </c>
      <c r="W27" s="48" t="s">
        <v>38</v>
      </c>
    </row>
    <row r="28" spans="1:23" x14ac:dyDescent="0.25">
      <c r="A28" s="124"/>
      <c r="B28" s="124"/>
      <c r="C28" s="124"/>
      <c r="D28" s="124"/>
      <c r="E28" s="124"/>
      <c r="F28" s="124"/>
      <c r="G28" s="124"/>
      <c r="H28" s="39" t="s">
        <v>66</v>
      </c>
      <c r="I28" s="39"/>
      <c r="J28" s="124"/>
      <c r="L28" s="36" t="s">
        <v>267</v>
      </c>
      <c r="M28" s="36" t="s">
        <v>37</v>
      </c>
      <c r="N28" s="121"/>
      <c r="O28" s="121"/>
      <c r="P28" s="121"/>
      <c r="Q28" s="122"/>
      <c r="R28" s="122"/>
      <c r="S28" s="122"/>
      <c r="T28" s="122"/>
      <c r="U28" s="122"/>
      <c r="V28" s="48" t="s">
        <v>38</v>
      </c>
      <c r="W28" s="48" t="s">
        <v>38</v>
      </c>
    </row>
    <row r="29" spans="1:23" x14ac:dyDescent="0.25">
      <c r="A29" s="124"/>
      <c r="B29" s="124"/>
      <c r="C29" s="124"/>
      <c r="D29" s="124"/>
      <c r="E29" s="124"/>
      <c r="F29" s="124"/>
      <c r="G29" s="124"/>
      <c r="H29" s="39"/>
      <c r="I29" s="39"/>
      <c r="L29" s="36" t="s">
        <v>268</v>
      </c>
      <c r="M29" s="36" t="s">
        <v>305</v>
      </c>
      <c r="N29" s="36" t="s">
        <v>237</v>
      </c>
      <c r="O29" s="38" t="s">
        <v>230</v>
      </c>
      <c r="P29" s="37">
        <f>ExtAPI</f>
        <v>190</v>
      </c>
      <c r="Q29" s="122">
        <f>EXTTen</f>
        <v>191</v>
      </c>
      <c r="R29" s="131" t="s">
        <v>318</v>
      </c>
      <c r="S29" s="131" t="s">
        <v>321</v>
      </c>
      <c r="T29" s="131">
        <v>9216</v>
      </c>
      <c r="U29" s="131" t="s">
        <v>319</v>
      </c>
      <c r="V29" s="48">
        <v>25</v>
      </c>
      <c r="W29" s="61" t="s">
        <v>39</v>
      </c>
    </row>
    <row r="30" spans="1:23" x14ac:dyDescent="0.25">
      <c r="A30" s="124"/>
      <c r="B30" s="124"/>
      <c r="C30" s="124"/>
      <c r="D30" s="124"/>
      <c r="E30" s="124"/>
      <c r="F30" s="124"/>
      <c r="G30" s="124"/>
      <c r="H30" s="39"/>
      <c r="I30" s="39"/>
      <c r="L30" s="36" t="s">
        <v>269</v>
      </c>
      <c r="M30" s="36" t="s">
        <v>305</v>
      </c>
      <c r="N30" s="36" t="s">
        <v>238</v>
      </c>
      <c r="O30" s="38" t="s">
        <v>230</v>
      </c>
      <c r="P30" s="37"/>
      <c r="Q30" s="123" t="str">
        <f>CONCATENATE(OOB,",",Provisioner,",",ExtAPI)</f>
        <v>110,120,190</v>
      </c>
      <c r="R30" s="131" t="s">
        <v>318</v>
      </c>
      <c r="S30" s="131" t="s">
        <v>321</v>
      </c>
      <c r="T30" s="131">
        <v>9216</v>
      </c>
      <c r="U30" s="131" t="s">
        <v>319</v>
      </c>
      <c r="V30" s="48">
        <v>26</v>
      </c>
      <c r="W30" s="61" t="s">
        <v>39</v>
      </c>
    </row>
    <row r="31" spans="1:23" x14ac:dyDescent="0.25">
      <c r="H31" s="250" t="s">
        <v>406</v>
      </c>
      <c r="I31" s="250"/>
      <c r="J31" s="250"/>
      <c r="L31" s="36" t="s">
        <v>270</v>
      </c>
      <c r="M31" s="36" t="s">
        <v>305</v>
      </c>
      <c r="N31" s="127" t="s">
        <v>239</v>
      </c>
      <c r="O31" s="38" t="s">
        <v>230</v>
      </c>
      <c r="P31" s="37"/>
      <c r="Q31" s="122" t="str">
        <f>CONCATENATE(ExtAPI,",",EXTTen)</f>
        <v>190,191</v>
      </c>
      <c r="R31" s="131" t="s">
        <v>318</v>
      </c>
      <c r="S31" s="131" t="s">
        <v>321</v>
      </c>
      <c r="T31" s="131">
        <v>9216</v>
      </c>
      <c r="U31" s="131" t="s">
        <v>319</v>
      </c>
      <c r="V31" s="48">
        <v>27</v>
      </c>
      <c r="W31" s="61" t="s">
        <v>39</v>
      </c>
    </row>
    <row r="32" spans="1:23" x14ac:dyDescent="0.25">
      <c r="H32" s="250"/>
      <c r="I32" s="250"/>
      <c r="J32" s="250"/>
      <c r="L32" s="36" t="s">
        <v>271</v>
      </c>
      <c r="M32" s="36" t="s">
        <v>305</v>
      </c>
      <c r="N32" s="128" t="s">
        <v>240</v>
      </c>
      <c r="O32" s="38" t="s">
        <v>230</v>
      </c>
      <c r="P32" s="37"/>
      <c r="Q32" s="122" t="str">
        <f>CONCATENATE(ExtAPI,",",EXTTen)</f>
        <v>190,191</v>
      </c>
      <c r="R32" s="131" t="s">
        <v>318</v>
      </c>
      <c r="S32" s="131" t="s">
        <v>321</v>
      </c>
      <c r="T32" s="131">
        <v>9216</v>
      </c>
      <c r="U32" s="131" t="s">
        <v>319</v>
      </c>
      <c r="V32" s="48">
        <v>28</v>
      </c>
      <c r="W32" s="61" t="s">
        <v>39</v>
      </c>
    </row>
    <row r="33" spans="8:23" x14ac:dyDescent="0.25">
      <c r="H33" s="250"/>
      <c r="I33" s="250"/>
      <c r="J33" s="250"/>
      <c r="L33" s="36" t="s">
        <v>272</v>
      </c>
      <c r="M33" s="36" t="s">
        <v>308</v>
      </c>
      <c r="N33" s="127" t="s">
        <v>221</v>
      </c>
      <c r="O33" s="127" t="s">
        <v>230</v>
      </c>
      <c r="P33" s="127">
        <f t="shared" ref="P33:P35" si="1">Storage</f>
        <v>170</v>
      </c>
      <c r="Q33" s="122"/>
      <c r="R33" s="131" t="s">
        <v>318</v>
      </c>
      <c r="S33" s="131" t="s">
        <v>321</v>
      </c>
      <c r="T33" s="131">
        <v>9216</v>
      </c>
      <c r="U33" s="131" t="s">
        <v>319</v>
      </c>
      <c r="V33" s="48">
        <v>29</v>
      </c>
      <c r="W33" s="61" t="s">
        <v>39</v>
      </c>
    </row>
    <row r="34" spans="8:23" x14ac:dyDescent="0.25">
      <c r="L34" s="36" t="s">
        <v>273</v>
      </c>
      <c r="M34" s="36" t="s">
        <v>308</v>
      </c>
      <c r="N34" s="127" t="s">
        <v>222</v>
      </c>
      <c r="O34" s="127" t="s">
        <v>230</v>
      </c>
      <c r="P34" s="127">
        <f t="shared" si="1"/>
        <v>170</v>
      </c>
      <c r="Q34" s="122"/>
      <c r="R34" s="131" t="s">
        <v>318</v>
      </c>
      <c r="S34" s="131" t="s">
        <v>321</v>
      </c>
      <c r="T34" s="131">
        <v>9216</v>
      </c>
      <c r="U34" s="131" t="s">
        <v>319</v>
      </c>
      <c r="V34" s="48">
        <v>30</v>
      </c>
      <c r="W34" s="61" t="s">
        <v>39</v>
      </c>
    </row>
    <row r="35" spans="8:23" x14ac:dyDescent="0.25">
      <c r="L35" s="36" t="s">
        <v>274</v>
      </c>
      <c r="M35" s="36" t="s">
        <v>308</v>
      </c>
      <c r="N35" s="127" t="s">
        <v>223</v>
      </c>
      <c r="O35" s="127" t="s">
        <v>230</v>
      </c>
      <c r="P35" s="127">
        <f t="shared" si="1"/>
        <v>170</v>
      </c>
      <c r="Q35" s="48"/>
      <c r="R35" s="131" t="s">
        <v>318</v>
      </c>
      <c r="S35" s="131" t="s">
        <v>321</v>
      </c>
      <c r="T35" s="131">
        <v>9216</v>
      </c>
      <c r="U35" s="131" t="s">
        <v>319</v>
      </c>
      <c r="V35" s="48">
        <v>31</v>
      </c>
      <c r="W35" s="61" t="s">
        <v>39</v>
      </c>
    </row>
    <row r="36" spans="8:23" x14ac:dyDescent="0.25">
      <c r="L36" s="36" t="s">
        <v>275</v>
      </c>
      <c r="M36" s="36" t="s">
        <v>308</v>
      </c>
      <c r="N36" s="38" t="s">
        <v>401</v>
      </c>
      <c r="O36" s="127"/>
      <c r="P36" s="127"/>
      <c r="Q36" s="48"/>
      <c r="R36" s="131" t="s">
        <v>243</v>
      </c>
      <c r="S36" s="131" t="s">
        <v>321</v>
      </c>
      <c r="T36" s="131">
        <v>9216</v>
      </c>
      <c r="U36" s="131" t="s">
        <v>319</v>
      </c>
      <c r="V36" s="48">
        <v>32</v>
      </c>
      <c r="W36" s="61" t="s">
        <v>39</v>
      </c>
    </row>
    <row r="37" spans="8:23" x14ac:dyDescent="0.25">
      <c r="L37" s="36" t="s">
        <v>276</v>
      </c>
      <c r="M37" s="36" t="s">
        <v>308</v>
      </c>
      <c r="N37" s="38" t="s">
        <v>401</v>
      </c>
      <c r="O37" s="127"/>
      <c r="P37" s="127"/>
      <c r="Q37" s="48"/>
      <c r="R37" s="131" t="s">
        <v>243</v>
      </c>
      <c r="S37" s="131" t="s">
        <v>321</v>
      </c>
      <c r="T37" s="131">
        <v>9216</v>
      </c>
      <c r="U37" s="131" t="s">
        <v>319</v>
      </c>
      <c r="V37" s="48">
        <v>33</v>
      </c>
      <c r="W37" s="61" t="s">
        <v>39</v>
      </c>
    </row>
    <row r="38" spans="8:23" x14ac:dyDescent="0.25">
      <c r="L38" s="36" t="s">
        <v>277</v>
      </c>
      <c r="M38" s="36" t="s">
        <v>308</v>
      </c>
      <c r="N38" s="38" t="s">
        <v>401</v>
      </c>
      <c r="O38" s="127"/>
      <c r="P38" s="127"/>
      <c r="Q38" s="48"/>
      <c r="R38" s="131" t="s">
        <v>243</v>
      </c>
      <c r="S38" s="131" t="s">
        <v>321</v>
      </c>
      <c r="T38" s="131">
        <v>9216</v>
      </c>
      <c r="U38" s="131" t="s">
        <v>319</v>
      </c>
      <c r="V38" s="48">
        <v>34</v>
      </c>
      <c r="W38" s="61" t="s">
        <v>39</v>
      </c>
    </row>
    <row r="39" spans="8:23" x14ac:dyDescent="0.25">
      <c r="L39" s="36" t="s">
        <v>278</v>
      </c>
      <c r="M39" s="36" t="s">
        <v>308</v>
      </c>
      <c r="N39" s="38" t="s">
        <v>401</v>
      </c>
      <c r="O39" s="127"/>
      <c r="P39" s="127"/>
      <c r="Q39" s="48"/>
      <c r="R39" s="131" t="s">
        <v>243</v>
      </c>
      <c r="S39" s="131" t="s">
        <v>321</v>
      </c>
      <c r="T39" s="131">
        <v>9216</v>
      </c>
      <c r="U39" s="131" t="s">
        <v>319</v>
      </c>
      <c r="V39" s="48">
        <v>35</v>
      </c>
      <c r="W39" s="61" t="s">
        <v>39</v>
      </c>
    </row>
    <row r="40" spans="8:23" x14ac:dyDescent="0.25">
      <c r="L40" s="36" t="s">
        <v>279</v>
      </c>
      <c r="M40" s="36" t="s">
        <v>308</v>
      </c>
      <c r="N40" s="127" t="s">
        <v>224</v>
      </c>
      <c r="O40" s="127" t="s">
        <v>230</v>
      </c>
      <c r="P40" s="127">
        <f>CephCluster</f>
        <v>180</v>
      </c>
      <c r="Q40" s="48"/>
      <c r="R40" s="131" t="s">
        <v>318</v>
      </c>
      <c r="S40" s="131" t="s">
        <v>321</v>
      </c>
      <c r="T40" s="131">
        <v>9216</v>
      </c>
      <c r="U40" s="131" t="s">
        <v>319</v>
      </c>
      <c r="V40" s="48">
        <v>36</v>
      </c>
      <c r="W40" s="61" t="s">
        <v>39</v>
      </c>
    </row>
    <row r="41" spans="8:23" x14ac:dyDescent="0.25">
      <c r="L41" s="36" t="s">
        <v>280</v>
      </c>
      <c r="M41" s="36" t="s">
        <v>308</v>
      </c>
      <c r="N41" s="121" t="s">
        <v>225</v>
      </c>
      <c r="O41" s="38" t="s">
        <v>230</v>
      </c>
      <c r="P41" s="127">
        <f>CephCluster</f>
        <v>180</v>
      </c>
      <c r="Q41" s="48"/>
      <c r="R41" s="131" t="s">
        <v>318</v>
      </c>
      <c r="S41" s="131" t="s">
        <v>321</v>
      </c>
      <c r="T41" s="131">
        <v>9216</v>
      </c>
      <c r="U41" s="131" t="s">
        <v>319</v>
      </c>
      <c r="V41" s="48">
        <v>37</v>
      </c>
      <c r="W41" s="61" t="s">
        <v>39</v>
      </c>
    </row>
    <row r="42" spans="8:23" x14ac:dyDescent="0.25">
      <c r="L42" s="36" t="s">
        <v>281</v>
      </c>
      <c r="M42" s="36" t="s">
        <v>308</v>
      </c>
      <c r="N42" s="121" t="s">
        <v>226</v>
      </c>
      <c r="O42" s="38" t="s">
        <v>230</v>
      </c>
      <c r="P42" s="127">
        <f>CephCluster</f>
        <v>180</v>
      </c>
      <c r="Q42" s="48"/>
      <c r="R42" s="131" t="s">
        <v>318</v>
      </c>
      <c r="S42" s="131" t="s">
        <v>321</v>
      </c>
      <c r="T42" s="131">
        <v>9216</v>
      </c>
      <c r="U42" s="131" t="s">
        <v>319</v>
      </c>
      <c r="V42" s="48">
        <v>38</v>
      </c>
      <c r="W42" s="61" t="s">
        <v>39</v>
      </c>
    </row>
    <row r="43" spans="8:23" x14ac:dyDescent="0.25">
      <c r="L43" s="36" t="s">
        <v>282</v>
      </c>
      <c r="M43" s="36" t="s">
        <v>37</v>
      </c>
      <c r="N43" s="121"/>
      <c r="O43" s="121"/>
      <c r="P43" s="121"/>
      <c r="Q43" s="48"/>
      <c r="R43" s="131" t="s">
        <v>318</v>
      </c>
      <c r="S43" s="131" t="s">
        <v>321</v>
      </c>
      <c r="T43" s="131">
        <v>9216</v>
      </c>
      <c r="U43" s="131" t="s">
        <v>319</v>
      </c>
      <c r="V43" s="48">
        <v>39</v>
      </c>
      <c r="W43" s="61" t="s">
        <v>39</v>
      </c>
    </row>
    <row r="44" spans="8:23" x14ac:dyDescent="0.25">
      <c r="L44" s="36" t="s">
        <v>283</v>
      </c>
      <c r="M44" s="36" t="s">
        <v>37</v>
      </c>
      <c r="N44" s="121"/>
      <c r="O44" s="121"/>
      <c r="P44" s="121"/>
      <c r="Q44" s="48"/>
      <c r="R44" s="48"/>
      <c r="S44" s="48"/>
      <c r="T44" s="48"/>
      <c r="U44" s="48"/>
      <c r="V44" s="48" t="s">
        <v>38</v>
      </c>
      <c r="W44" s="48" t="s">
        <v>38</v>
      </c>
    </row>
    <row r="45" spans="8:23" x14ac:dyDescent="0.25">
      <c r="L45" s="36" t="s">
        <v>284</v>
      </c>
      <c r="M45" s="36" t="s">
        <v>308</v>
      </c>
      <c r="N45" s="38" t="s">
        <v>236</v>
      </c>
      <c r="O45" s="38" t="s">
        <v>234</v>
      </c>
      <c r="P45" s="127">
        <v>170</v>
      </c>
      <c r="Q45" s="128" t="s">
        <v>38</v>
      </c>
      <c r="R45" s="128"/>
      <c r="S45" s="128"/>
      <c r="T45" s="128"/>
      <c r="U45" s="128"/>
      <c r="V45" s="48" t="s">
        <v>38</v>
      </c>
      <c r="W45" s="48" t="s">
        <v>38</v>
      </c>
    </row>
    <row r="46" spans="8:23" x14ac:dyDescent="0.25">
      <c r="L46" s="36" t="s">
        <v>285</v>
      </c>
      <c r="M46" s="36" t="s">
        <v>308</v>
      </c>
      <c r="N46" s="38" t="s">
        <v>236</v>
      </c>
      <c r="O46" s="38" t="s">
        <v>235</v>
      </c>
      <c r="P46" s="37">
        <v>170</v>
      </c>
      <c r="Q46" s="61" t="s">
        <v>38</v>
      </c>
      <c r="R46" s="61"/>
      <c r="S46" s="61"/>
      <c r="T46" s="61"/>
      <c r="U46" s="61"/>
      <c r="V46" s="48" t="s">
        <v>38</v>
      </c>
      <c r="W46" s="48" t="s">
        <v>38</v>
      </c>
    </row>
    <row r="47" spans="8:23" x14ac:dyDescent="0.25">
      <c r="L47" s="36" t="s">
        <v>286</v>
      </c>
      <c r="M47" s="36" t="s">
        <v>37</v>
      </c>
      <c r="N47" s="121"/>
      <c r="O47" s="121"/>
      <c r="P47" s="121"/>
      <c r="Q47" s="48"/>
      <c r="R47" s="48"/>
      <c r="S47" s="48"/>
      <c r="T47" s="48"/>
      <c r="U47" s="48"/>
      <c r="V47" s="48" t="s">
        <v>38</v>
      </c>
      <c r="W47" s="48" t="s">
        <v>38</v>
      </c>
    </row>
    <row r="48" spans="8:23" x14ac:dyDescent="0.25">
      <c r="J48" s="124"/>
      <c r="L48" s="36" t="s">
        <v>287</v>
      </c>
      <c r="M48" s="36" t="s">
        <v>37</v>
      </c>
      <c r="N48" s="121"/>
      <c r="O48" s="121"/>
      <c r="P48" s="121"/>
      <c r="Q48" s="48"/>
      <c r="R48" s="48"/>
      <c r="S48" s="48"/>
      <c r="T48" s="48"/>
      <c r="U48" s="48"/>
      <c r="V48" s="48" t="s">
        <v>38</v>
      </c>
      <c r="W48" s="48" t="s">
        <v>38</v>
      </c>
    </row>
    <row r="49" spans="1:23" x14ac:dyDescent="0.25">
      <c r="J49" s="124"/>
      <c r="L49" s="36" t="s">
        <v>288</v>
      </c>
      <c r="M49" s="36" t="s">
        <v>37</v>
      </c>
      <c r="N49" s="121"/>
      <c r="O49" s="121"/>
      <c r="P49" s="121"/>
      <c r="Q49" s="48"/>
      <c r="R49" s="48"/>
      <c r="S49" s="48"/>
      <c r="T49" s="48"/>
      <c r="U49" s="48"/>
      <c r="V49" s="48" t="s">
        <v>38</v>
      </c>
      <c r="W49" s="48" t="s">
        <v>38</v>
      </c>
    </row>
    <row r="50" spans="1:23" x14ac:dyDescent="0.25">
      <c r="A50" s="124"/>
      <c r="B50" s="124"/>
      <c r="C50" s="124"/>
      <c r="D50" s="124"/>
      <c r="E50" s="124"/>
      <c r="F50" s="124"/>
      <c r="G50" s="124"/>
      <c r="H50" s="124"/>
      <c r="I50" s="124"/>
      <c r="J50" s="124"/>
      <c r="L50" s="36" t="s">
        <v>289</v>
      </c>
      <c r="M50" s="36" t="s">
        <v>37</v>
      </c>
      <c r="N50" s="121"/>
      <c r="O50" s="121"/>
      <c r="P50" s="121"/>
      <c r="Q50" s="48"/>
      <c r="R50" s="48"/>
      <c r="S50" s="48"/>
      <c r="T50" s="48"/>
      <c r="U50" s="48"/>
      <c r="V50" s="48" t="s">
        <v>38</v>
      </c>
      <c r="W50" s="48" t="s">
        <v>38</v>
      </c>
    </row>
    <row r="51" spans="1:23" x14ac:dyDescent="0.25">
      <c r="A51" s="124"/>
      <c r="B51" s="124"/>
      <c r="C51" s="124"/>
      <c r="D51" s="124"/>
      <c r="E51" s="124"/>
      <c r="F51" s="124"/>
      <c r="G51" s="124"/>
      <c r="H51" s="124"/>
      <c r="I51" s="124"/>
      <c r="J51" s="124"/>
      <c r="L51" s="36" t="s">
        <v>290</v>
      </c>
      <c r="M51" s="36" t="s">
        <v>408</v>
      </c>
      <c r="N51" s="38" t="s">
        <v>312</v>
      </c>
      <c r="O51" s="54" t="s">
        <v>409</v>
      </c>
      <c r="P51" s="37"/>
      <c r="Q51" s="123" t="str">
        <f>CONCATENATE(OOB,",",ExtAPI)</f>
        <v>110,190</v>
      </c>
      <c r="R51" s="131" t="s">
        <v>318</v>
      </c>
      <c r="S51" s="131" t="s">
        <v>303</v>
      </c>
      <c r="T51" s="131">
        <v>9216</v>
      </c>
      <c r="U51" s="131" t="s">
        <v>319</v>
      </c>
      <c r="V51" s="48">
        <v>47</v>
      </c>
      <c r="W51" s="61" t="s">
        <v>39</v>
      </c>
    </row>
    <row r="52" spans="1:23" x14ac:dyDescent="0.25">
      <c r="A52" s="124"/>
      <c r="B52" s="124"/>
      <c r="C52" s="124"/>
      <c r="D52" s="124"/>
      <c r="E52" s="124"/>
      <c r="F52" s="124"/>
      <c r="G52" s="124"/>
      <c r="H52" s="124"/>
      <c r="I52" s="124"/>
      <c r="J52" s="124"/>
      <c r="L52" s="36" t="s">
        <v>291</v>
      </c>
      <c r="M52" s="36" t="s">
        <v>305</v>
      </c>
      <c r="N52" s="38" t="s">
        <v>310</v>
      </c>
      <c r="O52" s="36" t="s">
        <v>398</v>
      </c>
      <c r="P52" s="121"/>
      <c r="Q52" s="123" t="str">
        <f>CONCATENATE(OOB,",",Provisioner)</f>
        <v>110,120</v>
      </c>
      <c r="R52" s="131" t="s">
        <v>318</v>
      </c>
      <c r="S52" s="131" t="s">
        <v>303</v>
      </c>
      <c r="T52" s="131">
        <v>9216</v>
      </c>
      <c r="U52" s="131" t="s">
        <v>322</v>
      </c>
      <c r="V52" s="48">
        <v>48</v>
      </c>
      <c r="W52" s="48" t="s">
        <v>39</v>
      </c>
    </row>
    <row r="53" spans="1:23" x14ac:dyDescent="0.25">
      <c r="A53" s="124"/>
      <c r="B53" s="124"/>
      <c r="C53" s="124"/>
      <c r="D53" s="124"/>
      <c r="E53" s="124"/>
      <c r="F53" s="124"/>
      <c r="G53" s="124"/>
      <c r="H53" s="124"/>
      <c r="I53" s="124"/>
      <c r="J53" s="124"/>
      <c r="L53" s="54" t="s">
        <v>292</v>
      </c>
      <c r="M53" s="148" t="s">
        <v>306</v>
      </c>
      <c r="N53" s="38" t="s">
        <v>309</v>
      </c>
      <c r="O53" s="54" t="s">
        <v>292</v>
      </c>
      <c r="P53" s="37"/>
      <c r="Q53" s="48"/>
      <c r="R53" s="131" t="s">
        <v>318</v>
      </c>
      <c r="S53" s="131" t="s">
        <v>303</v>
      </c>
      <c r="T53" s="131">
        <v>9216</v>
      </c>
      <c r="U53" s="131" t="s">
        <v>322</v>
      </c>
      <c r="V53" s="48">
        <v>100</v>
      </c>
      <c r="W53" s="61" t="s">
        <v>320</v>
      </c>
    </row>
    <row r="54" spans="1:23" x14ac:dyDescent="0.25">
      <c r="A54" s="124"/>
      <c r="B54" s="124"/>
      <c r="C54" s="124"/>
      <c r="D54" s="124"/>
      <c r="E54" s="124"/>
      <c r="F54" s="124"/>
      <c r="G54" s="124"/>
      <c r="H54" s="124"/>
      <c r="I54" s="124"/>
      <c r="J54" s="124"/>
      <c r="L54" s="54" t="s">
        <v>293</v>
      </c>
      <c r="M54" s="148" t="s">
        <v>306</v>
      </c>
      <c r="N54" s="38" t="s">
        <v>309</v>
      </c>
      <c r="O54" s="54" t="s">
        <v>293</v>
      </c>
      <c r="P54" s="37"/>
      <c r="Q54" s="48"/>
      <c r="R54" s="131" t="s">
        <v>318</v>
      </c>
      <c r="S54" s="131" t="s">
        <v>303</v>
      </c>
      <c r="T54" s="131">
        <v>9216</v>
      </c>
      <c r="U54" s="131" t="s">
        <v>322</v>
      </c>
      <c r="V54" s="48">
        <v>100</v>
      </c>
      <c r="W54" s="61" t="s">
        <v>320</v>
      </c>
    </row>
    <row r="55" spans="1:23" x14ac:dyDescent="0.25">
      <c r="A55" s="124"/>
      <c r="B55" s="124"/>
      <c r="C55" s="124"/>
      <c r="D55" s="124"/>
      <c r="E55" s="124"/>
      <c r="F55" s="124"/>
      <c r="G55" s="124"/>
      <c r="H55" s="124"/>
      <c r="I55" s="124"/>
      <c r="J55" s="124"/>
      <c r="L55" s="54" t="s">
        <v>294</v>
      </c>
      <c r="M55" s="36" t="s">
        <v>408</v>
      </c>
      <c r="N55" s="38" t="s">
        <v>312</v>
      </c>
      <c r="O55" s="54" t="s">
        <v>229</v>
      </c>
      <c r="P55" s="37"/>
      <c r="Q55" s="123" t="str">
        <f>CONCATENATE(OOB,",",ExtAPI)</f>
        <v>110,190</v>
      </c>
      <c r="R55" s="131" t="s">
        <v>318</v>
      </c>
      <c r="S55" s="131" t="s">
        <v>303</v>
      </c>
      <c r="T55" s="131">
        <v>9216</v>
      </c>
      <c r="U55" s="131" t="s">
        <v>319</v>
      </c>
      <c r="V55" s="48">
        <v>51</v>
      </c>
      <c r="W55" s="61" t="s">
        <v>39</v>
      </c>
    </row>
    <row r="56" spans="1:23" x14ac:dyDescent="0.25">
      <c r="A56" s="124"/>
      <c r="B56" s="124"/>
      <c r="C56" s="124"/>
      <c r="D56" s="124"/>
      <c r="E56" s="124"/>
      <c r="F56" s="124"/>
      <c r="G56" s="124"/>
      <c r="H56" s="124"/>
      <c r="I56" s="124"/>
      <c r="L56" s="54" t="s">
        <v>70</v>
      </c>
      <c r="M56" s="130"/>
      <c r="N56" s="38"/>
      <c r="O56" s="54" t="s">
        <v>409</v>
      </c>
      <c r="P56" s="37"/>
      <c r="Q56" s="123"/>
      <c r="R56" s="123"/>
      <c r="S56" s="123"/>
      <c r="T56" s="123"/>
      <c r="U56" s="123"/>
      <c r="V56" s="48" t="s">
        <v>38</v>
      </c>
      <c r="W56" s="48" t="s">
        <v>38</v>
      </c>
    </row>
    <row r="57" spans="1:23" x14ac:dyDescent="0.25">
      <c r="A57" s="124"/>
      <c r="B57" s="124"/>
      <c r="C57" s="124"/>
      <c r="D57" s="124"/>
      <c r="E57" s="124"/>
      <c r="F57" s="124"/>
      <c r="G57" s="124"/>
      <c r="H57" s="124"/>
      <c r="I57" s="124"/>
      <c r="L57" s="54" t="s">
        <v>295</v>
      </c>
      <c r="M57" s="130"/>
      <c r="N57" s="37"/>
      <c r="O57" s="37"/>
      <c r="P57" s="37"/>
      <c r="Q57" s="48"/>
      <c r="R57" s="48"/>
      <c r="S57" s="48"/>
      <c r="T57" s="48"/>
      <c r="U57" s="48"/>
      <c r="V57" s="48" t="s">
        <v>38</v>
      </c>
      <c r="W57" s="48" t="s">
        <v>38</v>
      </c>
    </row>
    <row r="58" spans="1:23" x14ac:dyDescent="0.25">
      <c r="L58" s="54" t="s">
        <v>296</v>
      </c>
      <c r="M58" s="36"/>
      <c r="N58" s="127"/>
      <c r="O58" s="127"/>
      <c r="P58" s="127"/>
      <c r="Q58" s="128"/>
      <c r="R58" s="128"/>
      <c r="S58" s="128"/>
      <c r="T58" s="128"/>
      <c r="U58" s="128"/>
      <c r="V58" s="127"/>
      <c r="W58" s="127"/>
    </row>
    <row r="59" spans="1:23" x14ac:dyDescent="0.25">
      <c r="L59" s="54" t="s">
        <v>397</v>
      </c>
      <c r="M59" s="148" t="s">
        <v>307</v>
      </c>
      <c r="N59" s="127"/>
      <c r="O59" s="127"/>
      <c r="P59" s="127"/>
      <c r="Q59" s="128"/>
      <c r="R59" s="128"/>
      <c r="S59" s="128"/>
      <c r="T59" s="128"/>
      <c r="U59" s="128"/>
      <c r="V59" s="128"/>
      <c r="W59" s="128"/>
    </row>
    <row r="66" spans="10:14" x14ac:dyDescent="0.25">
      <c r="J66" s="151"/>
      <c r="K66" s="151"/>
      <c r="L66" s="151"/>
      <c r="M66" s="151"/>
      <c r="N66" s="151"/>
    </row>
    <row r="67" spans="10:14" x14ac:dyDescent="0.25">
      <c r="J67" s="151"/>
      <c r="K67" s="151"/>
      <c r="L67" s="151"/>
      <c r="M67" s="151"/>
      <c r="N67" s="151"/>
    </row>
    <row r="68" spans="10:14" x14ac:dyDescent="0.25">
      <c r="J68" s="151"/>
      <c r="K68" s="151"/>
      <c r="L68" s="151"/>
      <c r="M68" s="151"/>
      <c r="N68" s="151"/>
    </row>
    <row r="69" spans="10:14" x14ac:dyDescent="0.25">
      <c r="J69" s="151"/>
      <c r="K69" s="151"/>
      <c r="L69" s="151"/>
      <c r="M69" s="151"/>
      <c r="N69" s="151"/>
    </row>
    <row r="70" spans="10:14" x14ac:dyDescent="0.25">
      <c r="J70" s="151"/>
      <c r="K70" s="151"/>
      <c r="L70" s="151"/>
      <c r="M70" s="151"/>
      <c r="N70" s="151"/>
    </row>
    <row r="71" spans="10:14" x14ac:dyDescent="0.25">
      <c r="J71" s="151"/>
      <c r="K71" s="151"/>
      <c r="L71" s="151"/>
      <c r="M71" s="151"/>
      <c r="N71" s="151"/>
    </row>
    <row r="72" spans="10:14" x14ac:dyDescent="0.25">
      <c r="J72" s="151"/>
      <c r="K72" s="151"/>
      <c r="L72" s="151"/>
      <c r="M72" s="151"/>
      <c r="N72" s="151"/>
    </row>
    <row r="73" spans="10:14" x14ac:dyDescent="0.25">
      <c r="J73" s="151"/>
      <c r="K73" s="151"/>
      <c r="L73" s="151"/>
      <c r="M73" s="151"/>
      <c r="N73" s="151"/>
    </row>
    <row r="74" spans="10:14" x14ac:dyDescent="0.25">
      <c r="J74" s="151"/>
      <c r="K74" s="151"/>
      <c r="L74" s="151"/>
      <c r="M74" s="151"/>
      <c r="N74" s="151"/>
    </row>
    <row r="75" spans="10:14" x14ac:dyDescent="0.25">
      <c r="J75" s="151"/>
      <c r="K75" s="151"/>
      <c r="L75" s="151"/>
      <c r="M75" s="151"/>
      <c r="N75" s="151"/>
    </row>
    <row r="76" spans="10:14" x14ac:dyDescent="0.25">
      <c r="J76" s="151"/>
      <c r="K76" s="151"/>
      <c r="L76" s="151"/>
      <c r="M76" s="151"/>
      <c r="N76" s="151"/>
    </row>
    <row r="77" spans="10:14" x14ac:dyDescent="0.25">
      <c r="J77" s="151"/>
      <c r="K77" s="151"/>
      <c r="L77" s="151"/>
      <c r="M77" s="151"/>
      <c r="N77" s="151"/>
    </row>
    <row r="78" spans="10:14" x14ac:dyDescent="0.25">
      <c r="J78" s="151"/>
      <c r="K78" s="151"/>
      <c r="L78" s="151"/>
      <c r="M78" s="151"/>
      <c r="N78" s="151"/>
    </row>
    <row r="79" spans="10:14" x14ac:dyDescent="0.25">
      <c r="J79" s="151"/>
      <c r="K79" s="151"/>
      <c r="L79" s="151"/>
      <c r="M79" s="151"/>
      <c r="N79" s="151"/>
    </row>
    <row r="80" spans="10:14" x14ac:dyDescent="0.25">
      <c r="J80" s="151"/>
      <c r="K80" s="151"/>
      <c r="L80" s="151"/>
      <c r="M80" s="151"/>
      <c r="N80" s="151"/>
    </row>
    <row r="81" spans="10:14" x14ac:dyDescent="0.25">
      <c r="J81" s="151"/>
      <c r="K81" s="151"/>
      <c r="L81" s="151"/>
      <c r="M81" s="151"/>
      <c r="N81" s="151"/>
    </row>
    <row r="82" spans="10:14" x14ac:dyDescent="0.25">
      <c r="J82" s="151"/>
      <c r="K82" s="151"/>
      <c r="L82" s="151"/>
      <c r="M82" s="151"/>
      <c r="N82" s="151"/>
    </row>
    <row r="83" spans="10:14" x14ac:dyDescent="0.25">
      <c r="J83" s="151"/>
      <c r="K83" s="151"/>
      <c r="L83" s="151"/>
      <c r="M83" s="151"/>
      <c r="N83" s="151"/>
    </row>
    <row r="84" spans="10:14" x14ac:dyDescent="0.25">
      <c r="J84" s="151"/>
      <c r="K84" s="151"/>
      <c r="L84" s="151"/>
      <c r="M84" s="151"/>
      <c r="N84" s="151"/>
    </row>
    <row r="85" spans="10:14" x14ac:dyDescent="0.25">
      <c r="J85" s="151"/>
      <c r="K85" s="151"/>
      <c r="L85" s="151"/>
      <c r="M85" s="151"/>
      <c r="N85" s="151"/>
    </row>
    <row r="86" spans="10:14" x14ac:dyDescent="0.25">
      <c r="J86" s="151"/>
      <c r="K86" s="151"/>
      <c r="L86" s="151"/>
      <c r="M86" s="151"/>
      <c r="N86" s="151"/>
    </row>
    <row r="87" spans="10:14" x14ac:dyDescent="0.25">
      <c r="J87" s="151"/>
      <c r="K87" s="151"/>
      <c r="L87" s="151"/>
      <c r="M87" s="151"/>
      <c r="N87" s="151"/>
    </row>
    <row r="88" spans="10:14" x14ac:dyDescent="0.25">
      <c r="J88" s="151"/>
      <c r="K88" s="151"/>
      <c r="L88" s="151"/>
      <c r="M88" s="151"/>
      <c r="N88" s="151"/>
    </row>
  </sheetData>
  <sheetProtection algorithmName="SHA-512" hashValue="NB6ZEs+lF2P/jxY/Xy8k6JeU0+VHdgXzkZprecNW2iKwbqngxe52z3MBg1RYs00GfURaQwkBAJV0w3iK/A3mPA==" saltValue="gqSzhZ51ShaUg4gDCZMjjg==" spinCount="100000" sheet="1" objects="1" scenarios="1"/>
  <mergeCells count="38">
    <mergeCell ref="H26:I26"/>
    <mergeCell ref="R3:U3"/>
    <mergeCell ref="H3:I3"/>
    <mergeCell ref="A12:C12"/>
    <mergeCell ref="D12:F12"/>
    <mergeCell ref="A13:C13"/>
    <mergeCell ref="D13:F13"/>
    <mergeCell ref="H24:I25"/>
    <mergeCell ref="H13:I13"/>
    <mergeCell ref="A18:F18"/>
    <mergeCell ref="A19:F19"/>
    <mergeCell ref="A14:C14"/>
    <mergeCell ref="D14:F14"/>
    <mergeCell ref="A15:C15"/>
    <mergeCell ref="D15:F15"/>
    <mergeCell ref="A17:F17"/>
    <mergeCell ref="A8:C8"/>
    <mergeCell ref="L2:W2"/>
    <mergeCell ref="L3:M3"/>
    <mergeCell ref="N3:O3"/>
    <mergeCell ref="P3:Q3"/>
    <mergeCell ref="V3:W3"/>
    <mergeCell ref="H31:J33"/>
    <mergeCell ref="A20:F20"/>
    <mergeCell ref="A21:F21"/>
    <mergeCell ref="A3:B3"/>
    <mergeCell ref="C3:F3"/>
    <mergeCell ref="A4:B4"/>
    <mergeCell ref="C4:F4"/>
    <mergeCell ref="A5:B5"/>
    <mergeCell ref="C5:F5"/>
    <mergeCell ref="A6:B6"/>
    <mergeCell ref="C6:F6"/>
    <mergeCell ref="D8:F8"/>
    <mergeCell ref="A9:C9"/>
    <mergeCell ref="D9:F9"/>
    <mergeCell ref="A10:C10"/>
    <mergeCell ref="D10:F10"/>
  </mergeCells>
  <conditionalFormatting sqref="M53:M54">
    <cfRule type="expression" dxfId="26" priority="2" stopIfTrue="1">
      <formula>L53=""</formula>
    </cfRule>
  </conditionalFormatting>
  <conditionalFormatting sqref="M59">
    <cfRule type="expression" dxfId="25" priority="1" stopIfTrue="1">
      <formula>L59=""</formula>
    </cfRule>
  </conditionalFormatting>
  <dataValidations count="1">
    <dataValidation type="list" allowBlank="1" showInputMessage="1" showErrorMessage="1" sqref="M53:M54 M59">
      <formula1>IF(ISERROR(VLOOKUP(N551,O551:Q$575,3,FALSE)),"",INDIRECT(VLOOKUP(N551,O551:Q$575,3,FALSE)))</formula1>
    </dataValidation>
  </dataValidations>
  <pageMargins left="0.7" right="0.7" top="0.75" bottom="0.75" header="0.3" footer="0.3"/>
  <pageSetup orientation="portrait" horizontalDpi="360" verticalDpi="360" r:id="rId1"/>
  <drawing r:id="rId2"/>
  <tableParts count="4"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85193EED7D7C45B2181268987EEB31" ma:contentTypeVersion="0" ma:contentTypeDescription="Create a new document." ma:contentTypeScope="" ma:versionID="0398fff93780d69aa75df20e85be37f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5e0dd24fae28f1b5dd5f79afbe3cfe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Client 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2535616-3E13-4575-9B51-ECA7D821FF84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D5245AC5-DF56-430A-AECE-726FB05E2A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243C670-E16E-4DBD-9932-9E3C368D505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19</vt:i4>
      </vt:variant>
    </vt:vector>
  </HeadingPairs>
  <TitlesOfParts>
    <vt:vector size="28" baseType="lpstr">
      <vt:lpstr>Introduction</vt:lpstr>
      <vt:lpstr>Contact Info</vt:lpstr>
      <vt:lpstr>Equipment List</vt:lpstr>
      <vt:lpstr>Topology</vt:lpstr>
      <vt:lpstr>Logical Layout</vt:lpstr>
      <vt:lpstr>General Configuration</vt:lpstr>
      <vt:lpstr>Dell Networking S3048</vt:lpstr>
      <vt:lpstr>Dell Networking S4048-1</vt:lpstr>
      <vt:lpstr>Dell Networking S4048-2</vt:lpstr>
      <vt:lpstr>ceph_clust_name</vt:lpstr>
      <vt:lpstr>CephCluster</vt:lpstr>
      <vt:lpstr>Ext_net_name</vt:lpstr>
      <vt:lpstr>ExtAPI</vt:lpstr>
      <vt:lpstr>EXTTen</vt:lpstr>
      <vt:lpstr>OOB</vt:lpstr>
      <vt:lpstr>OOB_NAME</vt:lpstr>
      <vt:lpstr>PrivAPI</vt:lpstr>
      <vt:lpstr>PrivAPI_name</vt:lpstr>
      <vt:lpstr>Prov_name</vt:lpstr>
      <vt:lpstr>Provisioner</vt:lpstr>
      <vt:lpstr>PubAPI_Name</vt:lpstr>
      <vt:lpstr>stor_name</vt:lpstr>
      <vt:lpstr>Storage</vt:lpstr>
      <vt:lpstr>ten_beg_name</vt:lpstr>
      <vt:lpstr>ten_end_name</vt:lpstr>
      <vt:lpstr>TenantBeg</vt:lpstr>
      <vt:lpstr>TenantEnd</vt:lpstr>
      <vt:lpstr>VLTDOMAIN</vt:lpstr>
    </vt:vector>
  </TitlesOfParts>
  <Company>Dell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Lastra, Breno</dc:creator>
  <cp:keywords>Internal Use</cp:keywords>
  <cp:lastModifiedBy>Perryman, Randy</cp:lastModifiedBy>
  <dcterms:created xsi:type="dcterms:W3CDTF">2012-09-25T18:45:55Z</dcterms:created>
  <dcterms:modified xsi:type="dcterms:W3CDTF">2016-10-14T22:14:46Z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0x0101001185193EED7D7C45B2181268987EEB31</vt:lpwstr>
  </property>
  <property fmtid="{D5CDD505-2E9C-101B-9397-08002B2CF9AE}" pid="3" name="TitusGUID">
    <vt:lpwstr>61235ecc-5eda-4bfa-b173-25bd66ca9b45</vt:lpwstr>
  </property>
  <property fmtid="{D5CDD505-2E9C-101B-9397-08002B2CF9AE}" pid="4" name="DellClassification">
    <vt:lpwstr>Internal Use</vt:lpwstr>
  </property>
  <property fmtid="{D5CDD505-2E9C-101B-9397-08002B2CF9AE}" pid="5" name="DellSubLabels">
    <vt:lpwstr>Customer Workproduct</vt:lpwstr>
  </property>
  <property fmtid="{D5CDD505-2E9C-101B-9397-08002B2CF9AE}" pid="6" name="DellVisual Markings">
    <vt:lpwstr>None (Metadata Only)</vt:lpwstr>
  </property>
  <property fmtid="{D5CDD505-2E9C-101B-9397-08002B2CF9AE}" pid="7" name="titusconfig">
    <vt:lpwstr>1.1AMER</vt:lpwstr>
  </property>
</Properties>
</file>