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ian\Documents\UoT Data Science Bootcamp\Modules\Module 1 - Excel\Module Challenge\"/>
    </mc:Choice>
  </mc:AlternateContent>
  <xr:revisionPtr revIDLastSave="0" documentId="13_ncr:1_{4B41FA99-069F-4DEB-A10F-2414786227A5}" xr6:coauthVersionLast="47" xr6:coauthVersionMax="47" xr10:uidLastSave="{00000000-0000-0000-0000-000000000000}"/>
  <bookViews>
    <workbookView xWindow="-108" yWindow="-108" windowWidth="23256" windowHeight="12456" tabRatio="804" firstSheet="1" activeTab="1" xr2:uid="{00000000-000D-0000-FFFF-FFFF00000000}"/>
  </bookViews>
  <sheets>
    <sheet name="other charts and pivots" sheetId="18" state="hidden" r:id="rId1"/>
    <sheet name="Crowdfunding" sheetId="1" r:id="rId2"/>
    <sheet name="Category Stats" sheetId="3" r:id="rId3"/>
    <sheet name="Sub-Category Stats" sheetId="4" r:id="rId4"/>
    <sheet name="Launch Date Outcome" sheetId="7" r:id="rId5"/>
    <sheet name="Crowdfunding Goal Analysis" sheetId="8" r:id="rId6"/>
    <sheet name="Statistical Analysis" sheetId="9" r:id="rId7"/>
  </sheets>
  <definedNames>
    <definedName name="_xlnm._FilterDatabase" localSheetId="1" hidden="1">Crowdfunding!$A$1:$T$1001</definedName>
    <definedName name="outcome">Crowdfunding!$G$2:$G$1001</definedName>
    <definedName name="pledged">Crowdfunding!$E$2:$E$1001</definedName>
  </definedNames>
  <calcPr calcId="191029"/>
  <pivotCaches>
    <pivotCache cacheId="1" r:id="rId8"/>
    <pivotCache cacheId="80" r:id="rId9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9" l="1"/>
  <c r="J15" i="9"/>
  <c r="J14" i="9"/>
  <c r="J13" i="9"/>
  <c r="J12" i="9"/>
  <c r="J11" i="9"/>
  <c r="J7" i="9"/>
  <c r="J2" i="9"/>
  <c r="J3" i="9"/>
  <c r="J4" i="9"/>
  <c r="J5" i="9"/>
  <c r="J6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3" i="8"/>
  <c r="B9" i="8"/>
  <c r="B10" i="8"/>
  <c r="B8" i="8"/>
  <c r="B7" i="8"/>
  <c r="B6" i="8"/>
  <c r="B4" i="8"/>
  <c r="B5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8" l="1"/>
  <c r="F10" i="8" s="1"/>
  <c r="E9" i="8"/>
  <c r="F9" i="8" s="1"/>
  <c r="E7" i="8"/>
  <c r="G7" i="8" s="1"/>
  <c r="E2" i="8"/>
  <c r="F2" i="8" s="1"/>
  <c r="E6" i="8"/>
  <c r="G6" i="8" s="1"/>
  <c r="E13" i="8"/>
  <c r="G13" i="8" s="1"/>
  <c r="E8" i="8"/>
  <c r="H8" i="8" s="1"/>
  <c r="E5" i="8"/>
  <c r="G5" i="8" s="1"/>
  <c r="E12" i="8"/>
  <c r="F12" i="8" s="1"/>
  <c r="E4" i="8"/>
  <c r="H4" i="8" s="1"/>
  <c r="E11" i="8"/>
  <c r="H11" i="8" s="1"/>
  <c r="E3" i="8"/>
  <c r="G3" i="8" s="1"/>
  <c r="F7" i="8" l="1"/>
  <c r="H7" i="8"/>
  <c r="G4" i="8"/>
  <c r="H6" i="8"/>
  <c r="G10" i="8"/>
  <c r="H10" i="8"/>
  <c r="H9" i="8"/>
  <c r="F6" i="8"/>
  <c r="G9" i="8"/>
  <c r="F13" i="8"/>
  <c r="F8" i="8"/>
  <c r="G8" i="8"/>
  <c r="F4" i="8"/>
  <c r="H2" i="8"/>
  <c r="G12" i="8"/>
  <c r="G2" i="8"/>
  <c r="F5" i="8"/>
  <c r="H13" i="8"/>
  <c r="G11" i="8"/>
  <c r="H5" i="8"/>
  <c r="H3" i="8"/>
  <c r="F11" i="8"/>
  <c r="F3" i="8"/>
  <c r="H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<sst xmlns="http://schemas.openxmlformats.org/spreadsheetml/2006/main" count="7138" uniqueCount="2131">
  <si>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</si>
  <si>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</si>
  <si>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</si>
  <si>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</si>
  <si>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</si>
  <si>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</si>
  <si>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</si>
  <si>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</si>
  <si>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</si>
  <si>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</si>
  <si>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</si>
  <si>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</si>
  <si>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</si>
  <si>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</si>
  <si>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</si>
  <si>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</si>
  <si>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</si>
  <si>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</si>
  <si>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</si>
  <si>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</si>
  <si>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</si>
  <si>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</si>
  <si>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</si>
  <si>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</si>
  <si>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</si>
  <si>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</si>
  <si>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</si>
  <si>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</si>
  <si>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</si>
  <si>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</si>
  <si>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</si>
  <si>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</si>
  <si>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</si>
  <si>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</si>
  <si>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</si>
  <si>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</si>
  <si>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</si>
  <si>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</si>
  <si>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</si>
  <si>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</si>
  <si>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</si>
  <si>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</si>
  <si>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</si>
  <si>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</si>
  <si>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</si>
  <si>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</si>
  <si>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</si>
  <si>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</si>
  <si>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</si>
  <si>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</si>
  <si>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</si>
  <si>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</si>
  <si>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</si>
  <si>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</si>
  <si>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</si>
  <si>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</si>
  <si>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</si>
  <si>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</si>
  <si>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</si>
  <si>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</si>
  <si>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</si>
  <si>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</si>
  <si>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</si>
  <si>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</si>
  <si>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</si>
  <si>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</si>
  <si>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</si>
  <si>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</si>
  <si>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</si>
  <si>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</si>
  <si>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</si>
  <si>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</si>
  <si>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</si>
  <si>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</si>
  <si>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</si>
  <si>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</si>
  <si>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</si>
  <si>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</si>
  <si>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</si>
  <si>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</si>
  <si>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</si>
  <si>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</si>
  <si>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</si>
  <si>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</si>
  <si>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</si>
  <si>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</si>
  <si>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</si>
  <si>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</si>
  <si>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</si>
  <si>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</si>
  <si>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</si>
  <si>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</si>
  <si>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</si>
  <si>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</si>
  <si>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</si>
  <si>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</si>
  <si>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</si>
  <si>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</si>
  <si>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</si>
  <si>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</si>
  <si>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</si>
  <si>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</si>
  <si>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</si>
  <si>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</si>
  <si>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</si>
  <si>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</si>
  <si>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</si>
  <si>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</si>
  <si>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</si>
  <si>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</si>
  <si>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</si>
  <si>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</si>
  <si>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</si>
  <si>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</si>
  <si>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</si>
  <si>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</si>
  <si>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</si>
  <si>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</si>
  <si>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</si>
  <si>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</si>
  <si>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</si>
  <si>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</si>
  <si>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</si>
  <si>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</si>
  <si>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</si>
  <si>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</si>
  <si>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</si>
  <si>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</si>
  <si>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</si>
  <si>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</si>
  <si>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</si>
  <si>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</si>
  <si>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</si>
  <si>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</si>
  <si>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</si>
  <si>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</si>
  <si>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</si>
  <si>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</si>
  <si>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</si>
  <si>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</si>
  <si>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</si>
  <si>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</si>
  <si>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</si>
  <si>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</si>
  <si>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</si>
  <si>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</si>
  <si>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</si>
  <si>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</si>
  <si>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</si>
  <si>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</si>
  <si>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</si>
  <si>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</si>
  <si>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</si>
  <si>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</si>
  <si>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</si>
  <si>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</si>
  <si>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</si>
  <si>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</si>
  <si>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</si>
  <si>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</si>
  <si>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</si>
  <si>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</si>
  <si>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</si>
  <si>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</si>
  <si>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</si>
  <si>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</si>
  <si>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</si>
  <si>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</si>
  <si>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</si>
  <si>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</si>
  <si>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</si>
  <si>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</si>
  <si>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</si>
  <si>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</si>
  <si>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</si>
  <si>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</si>
  <si>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</si>
  <si>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</si>
  <si>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</si>
  <si>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</si>
  <si>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</si>
  <si>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</si>
  <si>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</si>
  <si>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</si>
  <si>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</si>
  <si>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</si>
  <si>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</si>
  <si>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</si>
  <si>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</si>
  <si>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</si>
  <si>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</si>
  <si>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</si>
  <si>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</si>
  <si>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</si>
  <si>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</si>
  <si>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</si>
  <si>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</si>
  <si>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</si>
  <si>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</si>
  <si>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</si>
  <si>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</si>
  <si>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</si>
  <si>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</si>
  <si>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</si>
  <si>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</si>
  <si>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</si>
  <si>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</si>
  <si>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</si>
  <si>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</si>
  <si>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</si>
  <si>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</si>
  <si>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</si>
  <si>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</si>
  <si>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</si>
  <si>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</si>
  <si>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</si>
  <si>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</si>
  <si>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</si>
  <si>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</si>
  <si>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</si>
  <si>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</si>
  <si>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</si>
  <si>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</si>
  <si>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</si>
  <si>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</si>
  <si>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</si>
  <si>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</si>
  <si>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</si>
  <si>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</si>
  <si>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</si>
  <si>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</si>
  <si>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</si>
  <si>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</si>
  <si>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</si>
  <si>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</si>
  <si>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</si>
  <si>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</si>
  <si>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</si>
  <si>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</si>
  <si>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</si>
  <si>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</si>
  <si>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</si>
  <si>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</si>
  <si>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</si>
  <si>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</si>
  <si>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</si>
  <si>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</si>
  <si>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</si>
  <si>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</si>
  <si>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</si>
  <si>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</si>
  <si>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</si>
  <si>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</si>
  <si>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</si>
  <si>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</si>
  <si>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</si>
  <si>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</si>
  <si>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</si>
  <si>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</si>
  <si>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</si>
  <si>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</si>
  <si>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</si>
  <si>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</si>
  <si>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</si>
  <si>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</si>
  <si>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</si>
  <si>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</si>
  <si>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</si>
  <si>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</si>
  <si>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</si>
  <si>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</si>
  <si>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</si>
  <si>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</si>
  <si>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</si>
  <si>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</si>
  <si>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</si>
  <si>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</si>
  <si>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</si>
  <si>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</si>
  <si>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</si>
  <si>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</si>
  <si>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</si>
  <si>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</si>
  <si>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</si>
  <si>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</si>
  <si>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</si>
  <si>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</si>
  <si>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</si>
  <si>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</si>
  <si>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</si>
  <si>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</si>
  <si>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</si>
  <si>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</si>
  <si>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</si>
  <si>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</si>
  <si>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</si>
  <si>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</si>
  <si>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</si>
  <si>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</si>
  <si>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</si>
  <si>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</si>
  <si>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</si>
  <si>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</si>
  <si>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</si>
  <si>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</si>
  <si>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</si>
  <si>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</si>
  <si>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</si>
  <si>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</si>
  <si>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</si>
  <si>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</si>
  <si>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</si>
  <si>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</si>
  <si>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</si>
  <si>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</si>
  <si>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</si>
  <si>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</si>
  <si>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</si>
  <si>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</si>
  <si>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</si>
  <si>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</si>
  <si>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</si>
  <si>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</si>
  <si>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</si>
  <si>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</si>
  <si>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</si>
  <si>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</si>
  <si>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</si>
  <si>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</si>
  <si>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</si>
  <si>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</si>
  <si>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</si>
  <si>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</si>
  <si>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</si>
  <si>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</si>
  <si>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</si>
  <si>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</si>
  <si>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</si>
  <si>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</si>
  <si>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</si>
  <si>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</si>
  <si>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</si>
  <si>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</si>
  <si>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</si>
  <si>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</si>
  <si>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</si>
  <si>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</si>
  <si>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</si>
  <si>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</si>
  <si>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</si>
  <si>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</si>
  <si>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</si>
  <si>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</si>
  <si>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</si>
  <si>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</si>
  <si>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</si>
  <si>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</si>
  <si>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</si>
  <si>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</si>
  <si>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</si>
  <si>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</si>
  <si>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</si>
  <si>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</si>
  <si>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</si>
  <si>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</si>
  <si>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</si>
  <si>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</si>
  <si>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</si>
  <si>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</si>
  <si>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</si>
  <si>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</si>
  <si>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</si>
  <si>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</si>
  <si>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</si>
  <si>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</si>
  <si>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</si>
  <si>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</si>
  <si>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</si>
  <si>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</si>
  <si>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</si>
  <si>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</si>
  <si>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</si>
  <si>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</si>
  <si>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</si>
  <si>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</si>
  <si>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</si>
  <si>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</si>
  <si>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</si>
  <si>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</si>
  <si>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</si>
  <si>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</si>
  <si>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</si>
  <si>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</si>
  <si>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</si>
  <si>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</si>
  <si>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</si>
  <si>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</si>
  <si>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</si>
  <si>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</si>
  <si>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</si>
  <si>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</si>
  <si>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</si>
  <si>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</si>
  <si>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</si>
  <si>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</si>
  <si>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</si>
  <si>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</si>
  <si>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</si>
  <si>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</si>
  <si>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</si>
  <si>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</si>
  <si>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</si>
  <si>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</si>
  <si>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</si>
  <si>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</si>
  <si>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</si>
  <si>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</si>
  <si>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</si>
  <si>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</si>
  <si>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</si>
  <si>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</si>
  <si>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</si>
  <si>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</si>
  <si>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</si>
  <si>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</si>
  <si>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</si>
  <si>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</si>
  <si>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</si>
  <si>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</si>
  <si>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</si>
  <si>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</si>
  <si>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</si>
  <si>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</si>
  <si>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</si>
  <si>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</si>
  <si>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</si>
  <si>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</si>
  <si>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</si>
  <si>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</si>
  <si>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</si>
  <si>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</si>
  <si>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</si>
  <si>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</si>
  <si>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</si>
  <si>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</si>
  <si>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</si>
  <si>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</si>
  <si>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</si>
  <si>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</si>
  <si>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</si>
  <si>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</si>
  <si>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</si>
  <si>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</si>
  <si>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</si>
  <si>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</si>
  <si>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</si>
  <si>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</si>
  <si>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</si>
  <si>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</si>
  <si>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</si>
  <si>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</si>
  <si>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</si>
  <si>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</si>
  <si>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</si>
  <si>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</si>
  <si>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</si>
  <si>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</si>
  <si>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</si>
  <si>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</si>
  <si>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</si>
  <si>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</si>
  <si>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</si>
  <si>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</si>
  <si>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</si>
  <si>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</si>
  <si>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</si>
  <si>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</si>
  <si>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</si>
  <si>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</si>
  <si>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</si>
  <si>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</si>
  <si>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</si>
  <si>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</si>
  <si>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</si>
  <si>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</si>
  <si>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</si>
  <si>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</si>
  <si>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</si>
  <si>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</si>
  <si>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</si>
  <si>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</si>
  <si>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</si>
  <si>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</si>
  <si>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</si>
  <si>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</si>
  <si>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</si>
  <si>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</si>
  <si>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</si>
  <si>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</si>
  <si>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</si>
  <si>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</si>
  <si>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</si>
  <si>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</si>
  <si>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</si>
  <si>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</si>
  <si>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</si>
  <si>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</si>
  <si>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</si>
  <si>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</si>
  <si>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</si>
  <si>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</si>
  <si>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</si>
  <si>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</si>
  <si>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</si>
  <si>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</si>
  <si>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</si>
  <si>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</si>
  <si>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</si>
  <si>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</si>
  <si>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</si>
  <si>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</si>
  <si>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</si>
  <si>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</si>
  <si>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</si>
  <si>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</si>
  <si>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</si>
  <si>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</si>
  <si>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</si>
  <si>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</si>
  <si>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</si>
  <si>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</si>
  <si>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</si>
  <si>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</si>
  <si>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</si>
  <si>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</si>
  <si>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</si>
  <si>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</si>
  <si>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</si>
  <si>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</si>
  <si>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</si>
  <si>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</si>
  <si>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</si>
  <si>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</si>
  <si>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</si>
  <si>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</si>
  <si>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</si>
  <si>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</si>
  <si>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</si>
  <si>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</si>
  <si>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</si>
  <si>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</si>
  <si>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</si>
  <si>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</si>
  <si>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</si>
  <si>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</si>
  <si>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</si>
  <si>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</si>
  <si>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</si>
  <si>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</si>
  <si>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</si>
  <si>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</si>
  <si>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</si>
  <si>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</si>
  <si>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</si>
  <si>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</si>
  <si>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</si>
  <si>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</si>
  <si>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</si>
  <si>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</si>
  <si>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</si>
  <si>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</si>
  <si>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</si>
  <si>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</si>
  <si>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</si>
  <si>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</si>
  <si>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</si>
  <si>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</si>
  <si>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</si>
  <si>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</si>
  <si>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</si>
  <si>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</si>
  <si>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</si>
  <si>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</si>
  <si>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</si>
  <si>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</si>
  <si>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</si>
  <si>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</si>
  <si>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</si>
  <si>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</si>
  <si>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</si>
  <si>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</si>
  <si>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</si>
  <si>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</si>
  <si>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</si>
  <si>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</si>
  <si>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</si>
  <si>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</si>
  <si>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</si>
  <si>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</si>
  <si>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</si>
  <si>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</si>
  <si>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</si>
  <si>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</si>
  <si>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</si>
  <si>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</si>
  <si>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</si>
  <si>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</si>
  <si>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</si>
  <si>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</si>
  <si>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</si>
  <si>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</si>
  <si>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</si>
  <si>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</si>
  <si>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</si>
  <si>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</si>
  <si>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</si>
  <si>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</si>
  <si>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</si>
  <si>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</si>
  <si>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</si>
  <si>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</si>
  <si>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</si>
  <si>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</si>
  <si>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</si>
  <si>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</si>
  <si>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</si>
  <si>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</si>
  <si>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</si>
  <si>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</si>
  <si>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</si>
  <si>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</si>
  <si>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</si>
  <si>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</si>
  <si>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</si>
  <si>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</si>
  <si>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</si>
  <si>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</si>
  <si>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</si>
  <si>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</si>
  <si>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</si>
  <si>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</si>
  <si>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</si>
  <si>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</si>
  <si>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</si>
  <si>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</si>
  <si>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</si>
  <si>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</si>
  <si>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</si>
  <si>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</si>
  <si>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</si>
  <si>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</si>
  <si>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</si>
  <si>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</si>
  <si>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</si>
  <si>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</si>
  <si>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</si>
  <si>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</si>
  <si>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</si>
  <si>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</si>
  <si>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</si>
  <si>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</si>
  <si>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</si>
  <si>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</si>
  <si>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</si>
  <si>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</si>
  <si>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</si>
  <si>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</si>
  <si>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</si>
  <si>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</si>
  <si>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</si>
  <si>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</si>
  <si>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</si>
  <si>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</si>
  <si>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</si>
  <si>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</si>
  <si>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</si>
  <si>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</si>
  <si>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</si>
  <si>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</si>
  <si>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</si>
  <si>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</si>
  <si>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</si>
  <si>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</si>
  <si>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</si>
  <si>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</si>
  <si>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</si>
  <si>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</si>
  <si>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</si>
  <si>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</si>
  <si>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</si>
  <si>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</si>
  <si>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</si>
  <si>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</si>
  <si>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</si>
  <si>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</si>
  <si>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</si>
  <si>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</si>
  <si>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</si>
  <si>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</si>
  <si>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</si>
  <si>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</si>
  <si>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</si>
  <si>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</si>
  <si>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</si>
  <si>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</si>
  <si>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</si>
  <si>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</si>
  <si>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</si>
  <si>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</si>
  <si>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</si>
  <si>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</si>
  <si>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</si>
  <si>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</si>
  <si>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</si>
  <si>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</si>
  <si>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</si>
  <si>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</si>
  <si>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</si>
  <si>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</si>
  <si>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</si>
  <si>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</si>
  <si>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</si>
  <si>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</si>
  <si>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</si>
  <si>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</si>
  <si>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</si>
  <si>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</si>
  <si>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</si>
  <si>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</si>
  <si>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</si>
  <si>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</si>
  <si>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</si>
  <si>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</si>
  <si>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</si>
  <si>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</si>
  <si>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</si>
  <si>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</si>
  <si>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</si>
  <si>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</si>
  <si>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</si>
  <si>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</si>
  <si>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</si>
  <si>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</si>
  <si>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</si>
  <si>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</si>
  <si>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</si>
  <si>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</si>
  <si>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</si>
  <si>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</si>
  <si>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</si>
  <si>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</si>
  <si>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</si>
  <si>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</si>
  <si>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</si>
  <si>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</si>
  <si>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</si>
  <si>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</si>
  <si>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</si>
  <si>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</si>
  <si>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</si>
  <si>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</si>
  <si>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</si>
  <si>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</si>
  <si>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</si>
  <si>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</si>
  <si>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</si>
  <si>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</si>
  <si>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</si>
  <si>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</si>
  <si>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</si>
  <si>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</si>
  <si>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</si>
  <si>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</si>
  <si>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</si>
  <si>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</si>
  <si>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</si>
  <si>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</si>
  <si>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</si>
  <si>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</si>
  <si>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</si>
  <si>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</si>
  <si>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</si>
  <si>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</si>
  <si>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</si>
  <si>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</si>
  <si>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</si>
  <si>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</si>
  <si>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</si>
  <si>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</si>
  <si>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</si>
  <si>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</si>
  <si>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</si>
  <si>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</si>
  <si>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</si>
  <si>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</si>
  <si>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</si>
  <si>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</si>
  <si>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</si>
  <si>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</si>
  <si>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</si>
  <si>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</si>
  <si>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</si>
  <si>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</si>
  <si>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</si>
  <si>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</si>
  <si>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</si>
  <si>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</si>
  <si>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</si>
  <si>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</si>
  <si>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</si>
  <si>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</si>
  <si>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</si>
  <si>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</si>
  <si>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</si>
  <si>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</si>
  <si>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</si>
  <si>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</si>
  <si>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</si>
  <si>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</si>
  <si>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</si>
  <si>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</si>
  <si>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</si>
  <si>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</si>
  <si>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</si>
  <si>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</si>
  <si>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</si>
  <si>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</si>
  <si>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</si>
  <si>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</si>
  <si>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</si>
  <si>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</si>
  <si>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</si>
  <si>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</si>
  <si>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</si>
  <si>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</si>
  <si>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</si>
  <si>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</si>
  <si>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</si>
  <si>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</si>
  <si>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</si>
  <si>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</si>
  <si>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</si>
  <si>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</si>
  <si>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</si>
  <si>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</si>
  <si>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</si>
  <si>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</si>
  <si>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</si>
  <si>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</si>
  <si>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</si>
  <si>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</si>
  <si>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</si>
  <si>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</si>
  <si>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</si>
  <si>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</si>
  <si>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</si>
  <si>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</si>
  <si>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</si>
  <si>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</si>
  <si>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</si>
  <si>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</si>
  <si>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</si>
  <si>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</si>
  <si>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</si>
  <si>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</si>
  <si>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</si>
  <si>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</si>
  <si>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</si>
  <si>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</si>
  <si>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</si>
  <si>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</si>
  <si>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</si>
  <si>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</si>
  <si>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</si>
  <si>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</si>
  <si>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</si>
  <si>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</si>
  <si>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</si>
  <si>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</si>
  <si>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</si>
  <si>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</si>
  <si>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</si>
  <si>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</si>
  <si>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</si>
  <si>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</si>
  <si>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</si>
  <si>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</si>
  <si>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</si>
  <si>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</si>
  <si>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</si>
  <si>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</si>
  <si>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</si>
  <si>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</si>
  <si>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</si>
  <si>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</si>
  <si>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</si>
  <si>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</si>
  <si>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</si>
  <si>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</si>
  <si>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</si>
  <si>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</si>
  <si>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</si>
  <si>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</si>
  <si>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</si>
  <si>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</si>
  <si>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</si>
  <si>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</si>
  <si>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</si>
  <si>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</si>
  <si>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</si>
  <si>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</si>
  <si>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</si>
  <si>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</si>
  <si>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</si>
  <si>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</si>
  <si>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</si>
  <si>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</si>
  <si>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</si>
  <si>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</si>
  <si>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</si>
  <si>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</si>
  <si>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</si>
  <si>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</si>
  <si>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</si>
  <si>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</si>
  <si>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</si>
  <si>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</si>
  <si>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</si>
  <si>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</si>
  <si>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</si>
  <si>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</si>
  <si>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</si>
  <si>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</si>
  <si>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</si>
  <si>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</si>
  <si>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</si>
  <si>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</si>
  <si>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</si>
  <si>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</si>
  <si>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</si>
  <si>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</si>
  <si>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</si>
  <si>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</si>
  <si>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</si>
  <si>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</si>
  <si>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</si>
  <si>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</si>
  <si>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</si>
  <si>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</si>
  <si>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</si>
  <si>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</si>
  <si>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</si>
  <si>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</si>
  <si>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</si>
  <si>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</si>
  <si>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</si>
  <si>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</si>
  <si>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</si>
  <si>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</si>
  <si>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</si>
  <si>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</si>
  <si>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</si>
  <si>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</si>
  <si>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</si>
  <si>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</si>
  <si>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</si>
  <si>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</si>
  <si>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</si>
  <si>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</si>
  <si>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</si>
  <si>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</si>
  <si>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</si>
  <si>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</si>
  <si>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</si>
  <si>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</si>
  <si>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</si>
  <si>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</si>
  <si>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</si>
  <si>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</si>
  <si>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</si>
  <si>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</si>
  <si>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</si>
  <si>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</si>
  <si>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</si>
  <si>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</si>
  <si>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</si>
  <si>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</si>
  <si>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</si>
  <si>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</si>
  <si>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</si>
  <si>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</si>
  <si>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</si>
  <si>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</si>
  <si>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</si>
  <si>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</si>
  <si>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</si>
  <si>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</si>
  <si>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</si>
  <si>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</si>
  <si>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</si>
  <si>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</si>
  <si>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</si>
  <si>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</si>
  <si>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</si>
  <si>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</si>
  <si>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</si>
  <si>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</si>
  <si>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</si>
  <si>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</si>
  <si>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</si>
  <si>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</si>
  <si>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</si>
  <si>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</si>
  <si>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</si>
  <si>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</si>
  <si>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</si>
  <si>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</si>
  <si>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</si>
  <si>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</si>
  <si>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</si>
  <si>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</si>
  <si>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</si>
  <si>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</si>
  <si>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</si>
  <si>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</si>
  <si>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</si>
  <si>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</si>
  <si>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</si>
  <si>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</si>
  <si>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</si>
  <si>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</si>
  <si>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</si>
  <si>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</si>
  <si>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</si>
  <si>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</si>
  <si>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</si>
  <si>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</si>
  <si>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</si>
  <si>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</si>
  <si>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</si>
  <si>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</si>
  <si>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</si>
  <si>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</si>
  <si>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</si>
  <si>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</si>
  <si>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</si>
  <si>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</si>
  <si>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</si>
  <si>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</si>
  <si>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</si>
  <si>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</si>
  <si>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</si>
  <si>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</si>
  <si>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</si>
  <si>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</si>
  <si>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</si>
  <si>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</si>
  <si>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</si>
  <si>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</si>
  <si>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</si>
  <si>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</si>
  <si>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</si>
  <si>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</si>
  <si>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</si>
  <si>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</si>
  <si>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</si>
  <si>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</si>
  <si>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</si>
  <si>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</si>
  <si>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</si>
  <si>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</si>
  <si>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</si>
  <si>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</si>
  <si>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</si>
  <si>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</si>
  <si>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</si>
  <si>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</si>
  <si>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</si>
  <si>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</si>
  <si>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</si>
  <si>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</si>
  <si>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</si>
  <si>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</si>
  <si>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</si>
  <si>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</si>
  <si>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</si>
  <si>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</si>
  <si>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</si>
  <si>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</si>
  <si>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</si>
  <si>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</si>
  <si>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</si>
  <si>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</si>
  <si>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</si>
  <si>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</si>
  <si>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</si>
  <si>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</si>
  <si>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</si>
  <si>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</si>
  <si>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</si>
  <si>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</si>
  <si>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</si>
  <si>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</si>
  <si>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</si>
  <si>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</si>
  <si>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</si>
  <si>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</si>
  <si>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</si>
  <si>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</si>
  <si>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</si>
  <si>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</si>
  <si>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</si>
  <si>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</si>
  <si>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</si>
  <si>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</si>
  <si>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</si>
  <si>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</si>
  <si>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</si>
  <si>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</si>
  <si>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</si>
  <si>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</si>
  <si>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</si>
  <si>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</si>
  <si>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</si>
  <si>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</si>
  <si>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</si>
  <si>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</si>
  <si>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</si>
  <si>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</si>
  <si>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</si>
  <si>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</si>
  <si>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</si>
  <si>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</si>
  <si>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</si>
  <si>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</si>
  <si>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</si>
  <si>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</si>
  <si>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</si>
  <si>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</si>
  <si>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</si>
  <si>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</si>
  <si>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</si>
  <si>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</si>
  <si>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</si>
  <si>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</si>
  <si>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</si>
  <si>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</si>
  <si>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</si>
  <si>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</si>
  <si>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</si>
  <si>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</si>
  <si>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</si>
  <si>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</si>
  <si>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</si>
  <si>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</si>
  <si>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</si>
  <si>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</si>
  <si>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</si>
  <si>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</si>
  <si>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</si>
  <si>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</si>
  <si>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</si>
  <si>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</si>
  <si>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</si>
  <si>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</si>
  <si>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</si>
  <si>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</si>
  <si>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</si>
  <si>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</si>
  <si>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</si>
  <si>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</si>
  <si>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</si>
  <si>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</si>
  <si>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</si>
  <si>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</si>
  <si>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</si>
  <si>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</si>
  <si>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</si>
  <si>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</si>
  <si>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</si>
  <si>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</si>
  <si>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</si>
  <si>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</si>
  <si>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</si>
  <si>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</si>
  <si>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</si>
  <si>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</si>
  <si>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</si>
  <si>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</si>
  <si>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</si>
  <si>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</si>
  <si>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</si>
  <si>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</si>
  <si>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</si>
  <si>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</si>
  <si>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</si>
  <si>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</si>
  <si>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</si>
  <si>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</si>
  <si>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</si>
  <si>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</si>
  <si>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</si>
  <si>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</si>
  <si>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</si>
  <si>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</si>
  <si>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</si>
  <si>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</si>
  <si>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</si>
  <si>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</si>
  <si>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</si>
  <si>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</si>
  <si>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</si>
  <si>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</si>
  <si>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</si>
  <si>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</si>
  <si>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</si>
  <si>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</si>
  <si>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</si>
  <si>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</si>
  <si>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</si>
  <si>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</si>
  <si>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</si>
  <si>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</si>
  <si>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</si>
  <si>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</si>
  <si>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</si>
  <si>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</si>
  <si>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</si>
  <si>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</si>
  <si>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</si>
  <si>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</si>
  <si>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</si>
  <si>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</si>
  <si>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</si>
  <si>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</si>
  <si>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</si>
  <si>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</si>
  <si>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</si>
  <si>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</si>
  <si>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</si>
  <si>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</si>
  <si>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</si>
  <si>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</si>
  <si>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</si>
  <si>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</si>
  <si>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</si>
  <si>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</si>
  <si>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</si>
  <si>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</si>
  <si>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</si>
  <si>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</si>
  <si>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</si>
  <si>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</si>
  <si>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</si>
  <si>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</si>
  <si>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</si>
  <si>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</si>
  <si>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</si>
  <si>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</si>
  <si>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</si>
  <si>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</si>
  <si>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</si>
  <si>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</si>
  <si>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</si>
  <si>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</si>
  <si>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</si>
  <si>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</si>
  <si>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</si>
  <si>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</si>
  <si>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</si>
  <si>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</si>
  <si>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</si>
  <si>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</si>
  <si>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</si>
  <si>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</si>
  <si>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</si>
  <si>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</si>
  <si>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</si>
  <si>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</si>
  <si>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</si>
  <si>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</si>
  <si>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</si>
  <si>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</si>
  <si>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</si>
  <si>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</si>
  <si>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</si>
  <si>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</si>
  <si>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</si>
  <si>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</si>
  <si>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</si>
  <si>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</si>
  <si>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</si>
  <si>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</si>
  <si>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</si>
  <si>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</si>
  <si>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</si>
  <si>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</si>
  <si>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</si>
  <si>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</si>
  <si>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</si>
  <si>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</si>
  <si>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</si>
  <si>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</si>
  <si>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</si>
  <si>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</si>
  <si>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</si>
  <si>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</si>
  <si>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</si>
  <si>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</si>
  <si>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</si>
  <si>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</si>
  <si>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</si>
  <si>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</si>
  <si>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</si>
  <si>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</si>
  <si>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</si>
  <si>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</si>
  <si>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</si>
  <si>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</si>
  <si>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</si>
  <si>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</si>
  <si>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</si>
  <si>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</si>
  <si>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</si>
  <si>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</si>
  <si>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</si>
  <si>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</si>
  <si>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</si>
  <si>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</si>
  <si>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</si>
  <si>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</si>
  <si>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</si>
  <si>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</si>
  <si>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</si>
  <si>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</si>
  <si>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</si>
  <si>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</si>
  <si>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</si>
  <si>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</si>
  <si>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</si>
  <si>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</si>
  <si>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</si>
  <si>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</si>
  <si>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</si>
  <si>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</si>
  <si>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</si>
  <si>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</si>
  <si>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</si>
  <si>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</si>
  <si>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</si>
  <si>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</si>
  <si>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</si>
  <si>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</si>
  <si>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</si>
  <si>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</si>
  <si>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</si>
  <si>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</si>
  <si>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</si>
  <si>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</si>
  <si>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</si>
  <si>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</si>
  <si>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</si>
  <si>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</si>
  <si>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</si>
  <si>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</si>
  <si>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</si>
  <si>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</si>
  <si>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</si>
  <si>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</si>
  <si>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</si>
  <si>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</si>
  <si>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</si>
  <si>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</si>
  <si>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</si>
  <si>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</si>
  <si>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</si>
  <si>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</si>
  <si>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</si>
  <si>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</si>
  <si>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</si>
  <si>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</si>
  <si>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</si>
  <si>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</si>
  <si>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</si>
  <si>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</si>
  <si>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</si>
  <si>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</si>
  <si>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</si>
  <si>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</si>
  <si>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</si>
  <si>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</si>
  <si>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</si>
  <si>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</si>
  <si>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</si>
  <si>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</si>
  <si>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</si>
  <si>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</si>
  <si>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</si>
  <si>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</si>
  <si>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</si>
  <si>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</si>
  <si>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</si>
  <si>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</si>
  <si>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</si>
  <si>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</si>
  <si>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</si>
  <si>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</si>
  <si>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</si>
  <si>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</si>
  <si>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</si>
  <si>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</si>
  <si>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</si>
  <si>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</si>
  <si>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</si>
  <si>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</si>
  <si>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</si>
  <si>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</si>
  <si>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</si>
  <si>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</si>
  <si>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</si>
  <si>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</si>
  <si>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</si>
  <si>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</si>
  <si>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</si>
  <si>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</si>
  <si>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</si>
  <si>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</si>
  <si>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</si>
  <si>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</si>
  <si>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</si>
  <si>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</si>
  <si>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</si>
  <si>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</si>
  <si>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</si>
  <si>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</si>
  <si>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</si>
  <si>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</si>
  <si>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</si>
  <si>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</si>
  <si>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</si>
  <si>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</si>
  <si>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</si>
  <si>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</si>
  <si>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</si>
  <si>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</si>
  <si>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</si>
  <si>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</si>
  <si>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</si>
  <si>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</si>
  <si>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</si>
  <si>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</si>
  <si>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</si>
  <si>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</si>
  <si>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</si>
  <si>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</si>
  <si>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</si>
  <si>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</si>
  <si>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</si>
  <si>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</si>
  <si>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</si>
  <si>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</si>
  <si>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</si>
  <si>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</si>
  <si>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</si>
  <si>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</si>
  <si>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</si>
  <si>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</si>
  <si>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</si>
  <si>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</si>
  <si>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</si>
  <si>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</si>
  <si>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</si>
  <si>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</si>
  <si>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</si>
  <si>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</si>
  <si>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</si>
  <si>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</si>
  <si>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</si>
  <si>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</si>
  <si>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</si>
  <si>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</si>
  <si>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</si>
  <si>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</si>
  <si>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</si>
  <si>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</si>
  <si>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</si>
  <si>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</si>
  <si>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</si>
  <si>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</si>
  <si>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</si>
  <si>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</si>
  <si>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</si>
  <si>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</si>
  <si>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</si>
  <si>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</si>
  <si>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</si>
  <si>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</si>
  <si>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</si>
  <si>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</si>
  <si>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</si>
  <si>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</si>
  <si>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</si>
  <si>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</si>
  <si>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</si>
  <si>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</si>
  <si>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</si>
  <si>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</si>
  <si>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</si>
  <si>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</si>
  <si>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</si>
  <si>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</si>
  <si>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</si>
  <si>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</si>
  <si>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</si>
  <si>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</si>
  <si>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</si>
  <si>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</si>
  <si>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</si>
  <si>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</si>
  <si>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</si>
  <si>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</si>
  <si>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</si>
  <si>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</si>
  <si>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</si>
  <si>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</si>
  <si>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</si>
  <si>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</si>
  <si>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</si>
  <si>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</si>
  <si>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</si>
  <si>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</si>
  <si>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</si>
  <si>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</si>
  <si>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</si>
  <si>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</si>
  <si>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</si>
  <si>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</si>
  <si>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</si>
  <si>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</si>
  <si>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</si>
  <si>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</si>
  <si>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</si>
  <si>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</si>
  <si>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</si>
  <si>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</si>
  <si>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</si>
  <si>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</si>
  <si>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</si>
  <si>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</si>
  <si>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</si>
  <si>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</si>
  <si>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</si>
  <si>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</si>
  <si>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</si>
  <si>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</si>
  <si>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</si>
  <si>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</si>
  <si>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</si>
  <si>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</si>
  <si>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</si>
  <si>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</si>
  <si>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</si>
  <si>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</si>
  <si>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</si>
  <si>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</si>
  <si>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</si>
  <si>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</si>
  <si>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</si>
  <si>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</si>
  <si>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</si>
  <si>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</si>
  <si>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</si>
  <si>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</si>
  <si>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</si>
  <si>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</si>
  <si>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</si>
  <si>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</si>
  <si>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</si>
  <si>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</si>
  <si>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</si>
  <si>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</si>
  <si>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</si>
  <si>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</si>
  <si>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</si>
  <si>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</si>
  <si>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</si>
  <si>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</si>
  <si>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</si>
  <si>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</si>
  <si>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</si>
  <si>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</si>
  <si>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</si>
  <si>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</si>
  <si>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</si>
  <si>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</si>
  <si>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</si>
  <si>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</si>
  <si>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</si>
  <si>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</si>
  <si>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</si>
  <si>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</si>
  <si>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</si>
  <si>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</si>
  <si>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</si>
  <si>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</si>
  <si>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</si>
  <si>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</si>
  <si>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</si>
  <si>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</si>
  <si>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</si>
  <si>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</si>
  <si>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</si>
  <si>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</si>
  <si>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</si>
  <si>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</si>
  <si>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</si>
  <si>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</si>
  <si>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</si>
  <si>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</si>
  <si>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</si>
  <si>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</si>
  <si>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</si>
  <si>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</si>
  <si>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</si>
  <si>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</si>
  <si>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</si>
  <si>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</si>
  <si>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</si>
  <si>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</si>
  <si>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</si>
  <si>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</si>
  <si>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</si>
  <si>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</si>
  <si>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</si>
  <si>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</si>
  <si>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</si>
  <si>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</si>
  <si>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</si>
  <si>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</si>
  <si>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</si>
  <si>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</si>
  <si>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</si>
  <si>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</si>
  <si>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</si>
  <si>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</si>
  <si>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</si>
  <si>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</si>
  <si>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</si>
  <si>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</si>
  <si>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</si>
  <si>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</si>
  <si>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</si>
  <si>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</si>
  <si>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</si>
  <si>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</si>
  <si>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</si>
  <si>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</si>
  <si>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</si>
  <si>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</si>
  <si>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</si>
  <si>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</si>
  <si>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</si>
  <si>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</si>
  <si>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</si>
  <si>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</si>
  <si>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</si>
  <si>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</si>
  <si>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</si>
  <si>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</si>
  <si>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</si>
  <si>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</si>
  <si>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</si>
  <si>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</si>
  <si>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</si>
  <si>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</si>
  <si>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</si>
  <si>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</si>
  <si>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</si>
  <si>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</si>
  <si>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</si>
  <si>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</si>
  <si>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</si>
  <si>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</si>
  <si>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</si>
  <si>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</si>
  <si>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</si>
  <si>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</si>
  <si>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</si>
  <si>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</si>
  <si>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</si>
  <si>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</si>
  <si>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</si>
  <si>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</si>
  <si>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</si>
  <si>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</si>
  <si>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</si>
  <si>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</si>
  <si>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</si>
  <si>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</si>
  <si>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</si>
  <si>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</si>
  <si>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</si>
  <si>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</si>
  <si>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</si>
  <si>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</si>
  <si>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</si>
  <si>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</si>
  <si>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</si>
  <si>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</si>
  <si>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</si>
  <si>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</si>
  <si>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</si>
  <si>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</si>
  <si>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</si>
  <si>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</si>
  <si>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</si>
  <si>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</si>
  <si>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</si>
  <si>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</si>
  <si>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</si>
  <si>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</si>
  <si>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</si>
  <si>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</si>
  <si>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</si>
  <si>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</si>
  <si>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</si>
  <si>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</si>
  <si>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</si>
  <si>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</si>
  <si>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</si>
  <si>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</si>
  <si>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</si>
  <si>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</si>
  <si>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</si>
  <si>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</si>
  <si>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</si>
  <si>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</si>
  <si>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</si>
  <si>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</si>
  <si>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</si>
  <si>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</si>
  <si>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</si>
  <si>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</si>
  <si>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</si>
  <si>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</si>
  <si>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</si>
  <si>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</si>
  <si>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</si>
  <si>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</si>
  <si>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</si>
  <si>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</si>
  <si>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</si>
  <si>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</si>
  <si>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</si>
  <si>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</si>
  <si>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</si>
  <si>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</si>
  <si>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</si>
  <si>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</si>
  <si>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</si>
  <si>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</si>
  <si>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</si>
  <si>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</si>
  <si>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</si>
  <si>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</si>
  <si>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</si>
  <si>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</si>
  <si>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</si>
  <si>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</si>
  <si>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</si>
  <si>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</si>
  <si>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</si>
  <si>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</si>
  <si>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</si>
  <si>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</si>
  <si>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</si>
  <si>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</si>
  <si>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</si>
  <si>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</si>
  <si>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</si>
  <si>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</si>
  <si>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</si>
  <si>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</si>
  <si>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</si>
  <si>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</si>
  <si>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</si>
  <si>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</si>
  <si>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</si>
  <si>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</si>
  <si>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</si>
  <si>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</si>
  <si>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</si>
  <si>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</si>
  <si>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</si>
  <si>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</si>
  <si>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</si>
  <si>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</si>
  <si>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</si>
  <si>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</si>
  <si>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</si>
  <si>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</si>
  <si>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</si>
  <si>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</si>
  <si>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</si>
  <si>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</si>
  <si>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</si>
  <si>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</si>
  <si>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</si>
  <si>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</si>
  <si>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</si>
  <si>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</si>
  <si>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</si>
  <si>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</si>
  <si>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</si>
  <si>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</si>
  <si>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</si>
  <si>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</si>
  <si>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</si>
  <si>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</si>
  <si>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</si>
  <si>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</si>
  <si>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</si>
  <si>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</si>
  <si>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</si>
  <si>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</si>
  <si>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</si>
  <si>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</si>
  <si>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</si>
  <si>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</si>
  <si>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</si>
  <si>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</si>
  <si>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</si>
  <si>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</si>
  <si>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</si>
  <si>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</si>
  <si>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</si>
  <si>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</si>
  <si>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</si>
  <si>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</si>
  <si>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</si>
  <si>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</si>
  <si>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</si>
  <si>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</si>
  <si>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</si>
  <si>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</si>
  <si>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</si>
  <si>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</si>
  <si>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</si>
  <si>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</si>
  <si>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</si>
  <si>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</si>
  <si>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</si>
  <si>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</si>
  <si>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</si>
  <si>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</si>
  <si>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</si>
  <si>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</si>
  <si>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</si>
  <si>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</si>
  <si>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</si>
  <si>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</si>
  <si>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</si>
  <si>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</si>
  <si>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</si>
  <si>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</si>
  <si>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</si>
  <si>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</si>
  <si>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</si>
  <si>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</si>
  <si>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</si>
  <si>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</si>
  <si>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</si>
  <si>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</si>
  <si>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</si>
  <si>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</si>
  <si>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</si>
  <si>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</si>
  <si>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</si>
  <si>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</si>
  <si>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</si>
  <si>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</si>
  <si>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</si>
  <si>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</si>
  <si>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</si>
  <si>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</si>
  <si>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</si>
  <si>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</si>
  <si>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</si>
  <si>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</si>
  <si>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</si>
  <si>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</si>
  <si>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</si>
  <si>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</si>
  <si>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</si>
  <si>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</si>
  <si>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</si>
  <si>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</si>
  <si>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</si>
  <si>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</si>
  <si>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</si>
  <si>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</si>
  <si>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</si>
  <si>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</si>
  <si>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</si>
  <si>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</si>
  <si>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</si>
  <si>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</si>
  <si>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</si>
  <si>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</si>
  <si>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</si>
  <si>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</si>
  <si>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</si>
  <si>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</si>
  <si>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</si>
  <si>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</si>
  <si>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</si>
  <si>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</si>
  <si>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</si>
  <si>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</si>
  <si>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</si>
  <si>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</si>
  <si>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</si>
  <si>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</si>
  <si>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</si>
  <si>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</si>
  <si>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</si>
  <si>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</si>
  <si>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</si>
  <si>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</si>
  <si>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</si>
  <si>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</si>
  <si>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</si>
  <si>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</si>
  <si>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</si>
  <si>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</si>
  <si>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</si>
  <si>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</si>
  <si>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</si>
  <si>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</si>
  <si>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</si>
  <si>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</si>
  <si>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</si>
  <si>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</si>
  <si>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</si>
  <si>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</si>
  <si>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</si>
  <si>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</si>
  <si>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</si>
  <si>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</si>
  <si>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</si>
  <si>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</si>
  <si>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</si>
  <si>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</si>
  <si>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</si>
  <si>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</si>
  <si>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</si>
  <si>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</si>
  <si>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</si>
  <si>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</si>
  <si>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</si>
  <si>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</si>
  <si>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</si>
  <si>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</si>
  <si>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</si>
  <si>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</si>
  <si>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</si>
  <si>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</si>
  <si>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</si>
  <si>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</si>
  <si>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</si>
  <si>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</si>
  <si>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</si>
  <si>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</si>
  <si>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</si>
  <si>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</si>
  <si>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</si>
  <si>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</si>
  <si>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</si>
  <si>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</si>
  <si>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</si>
  <si>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</si>
  <si>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</si>
  <si>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</si>
  <si>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</si>
  <si>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</si>
  <si>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</si>
  <si>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</si>
  <si>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</si>
  <si>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</si>
  <si>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</si>
  <si>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</si>
  <si>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</si>
  <si>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</si>
  <si>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</si>
  <si>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</si>
  <si>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</si>
  <si>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</si>
  <si>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</si>
  <si>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</si>
  <si>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</si>
  <si>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</si>
  <si>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</si>
  <si>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</si>
  <si>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</si>
  <si>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</si>
  <si>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</si>
  <si>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</si>
  <si>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</si>
  <si>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</si>
  <si>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</si>
  <si>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</si>
  <si>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</si>
  <si>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</si>
  <si>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</si>
  <si>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</si>
  <si>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</si>
  <si>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</si>
  <si>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</si>
  <si>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</si>
  <si>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</si>
  <si>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</si>
  <si>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</si>
  <si>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</si>
  <si>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</si>
  <si>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</si>
  <si>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</si>
  <si>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</si>
  <si>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</si>
  <si>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</si>
  <si>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</si>
  <si>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</si>
  <si>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</si>
  <si>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</si>
  <si>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</si>
  <si>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</si>
  <si>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</si>
  <si>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</si>
  <si>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</si>
  <si>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</si>
  <si>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Row Labels</t>
  </si>
  <si>
    <t>games</t>
  </si>
  <si>
    <t>journalism</t>
  </si>
  <si>
    <t>photography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</si>
  <si>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</si>
  <si>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</si>
  <si>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</si>
  <si>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</si>
  <si>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</si>
  <si>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</si>
  <si>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</si>
  <si>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</si>
  <si>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</si>
  <si>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</si>
  <si>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</si>
  <si>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</si>
  <si>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</si>
  <si>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</si>
  <si>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</si>
  <si>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</si>
  <si>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</si>
  <si>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</si>
  <si>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</si>
  <si>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</si>
  <si>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</si>
  <si>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</si>
  <si>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</si>
  <si>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</si>
  <si>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</si>
  <si>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</si>
  <si>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</si>
  <si>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</si>
  <si>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</si>
  <si>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</si>
  <si>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</si>
  <si>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</si>
  <si>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</si>
  <si>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</si>
  <si>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</si>
  <si>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</si>
  <si>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</si>
  <si>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</si>
  <si>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</si>
  <si>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</si>
  <si>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</si>
  <si>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</si>
  <si>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</si>
  <si>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</si>
  <si>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</si>
  <si>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</si>
  <si>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</si>
  <si>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</si>
  <si>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</si>
  <si>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</si>
  <si>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</si>
  <si>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</si>
  <si>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</si>
  <si>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</si>
  <si>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</si>
  <si>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</si>
  <si>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</si>
  <si>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</si>
  <si>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</si>
  <si>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</si>
  <si>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</si>
  <si>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number of backers:</t>
  </si>
  <si>
    <t>The median number of backers:</t>
  </si>
  <si>
    <t>The minimum number of backers:</t>
  </si>
  <si>
    <t>The maximum number of backers:</t>
  </si>
  <si>
    <t>The variance of the number of backers:</t>
  </si>
  <si>
    <t>The standard deviation of the number of backers:</t>
  </si>
  <si>
    <t>Successful Campaigns</t>
  </si>
  <si>
    <t>Unsuccessful Campaigns</t>
  </si>
  <si>
    <t>2010</t>
  </si>
  <si>
    <t>2011</t>
  </si>
  <si>
    <t>DateCreatedConversion</t>
  </si>
  <si>
    <t>DateEndedConversion</t>
  </si>
  <si>
    <t>2012</t>
  </si>
  <si>
    <t>2013</t>
  </si>
  <si>
    <t>2014</t>
  </si>
  <si>
    <t>2015</t>
  </si>
  <si>
    <t>2016</t>
  </si>
  <si>
    <t>2017</t>
  </si>
  <si>
    <t>2018</t>
  </si>
  <si>
    <t>2019</t>
  </si>
  <si>
    <t>Sum of goal</t>
  </si>
  <si>
    <t>Total Sum of goal</t>
  </si>
  <si>
    <t>Total Count of outcome</t>
  </si>
  <si>
    <t>Sum of backers_count</t>
  </si>
  <si>
    <t>Sum of Average Donation</t>
  </si>
  <si>
    <t>Total Sum of backers_count</t>
  </si>
  <si>
    <t>Total Sum of Average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</si>
</sst>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42" applyNumberFormat="1" applyFont="1"/>
    <xf numFmtId="2" fontId="0" fillId="0" borderId="0" xfId="0" applyNumberFormat="1"/>
    <xf numFmtId="0" fontId="16" fillId="3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9" fontId="0" fillId="0" borderId="0" xfId="42" applyFon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391EE"/>
        </patternFill>
      </fill>
    </dxf>
    <dxf>
      <fill>
        <patternFill>
          <bgColor rgb="FFFFFF89"/>
        </patternFill>
      </fill>
    </dxf>
  </dxfs>
  <tableStyles count="0" defaultTableStyle="TableStyleMedium2" defaultPivotStyle="PivotStyleLight16"/>
  <colors>
    <mruColors>
      <color rgb="FFFFFF89"/>
      <color rgb="FFF39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[CrowdfundingBook_DaianaSpataru.xlsx]other charts and pivots!PivotTable8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'other charts and pivots'!$B$3:$B$4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'other charts and pivots'!$A$5:$A$15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'other charts and pivots'!$B$5:$B$15</c:f>
              <c:numCache>
                <c:formatCode>General</c:formatCode>
                <c:ptCount val="10"/>
                <c:pt idx="0">
                  <c:v>13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D-4FA5-82B6-4704F905F3C0}"/>
            </c:ext>
          </c:extLst>
        </c:ser>
        <c:ser>
          <c:idx val="1"/>
          <c:order val="1"/>
          <c:tx>
            <c:strRef>
              <c:f>'other charts and pivots'!$C$3:$C$4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'other charts and pivots'!$A$5:$A$15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'other charts and pivots'!$C$5:$C$15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31</c:v>
                </c:pt>
                <c:pt idx="4">
                  <c:v>37</c:v>
                </c:pt>
                <c:pt idx="5">
                  <c:v>44</c:v>
                </c:pt>
                <c:pt idx="6">
                  <c:v>43</c:v>
                </c:pt>
                <c:pt idx="7">
                  <c:v>26</c:v>
                </c:pt>
                <c:pt idx="8">
                  <c:v>37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8D-4FA5-82B6-4704F905F3C0}"/>
            </c:ext>
          </c:extLst>
        </c:ser>
        <c:ser>
          <c:idx val="2"/>
          <c:order val="2"/>
          <c:tx>
            <c:strRef>
              <c:f>'other charts and pivots'!$D$3:$D$4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'other charts and pivots'!$A$5:$A$15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'other charts and pivots'!$D$5:$D$15</c:f>
              <c:numCache>
                <c:formatCode>General</c:formatCode>
                <c:ptCount val="10"/>
                <c:pt idx="0">
                  <c:v>57</c:v>
                </c:pt>
                <c:pt idx="1">
                  <c:v>56</c:v>
                </c:pt>
                <c:pt idx="2">
                  <c:v>46</c:v>
                </c:pt>
                <c:pt idx="3">
                  <c:v>46</c:v>
                </c:pt>
                <c:pt idx="4">
                  <c:v>61</c:v>
                </c:pt>
                <c:pt idx="5">
                  <c:v>53</c:v>
                </c:pt>
                <c:pt idx="6">
                  <c:v>49</c:v>
                </c:pt>
                <c:pt idx="7">
                  <c:v>65</c:v>
                </c:pt>
                <c:pt idx="8">
                  <c:v>62</c:v>
                </c:pt>
                <c:pt idx="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8D-4FA5-82B6-4704F905F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225471"/>
        <c:axId val="1008161279"/>
      </c:lineChart>
      <c:catAx>
        <c:axId val="101622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61279"/>
        <c:crosses val="autoZero"/>
        <c:auto val="1"/>
        <c:lblAlgn val="ctr"/>
        <c:lblOffset val="100"/>
        <c:noMultiLvlLbl val="0"/>
      </c:catAx>
      <c:valAx>
        <c:axId val="100816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22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[CrowdfundingBook_DaianaSpataru.xlsx]Category Stats!PivotTable3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of Crowdfunding Projects Based on the Parent Category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B-44A7-AAC1-145D51E28334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B-44A7-AAC1-145D51E28334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B-44A7-AAC1-145D51E28334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3-48F7-AD56-29B505943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6517503"/>
        <c:axId val="1276531903"/>
      </c:barChart>
      <c:catAx>
        <c:axId val="127651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531903"/>
        <c:crosses val="autoZero"/>
        <c:auto val="1"/>
        <c:lblAlgn val="ctr"/>
        <c:lblOffset val="100"/>
        <c:noMultiLvlLbl val="0"/>
      </c:catAx>
      <c:valAx>
        <c:axId val="1276531903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517503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[CrowdfundingBook_DaianaSpataru.xlsx]Sub-Category Stats!PivotTable4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Outcomes of Crowdfunding Projects Based on the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4F-4A00-94D2-4D4AA8DACC7D}"/>
            </c:ext>
          </c:extLst>
        </c:ser>
        <c:ser>
          <c:idx val="1"/>
          <c:order val="1"/>
          <c:tx>
            <c:strRef>
              <c:f>'Sub-Category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4F-4A00-94D2-4D4AA8DACC7D}"/>
            </c:ext>
          </c:extLst>
        </c:ser>
        <c:ser>
          <c:idx val="2"/>
          <c:order val="2"/>
          <c:tx>
            <c:strRef>
              <c:f>'Sub-Category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4F-4A00-94D2-4D4AA8DACC7D}"/>
            </c:ext>
          </c:extLst>
        </c:ser>
        <c:ser>
          <c:idx val="3"/>
          <c:order val="3"/>
          <c:tx>
            <c:strRef>
              <c:f>'Sub-Category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4F-4A00-94D2-4D4AA8DAC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6514623"/>
        <c:axId val="1276515103"/>
      </c:barChart>
      <c:catAx>
        <c:axId val="1276514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515103"/>
        <c:crosses val="autoZero"/>
        <c:auto val="1"/>
        <c:lblAlgn val="ctr"/>
        <c:lblOffset val="100"/>
        <c:noMultiLvlLbl val="0"/>
      </c:catAx>
      <c:valAx>
        <c:axId val="1276515103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514623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[CrowdfundingBook_DaianaSpataru.xlsx]Launch Date Outcome!PivotTable1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Outcomes of Crowdfunding Projects Based Throughout the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5-418C-9C37-47CE328FE6AD}"/>
            </c:ext>
          </c:extLst>
        </c:ser>
        <c:ser>
          <c:idx val="1"/>
          <c:order val="1"/>
          <c:tx>
            <c:strRef>
              <c:f>'Launch Date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A-4652-90F5-B1E8F3D26F71}"/>
            </c:ext>
          </c:extLst>
        </c:ser>
        <c:ser>
          <c:idx val="2"/>
          <c:order val="2"/>
          <c:tx>
            <c:strRef>
              <c:f>'Launch Date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9A-4652-90F5-B1E8F3D26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9740320"/>
        <c:axId val="1079740800"/>
      </c:lineChart>
      <c:catAx>
        <c:axId val="107974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740800"/>
        <c:crosses val="autoZero"/>
        <c:auto val="1"/>
        <c:lblAlgn val="ctr"/>
        <c:lblOffset val="100"/>
        <c:noMultiLvlLbl val="0"/>
      </c:catAx>
      <c:valAx>
        <c:axId val="107974080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74032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of the Successful, Failed, and Canceled Crowdfunding Projects Based on the Project Funding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2-47B1-87A8-F519639823AC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2-47B1-87A8-F519639823AC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2-47B1-87A8-F51963982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40848"/>
        <c:axId val="175341328"/>
      </c:lineChart>
      <c:catAx>
        <c:axId val="17534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Funding Goal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1328"/>
        <c:crosses val="autoZero"/>
        <c:auto val="1"/>
        <c:lblAlgn val="ctr"/>
        <c:lblOffset val="100"/>
        <c:noMultiLvlLbl val="0"/>
      </c:catAx>
      <c:valAx>
        <c:axId val="175341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138112</xdr:colOff>
      <xdr:row>1</xdr:row>
      <xdr:rowOff>190500</xdr:rowOff>
    </xdr:from>
    <xdr:to>
      <xdr:col>12</xdr:col>
      <xdr:colOff>595312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46391-3290-F4F1-0D30-65AE6DFD6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453390</xdr:colOff>
      <xdr:row>1</xdr:row>
      <xdr:rowOff>171449</xdr:rowOff>
    </xdr:from>
    <xdr:to>
      <xdr:col>18</xdr:col>
      <xdr:colOff>400050</xdr:colOff>
      <xdr:row>27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C1F95-88B3-A7A2-607F-7976B9929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339090</xdr:colOff>
      <xdr:row>2</xdr:row>
      <xdr:rowOff>19050</xdr:rowOff>
    </xdr:from>
    <xdr:to>
      <xdr:col>19</xdr:col>
      <xdr:colOff>285750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4A6634-5197-7177-0BD8-0741D1BC4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418147</xdr:colOff>
      <xdr:row>0</xdr:row>
      <xdr:rowOff>169544</xdr:rowOff>
    </xdr:from>
    <xdr:to>
      <xdr:col>18</xdr:col>
      <xdr:colOff>17145</xdr:colOff>
      <xdr:row>25</xdr:row>
      <xdr:rowOff>45719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EA6E3-A214-C172-EED1-2265725B8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</xdr:colOff>
      <xdr:row>13</xdr:row>
      <xdr:rowOff>112395</xdr:rowOff>
    </xdr:from>
    <xdr:to>
      <xdr:col>8</xdr:col>
      <xdr:colOff>508634</xdr:colOff>
      <xdr:row>32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3C2383-FDB0-AC96-41DA-41E6469EE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iana Spataru" refreshedDate="45089.882918055555" createdVersion="8" refreshedVersion="8" minRefreshableVersion="3" recordCount="1000" xr:uid="{E8B46320-D771-449B-A563-4CA137DC2FA8}">
  <cacheSource type="worksheet">
    <worksheetSource ref="C1:T1001" sheet="Crowdfunding"/>
  </cacheSource>
  <cacheFields count="21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iana Spataru" refreshedDate="45091.570869328702" createdVersion="8" refreshedVersion="8" minRefreshableVersion="3" recordCount="1000" xr:uid="{3A67E01F-8F47-4C07-BACC-1ABCACFA3A3B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CreatedConversion" numFmtId="164">
      <sharedItems containsSemiMixedTypes="0" containsNonDate="0" containsDate="1" containsString="0" minDate="2010-01-09T06:00:00" maxDate="2020-01-27T06:00:00"/>
    </cacheField>
    <cacheField name="DateEndedConversion" numFmtId="165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EndedConversion)" numFmtId="0" databaseField="0">
      <fieldGroup base="14">
        <rangePr groupBy="months" startDate="2010-01-09T06:00:00" endDate="2020-02-10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2-10"/>
        </groupItems>
      </fieldGroup>
    </cacheField>
    <cacheField name="Quarters (DateEndedConversion)" numFmtId="0" databaseField="0">
      <fieldGroup base="14">
        <rangePr groupBy="quarters" startDate="2010-01-09T06:00:00" endDate="2020-02-10T06:00:00"/>
        <groupItems count="6">
          <s v="&lt;2010-01-09"/>
          <s v="Qtr1"/>
          <s v="Qtr2"/>
          <s v="Qtr3"/>
          <s v="Qtr4"/>
          <s v="&gt;2020-02-10"/>
        </groupItems>
      </fieldGroup>
    </cacheField>
    <cacheField name="Years (DateEndedConversion)" numFmtId="0" databaseField="0">
      <fieldGroup base="14">
        <rangePr groupBy="years" startDate="2010-01-09T06:00:00" endDate="2020-02-10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2-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d v="2013-11-17T06:00: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d v="2019-08-11T05:00:00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d v="2019-01-20T06:00:00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d v="2012-08-28T05:00:00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d v="2017-09-13T05:00:00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d v="2015-08-13T05:00:00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d v="2010-08-09T05:00:00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d v="2013-09-19T05:00:00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d v="2010-08-14T05:00: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d v="2010-09-21T05:00:00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d v="2019-10-22T05:00: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d v="2016-06-11T05:00:00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d v="2012-03-06T06:00:00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d v="2019-12-10T06:00:00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d v="2014-01-22T06:00:00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d v="2011-01-12T06:00:00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d v="2018-09-08T05:00:00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d v="2019-03-04T06:00:00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d v="2014-07-28T05:00:0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d v="2011-08-15T05:00:00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d v="2018-04-03T05:00:00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d v="2019-02-14T06:00: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d v="2014-06-21T05:00: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d v="2011-05-18T05:00:00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d v="2018-07-31T05:00:00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d v="2015-10-03T05:00:00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d v="2010-02-09T06:00:00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d v="2018-07-20T05:00:00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d v="2019-05-24T05:00: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d v="2018-01-10T06:00: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d v="2014-10-05T05:00:00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d v="2017-03-23T05:00: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d v="2019-01-19T06:00:00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d v="2011-02-26T06:00: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d v="2019-10-06T05:00:00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d v="2010-10-18T05:00:00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d v="2010-06-05T05:00:0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d v="2012-09-04T05:00:00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d v="2011-07-04T05:00:00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d v="2014-07-24T05:00:00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d v="2019-03-17T05:00:00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d v="2016-11-02T05:00:00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d v="2010-07-08T05:00:00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d v="2014-03-29T05:00:00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d v="2015-06-25T05:00:00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d v="2019-10-20T05:00: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d v="2012-03-27T05:00:00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d v="2010-09-15T05:00:00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d v="2014-05-20T05:00:00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d v="2018-03-11T06:00: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d v="2018-07-30T05:00: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d v="2015-01-10T06:00: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d v="2017-09-01T05:00:00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d v="2015-09-21T05:00:00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d v="2017-06-12T05:00:00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d v="2012-07-17T05:00:0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d v="2015-06-05T05:00:00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d v="2017-04-28T05:00:00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d v="2018-07-02T05:00:00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d v="2011-01-27T06:00:00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d v="2015-04-08T05:00:00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d v="2010-01-25T06:00:00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d v="2017-07-27T05:00:00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d v="2010-12-19T06:00:00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d v="2010-11-02T05:00:0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d v="2019-11-30T06:00:00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d v="2015-07-01T05:00: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d v="2016-11-27T06:00:00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d v="2016-03-27T05:00:00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d v="2018-07-15T05:00: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d v="2015-01-23T06:00:00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d v="2010-09-27T05:00: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d v="2018-04-16T05:00:00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d v="2018-06-16T05:00:00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d v="2017-08-29T05:00:0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d v="2017-11-23T06:00:00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d v="2019-01-17T06:00:00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d v="2016-07-28T05:00:00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d v="2012-07-28T05:00: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d v="2011-09-11T05:00:00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d v="2015-05-04T05:00:00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d v="2011-03-08T06:00:00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d v="2015-04-16T05:00: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d v="2010-04-15T05:00:00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d v="2016-02-25T06:00:0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d v="2016-08-06T05:00: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d v="2010-06-23T05:00:00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d v="2012-10-20T05:00:00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d v="2019-04-07T05:00:00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d v="2019-10-14T05:00:00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d v="2011-03-10T06:00:00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d v="2015-06-25T05:00:00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d v="2015-07-27T05:00:00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d v="2014-11-25T06:00: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d v="2015-02-21T06:00: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d v="2018-05-14T05:00:00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d v="2010-10-24T05:00: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d v="2017-05-23T05:00:00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d v="2013-04-02T05:00:00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d v="2019-09-08T05:00: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d v="2018-04-23T05:00:00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d v="2012-04-06T05:00: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d v="2014-01-12T06:00: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d v="2018-09-11T05:00:00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d v="2012-09-22T05:00:0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d v="2014-08-24T05:00:00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d v="2017-09-12T05:00:00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d v="2019-04-09T05:00:00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d v="2017-11-17T06:00: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d v="2011-09-22T05:00: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d v="2014-01-26T06:00: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d v="2014-06-16T05:00:00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d v="2015-04-17T05:00:00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d v="2014-10-05T05:00:00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d v="2014-11-27T06:00:0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d v="2019-05-13T05:00:00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d v="2018-09-19T05:00:00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d v="2016-08-14T05:00:00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d v="2010-05-12T05:00:00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d v="2010-08-27T05:00:00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d v="2015-02-03T06:00:00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d v="2011-10-26T05:00: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d v="2013-11-29T06:00:00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d v="2018-01-12T06:00:0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d v="2011-08-12T05:00:00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d v="2011-06-19T05:00: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d v="2013-03-07T06:00: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d v="2014-06-07T05:00:00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d v="2010-10-06T05:00: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d v="2015-04-21T05:00: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d v="2018-02-25T06:00:00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d v="2015-06-12T05:00:00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d v="2012-04-06T05:00:00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d v="2010-06-28T05:00: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d v="2019-06-17T05:00:00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d v="2014-09-07T05:00:00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d v="2011-11-08T06:00:00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d v="2016-06-13T05:00:00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d v="2017-07-25T05:00: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d v="2013-01-01T06:00: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d v="2014-06-09T05:00: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d v="2017-02-17T06:00:00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d v="2012-10-19T05:00:0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d v="2016-05-12T05:00:00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d v="2010-03-25T05:00:00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d v="2019-10-05T05:00:00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d v="2013-12-30T06:00: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d v="2015-12-08T06:00:00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d v="2019-03-27T05:00:00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d v="2019-04-27T05:00:00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d v="2015-09-23T05:00:00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d v="2018-12-08T06:00:00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d v="2017-10-20T05:00: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d v="2017-10-08T05:00:00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d v="2017-08-01T05:00:00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d v="2010-12-22T06:00:00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d v="2013-06-10T05:00:00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d v="2012-06-17T05:00: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d v="2017-08-03T05:00:00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d v="2014-03-20T05:00:00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d v="2014-07-19T05:00: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d v="2013-05-18T05:00:0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d v="2015-10-05T05:00: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d v="2016-08-31T05:00:00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d v="2016-09-03T05:00:00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d v="2010-11-15T06:00:00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d v="2017-09-21T05:00:00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d v="2013-03-17T05:00:00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d v="2010-03-22T05:00:00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d v="2017-10-04T05:00: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d v="2019-06-15T05:00: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d v="2010-09-09T05:00:0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d v="2019-05-03T05:00:00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d v="2018-05-13T05:00:00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d v="2014-05-23T05:00:00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d v="2013-02-23T06:00: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d v="2014-12-02T06:00:00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d v="2016-03-04T06:00:00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d v="2013-06-04T05:00:00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d v="2019-03-12T05:00:00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d v="2014-06-27T05:00:00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d v="2018-04-08T05:00:0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d v="2015-09-14T05:00:00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d v="2018-07-29T05:00:00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d v="2017-06-23T05:00: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d v="2010-08-06T05:00: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d v="2015-07-07T05:00: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d v="2014-07-25T05:00:00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d v="2011-10-02T05:00: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d v="2017-01-17T06:00:00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d v="2011-04-03T05:00:00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d v="2018-10-17T05:00: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d v="2010-02-27T06:00:00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d v="2018-08-28T05:00:00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d v="2017-11-09T06:00: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d v="2016-05-06T05:00:00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d v="2017-03-03T06:00: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d v="2013-08-27T05:00:00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d v="2019-12-15T06:00:00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d v="2010-11-06T05:00:00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d v="2010-08-19T05:00: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d v="2019-02-13T06:00:0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d v="2011-11-22T06:00:00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d v="2019-04-28T05:00: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d v="2011-11-11T06:00: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d v="2012-08-16T05:00:00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d v="2011-07-01T05:00:00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d v="2012-06-21T05:00:00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d v="2014-10-02T05:00: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d v="2016-03-16T05:00:00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d v="2014-09-24T05:00: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d v="2014-05-03T05:00:0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d v="2010-04-08T05:00: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d v="2015-05-15T05:00:00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d v="2016-08-31T05:00: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d v="2017-06-01T05:00: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d v="2019-12-06T06:00: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d v="2013-05-21T05:00:00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d v="2016-07-25T05:00:00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d v="2011-06-12T05:00: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d v="2017-08-22T05:00: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d v="2017-02-13T06:00:00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d v="2019-06-25T05:00:0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d v="2014-04-25T05:00: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d v="2017-12-14T06:00:00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d v="2015-08-29T05:00:00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d v="2010-08-06T05:00:00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d v="2014-04-13T05:00:00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d v="2017-05-10T05:00:00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d v="2018-03-04T06:00:00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d v="2014-07-14T05:00:00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d v="2014-04-07T05:00:00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d v="2013-08-05T05:00: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d v="2016-12-22T06:00:0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d v="2014-12-31T06:00:00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d v="2015-01-02T06:00: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d v="2012-12-09T06:00:00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d v="2013-10-25T05:00: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d v="2017-02-21T06:00: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d v="2011-02-16T06:00:00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d v="2016-01-24T06:00: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d v="2016-12-08T06:00:0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d v="2012-12-08T06:00:00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d v="2012-09-28T05:00:00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d v="2010-08-25T05:00:00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d v="2011-04-05T05:00:00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d v="2010-01-09T06:00:00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d v="2013-02-12T06:00:00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d v="2016-01-03T06:00:00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d v="2014-11-07T06:00:00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d v="2012-10-24T05:00:00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d v="2012-10-04T05:00: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d v="2019-01-31T06:00: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d v="2010-12-02T06:00: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d v="2015-12-07T06:00: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d v="2019-07-10T05:00:00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d v="2017-09-17T05:00:00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d v="2017-11-06T06:00: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d v="2019-04-06T05:00:00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d v="2012-04-19T05:00:00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d v="2010-07-19T05:00:00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d v="2012-11-26T06:00:00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d v="2018-09-03T05:00:0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d v="2017-11-21T06:00:00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d v="2012-03-11T06:00:00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d v="2016-11-27T06:00: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d v="2012-05-01T05:00:00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d v="2016-09-10T05:00:00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d v="2016-11-23T06:00:00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d v="2015-04-28T05:00:00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d v="2015-08-03T05:00:00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d v="2013-05-10T05:00: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d v="2011-10-15T05:00:00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d v="2012-03-16T05:00:00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d v="2010-10-05T05:00:00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d v="2018-10-26T05:00: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d v="2013-10-15T05:00:00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d v="2019-01-28T06:00:00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d v="2014-01-14T06:00:00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d v="2016-02-26T06:00:00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d v="2016-03-03T06:00:00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d v="2015-02-26T06:00: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d v="2018-09-02T05:00:00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d v="2016-01-07T06:00:00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d v="2016-08-07T05:00:00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d v="2016-03-19T05:00: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d v="2017-07-14T05:00:00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d v="2012-06-06T05:00:00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d v="2011-04-18T05:00:00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d v="2011-09-21T05:00:00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d v="2010-04-09T05:00: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d v="2011-02-16T06:00:00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d v="2013-10-25T05:00:00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d v="2012-02-27T06:00:00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d v="2019-03-12T05:00: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d v="2014-05-24T05:00:00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d v="2019-11-19T06:00:00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d v="2017-05-14T05:00:00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d v="2014-02-14T06:00:00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d v="2010-08-12T05:00:00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d v="2011-05-10T05:00: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d v="2011-04-01T05:00: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d v="2010-11-25T06:00:00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d v="2014-03-27T05:00: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d v="2015-06-21T05:00:00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d v="2018-06-16T05:00: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d v="2015-12-26T06:00: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d v="2019-08-28T05:00:00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d v="2018-11-30T06:00:00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d v="2016-12-12T06:00:00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d v="2017-12-08T06:00:00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d v="2011-12-19T06:00: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d v="2013-03-28T05:00: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d v="2018-11-20T06:00:00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d v="2018-01-10T06:00:00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d v="2019-11-15T06:00:0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d v="2010-12-15T06:00:00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d v="2019-11-11T06:00:00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d v="2011-10-05T05:00:00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d v="2017-08-02T05:00:00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d v="2011-12-12T06:00: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d v="2015-08-28T05:00:00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d v="2013-07-20T05:00:00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d v="2013-11-19T06:00:00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d v="2018-01-22T06:00: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d v="2015-07-09T05:00:0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d v="2017-08-24T05:00:00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d v="2015-02-11T06:00:00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d v="2017-02-16T06:00:00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d v="2017-07-14T05:00:00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d v="2015-08-24T05:00:00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d v="2015-11-07T06:00:00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d v="2019-07-05T05:00:00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d v="2013-09-03T05:00:00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d v="2017-01-22T06:00:00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d v="2012-01-14T06:00:0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d v="2015-09-03T05:00:00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d v="2011-08-27T05:00: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d v="2011-01-01T06:00:00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d v="2017-10-07T05:00:00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d v="2011-01-27T06:00:00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d v="2011-12-27T06:00:00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d v="2018-03-05T06:00:00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d v="2016-12-29T06:00:00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d v="2011-01-03T06:00:00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d v="2014-10-18T05:00:0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d v="2010-10-13T05:00:00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d v="2013-02-03T06:00: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d v="2019-04-15T05:00:00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d v="2015-02-08T06:00:00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d v="2015-01-08T06:00:00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d v="2017-08-17T05:00:00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d v="2019-01-11T06:00: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d v="2015-10-16T05:00:00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d v="2014-07-06T05:00:00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d v="2019-10-22T05:00:00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d v="2018-05-21T05:00: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d v="2011-10-27T05:00: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d v="2013-06-23T05:00:00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d v="2015-06-08T05:00:00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d v="2017-10-16T05:00:00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d v="2019-02-13T06:00:0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d v="2017-02-10T06:00: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d v="2019-03-29T05:00: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d v="2010-06-26T05:00:00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d v="2012-06-12T05:00:00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d v="2012-01-04T06:00:00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d v="2010-10-28T05:00:0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d v="2013-09-13T05:00: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d v="2014-01-14T06:00: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d v="2011-01-06T06:00: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d v="2017-07-17T05:00:00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d v="2013-07-29T05:00: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d v="2011-12-08T06:00:00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d v="2018-10-05T05:00:00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d v="2013-05-23T05:00:00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d v="2018-05-08T05:00: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d v="2011-02-02T06:00: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d v="2019-10-27T05:00:00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d v="2012-01-06T06:00:00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d v="2017-11-14T06:00:00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d v="2018-06-04T05:00:00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d v="2013-01-30T06:00: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d v="2019-10-13T05:00:00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d v="2016-06-20T05:00:00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d v="2017-04-18T05:00:00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d v="2015-04-28T05:00:00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d v="2017-05-29T05:00:00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d v="2014-01-03T06:00:0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d v="2018-11-27T06:00: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d v="2010-04-20T05:00:00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d v="2012-01-13T06:00:00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d v="2011-01-17T06:00:00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d v="2018-11-03T05:00:00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d v="2011-12-22T06:00:00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d v="2017-06-25T05:00:00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d v="2017-06-29T05:00: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d v="2010-04-17T05:00: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d v="2011-09-22T05:00:00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d v="2018-04-18T05:00:00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d v="2015-07-28T05:00:00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d v="2013-02-27T06:00:00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d v="2014-09-13T05:00:00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d v="2011-02-11T06:00:00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d v="2014-02-10T06:00: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d v="2019-09-29T05:00:00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d v="2018-06-22T05:00:00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d v="2014-05-02T05:00:00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d v="2013-11-25T06:00:0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d v="2016-12-01T06:00:00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d v="2014-12-15T06:00:00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d v="2019-04-20T05:00:00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d v="2015-09-13T05:00: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d v="2013-03-04T06:00:00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d v="2016-11-06T05:00:00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d v="2017-06-30T05:00:00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d v="2012-04-26T05:00: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d v="2017-09-02T05:00:00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d v="2010-09-30T05:00:0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d v="2011-07-24T05:00:00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d v="2010-12-03T06:00:00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d v="2012-12-18T06:00: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d v="2017-12-19T06:00: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d v="2013-04-14T05:00: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d v="2019-03-06T06:00: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d v="2017-07-19T05:00:00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d v="2010-07-06T05:00: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d v="2016-12-01T06:00:00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d v="2013-10-21T05:00: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d v="2011-09-23T05:00: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d v="2018-02-10T06:00:00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d v="2016-10-14T05:00:00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d v="2010-03-28T05:00:00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d v="2014-12-28T06:00: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d v="2010-08-09T05:00:00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d v="2014-04-28T05:00:00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d v="2013-01-30T06:00:00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d v="2013-12-31T06:00:00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d v="2018-02-11T06:00:00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d v="2018-01-27T06:00: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d v="2015-11-23T06:00:00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d v="2019-04-14T05:00:00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d v="2015-05-18T05:00:00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d v="2016-12-12T06:00: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d v="2019-03-11T05:00:00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d v="2018-06-26T05:00:00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d v="2014-12-16T06:00: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d v="2013-06-25T05:00: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d v="2018-08-10T05:00:00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d v="2011-06-26T05:00:00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d v="2015-03-09T05:00:0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d v="2017-07-29T05:00:00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d v="2010-03-11T06:00: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d v="2014-10-01T05:00: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d v="2012-02-24T06:00:00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d v="2019-12-12T06:00:00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d v="2014-08-04T05:00:00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d v="2019-06-10T05:00:00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d v="2018-03-09T06:00:00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d v="2017-04-20T05:00:00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d v="2016-02-03T06:00:0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d v="2010-08-16T05:00:00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d v="2019-11-17T06:00:00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d v="2013-07-01T05:00:00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d v="2010-06-07T05:00:00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d v="2019-06-29T05:00: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d v="2012-03-22T05:00: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d v="2014-06-10T05:00:00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d v="2017-05-21T05:00:00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d v="2016-12-20T06:00:00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d v="2016-03-15T05:00: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d v="2013-03-12T05:00:00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d v="2012-07-27T05:00:00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d v="2015-07-01T05:00:00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d v="2015-05-18T05:00:00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d v="2013-03-08T06:00: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d v="2017-11-23T06:00: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d v="2013-04-09T05:00:00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d v="2018-07-29T05:00:00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d v="2012-05-05T05:00:00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d v="2018-05-31T05:00:00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d v="2019-07-25T05:00:00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d v="2014-07-05T05:00: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d v="2010-09-09T05:00: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d v="2013-12-06T06:00:00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d v="2010-08-06T05:00:00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d v="2017-05-05T05:00: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d v="2018-02-23T06:00:00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d v="2015-01-08T06:00:00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d v="2019-04-19T05:00:00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d v="2016-08-23T05:00: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d v="2012-07-03T05:00: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d v="2010-03-04T06:00:00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d v="2010-04-26T05:00:00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d v="2010-11-23T06:00: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d v="2015-12-26T06:00:00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d v="2013-11-23T06:00:00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d v="2014-05-10T05:00: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d v="2010-08-31T05:00: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d v="2013-11-11T06:00:00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d v="2018-01-25T06:00:00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d v="2013-07-24T05:00: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d v="2018-08-17T05:00:00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d v="2018-06-08T05:00:00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d v="2010-08-24T05:00: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d v="2018-08-30T05:00: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d v="2013-09-22T05:00:00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d v="2019-07-01T05:00:00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d v="2018-05-05T05:00: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d v="2015-06-10T05:00: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d v="2016-01-22T06:00: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d v="2013-09-11T05:00:00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d v="2016-01-08T06:00:00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d v="2019-12-25T06:00: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d v="2018-09-17T05:00: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d v="2016-04-01T05:00:00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d v="2013-05-28T05:00: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d v="2014-12-20T06:00:00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d v="2016-11-26T06:00: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d v="2011-01-02T06:00:00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d v="2016-12-19T06:00:00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d v="2014-04-02T05:00:00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d v="2011-09-06T05:00:0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d v="2015-10-02T05:00:00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d v="2016-02-24T06:00:00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d v="2016-08-02T05:00:00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d v="2011-11-18T06:00:00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d v="2011-10-17T05:00:00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d v="2019-03-12T05:00:00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d v="2018-11-13T06:00: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d v="2015-03-15T05:00:00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d v="2011-11-15T06:00:00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d v="2016-02-24T06:00:00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d v="2014-07-10T05:00:00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d v="2010-07-15T05:00:0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d v="2011-01-11T06:00:00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d v="2014-12-20T06:00:00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d v="2015-06-19T05:00:00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d v="2015-09-28T05:00:00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d v="2014-05-02T05:00:00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d v="2019-12-07T06:00:00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d v="2014-05-20T05:00:00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d v="2017-11-01T05:00:00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d v="2011-03-11T06:00:00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d v="2011-12-01T06:00: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d v="2011-08-07T05:00:00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d v="2014-02-26T06:00:00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d v="2011-04-29T05:00:0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d v="2015-06-10T05:00: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d v="2012-02-20T06:00: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d v="2012-04-25T05:00:00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d v="2010-03-18T05:00:00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d v="2010-11-17T06:00:00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d v="2010-03-25T05:00:00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d v="2015-07-05T05:00: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d v="2014-12-21T06:00:00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d v="2010-07-14T05:00:00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d v="2014-05-30T05:00:00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d v="2014-03-26T05:00: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d v="2016-06-27T05:00:0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d v="2010-03-16T05:00:00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d v="2016-03-05T06:00: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d v="2019-11-17T06:00: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d v="2010-06-15T05:00: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d v="2015-02-12T06:00: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d v="2014-05-30T05:00:00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d v="2015-06-05T05:00:00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d v="2019-04-18T05:00: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d v="2011-01-22T06:00:00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d v="2015-10-03T05:00:00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d v="2016-03-07T06:00:00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d v="2014-03-23T05:00:00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d v="2019-03-06T06:00:00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d v="2019-01-16T06:00: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d v="2012-12-16T06:00:00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d v="2013-07-25T05:00:00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d v="2010-10-23T05:00: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d v="2017-01-11T06:00:00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d v="2016-04-29T05:00:00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d v="2013-09-20T05:00:00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d v="2014-06-04T05:00:00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d v="2013-05-02T05:00:00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d v="2011-05-06T05:00:0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d v="2016-07-08T05:00: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d v="2016-09-13T05:00:00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d v="2018-04-15T05:00:00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d v="2015-07-16T05:00:00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d v="2015-01-25T06:00: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d v="2020-01-27T06:00: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d v="2010-09-28T05:00:00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d v="2010-06-16T05:00:00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d v="2010-10-04T05:00:00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d v="2016-07-06T05:00:00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d v="2019-05-01T05:00:0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d v="2019-03-26T05:00:00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d v="2014-11-02T05:00:00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d v="2015-11-07T06:00: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d v="2017-03-25T05:00:00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d v="2013-02-09T06:00:00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d v="2016-11-14T06:00:00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d v="2010-07-27T05:00:00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d v="2018-07-28T05:00: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d v="2016-01-18T06:00: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d v="2017-02-20T06:00:0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d v="2018-12-17T06:00:00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d v="2017-03-01T06:00:00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d v="2018-09-26T05:00:00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d v="2013-03-13T05:00:00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d v="2018-04-09T05:00:00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d v="2017-07-06T05:00:00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d v="2010-10-20T05:00: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d v="2014-02-22T06:00: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d v="2016-08-05T05:00:00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d v="2016-04-08T05:00:00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d v="2015-08-24T05:00: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d v="2017-03-02T06:00: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d v="2017-12-28T06:00:00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d v="2017-12-27T06:00: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d v="2015-08-30T05:00:00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d v="2011-01-27T06:00:00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d v="2015-08-21T05:00:00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d v="2012-03-28T05:00:00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d v="2018-12-09T06:00:00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d v="2010-10-07T05:00:0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d v="2012-02-20T06:00:00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d v="2011-07-09T05:00:00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d v="2013-08-30T05:00:00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d v="2014-09-10T05:00: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d v="2012-08-01T05:00:00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d v="2017-06-26T05:00:00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d v="2016-02-25T06:00:0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d v="2010-07-31T05:00:00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d v="2018-03-21T05:00:00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d v="2016-04-15T05:00:00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d v="2011-08-19T05:00:00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d v="2019-09-11T05:00:0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d v="2012-09-26T05:00:00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d v="2016-07-10T05:00:00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d v="2019-01-19T06:00:00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d v="2019-10-18T05:00:00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d v="2019-12-14T06:00: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d v="2011-12-21T06:00:00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d v="2013-12-11T06:00:00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d v="2018-09-16T05:00:00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d v="2010-06-29T05:00:00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d v="2018-03-27T05:00: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d v="2019-01-10T06:00:00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d v="2013-10-29T05:00:00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d v="2011-11-27T06:00:00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d v="2012-10-03T05:00:00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d v="2019-07-09T05:00:00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d v="2017-10-17T05:00:00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d v="2017-11-27T06:00:00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d v="2015-11-14T06:00:00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d v="2015-04-20T05:00:0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d v="2018-03-31T05:00:00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d v="2011-11-24T06:00:00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d v="2019-06-25T05:00: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d v="2011-03-27T05:00:00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d v="2013-07-22T05:00:00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d v="2012-04-21T05:00: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d v="2016-07-04T05:00:00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d v="2013-12-11T06:00:00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d v="2019-01-06T06:00:00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d v="2018-12-08T06:00:00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d v="2017-05-22T05:00:00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d v="2012-04-19T05:00:00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d v="2018-07-14T05:00:00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d v="2016-01-24T06:00:00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d v="2016-07-08T05:00:00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d v="2016-08-22T05:00: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d v="2014-08-19T05:00:00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d v="2010-08-07T05:00:00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d v="2013-07-10T05:00: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d v="2011-08-22T05:00:00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d v="2013-06-17T05:00: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d v="2018-02-21T06:00: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d v="2018-04-04T05:00:00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d v="2017-11-06T06:00:00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d v="2016-03-02T06:00:00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d v="2014-10-22T05:00:00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d v="2014-11-15T06:00:0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d v="2010-10-25T05:00: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d v="2016-05-25T05:00:00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d v="2013-02-04T06:00:00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d v="2015-05-23T05:00:00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d v="2017-07-23T05:00:00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d v="2017-03-22T05:00:00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d v="2014-07-24T05:00:00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d v="2017-01-28T06:00:00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d v="2016-03-30T05:00:00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d v="2015-02-20T06:00: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d v="2016-11-11T06:00: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d v="2014-11-16T06:00: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d v="2017-02-03T06:00:00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d v="2010-05-23T05:00:00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d v="2010-01-19T06:00:00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d v="2015-10-21T05:00: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d v="2010-05-30T05:00:00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d v="2011-10-09T05:00:00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d v="2010-09-02T05:00:00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d v="2010-03-01T06:00:0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d v="2014-10-08T05:00: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d v="2016-03-17T05:00:00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d v="2010-08-05T05:00:00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d v="2010-05-23T05:00: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d v="2012-10-28T05:00:00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d v="2017-12-27T06:00: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d v="2015-01-20T06:00:00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d v="2011-05-12T05:00:00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d v="2014-10-24T05:00:00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d v="2018-02-05T06:00:00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d v="2019-08-01T05:00:0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d v="2017-07-22T05:00:00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d v="2012-11-28T06:00:00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d v="2012-05-08T05:00:00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d v="2011-05-13T05:00:00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d v="2017-04-15T05:00:00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d v="2018-09-19T05:00: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d v="2015-10-06T05:00: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d v="2013-08-15T05:00:00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d v="2014-04-14T05:00:00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d v="2019-01-26T06:00:00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d v="2019-02-09T06:00: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d v="2017-04-13T05:00:00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d v="2016-05-23T05:00:00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d v="2014-11-06T06:00:00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d v="2019-07-04T05:00:00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d v="2011-09-23T05:00:00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d v="2011-08-13T05:00:00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d v="2015-08-14T05:00:00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d v="2016-07-22T05:00:00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d v="2010-10-31T05:00:00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d v="2011-03-01T06:00: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d v="2013-12-17T06:00:0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d v="2016-03-06T06:00: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d v="2019-04-27T05:00:00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d v="2018-03-27T05:00:0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d v="2012-10-20T05:00:00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d v="2014-05-27T05:00:00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d v="2010-02-14T06:00:00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d v="2016-12-11T06:00: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d v="2013-06-26T05:00: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d v="2013-06-25T05:00:00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d v="2017-12-22T06:00:00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d v="2016-11-01T05:00:00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d v="2014-08-08T05:00:00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d v="2018-12-30T06:00:0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d v="2012-05-31T05:00:00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d v="2016-01-30T06:00:00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d v="2019-12-31T06:00: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d v="2019-07-04T05:00: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d v="2018-01-02T06:00:00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d v="2014-11-15T06:00:0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d v="2012-03-05T06:00: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d v="2019-10-15T05:00:00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d v="2016-05-17T05:00:00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d v="2012-08-14T05:00: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d v="2017-11-28T06:00:0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d v="2016-01-09T06:00:00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d v="2018-04-16T05:00:00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d v="2012-08-27T05:00:00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d v="2017-11-29T06:00:00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d v="2014-02-10T06:00:00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d v="2019-05-04T05:00:00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d v="2019-01-21T06:00:00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d v="2012-11-24T06:00:00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d v="2018-07-29T05:00:00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d v="2017-02-28T06:00: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d v="2014-02-28T06:00:00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d v="2014-09-10T05:00:00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d v="2010-06-19T05:00:0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d v="2017-07-25T05:00: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d v="2010-12-13T06:00: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d v="2011-05-03T05:00: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d v="2015-06-09T05:00: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d v="2018-01-03T06:00:00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d v="2012-03-26T05:00: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d v="2015-10-22T05:00: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d v="2011-02-14T06:00: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d v="2013-06-23T05:00:00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d v="2015-02-28T06:00:00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d v="2010-02-05T06:00:00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d v="2011-03-27T05:00:00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d v="2018-09-27T05:00:0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d v="2014-03-17T05:00:00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d v="2014-07-16T05:00:00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d v="2016-02-19T06:00:00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d v="2018-06-15T05:00:00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d v="2018-08-26T05:00:00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d v="2012-01-22T06:00:00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d v="2018-05-15T05:00:00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d v="2018-07-21T05:00:00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d v="2018-01-07T06:00:00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d v="2010-06-12T05:00:0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d v="2012-02-09T06:00: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d v="2012-05-02T05:00:00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d v="2011-07-16T05:00:00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d v="2011-06-20T05:00: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d v="2019-11-18T06:00:00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d v="2011-06-18T05:00:00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d v="2012-04-24T05:00:00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d v="2012-02-05T06:00: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d v="2018-04-21T05:00:00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d v="2013-03-01T06:00:0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d v="2019-02-19T06:00: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d v="2010-03-21T05:00:00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d v="2011-08-01T05:00:00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d v="2015-06-17T05:00:00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d v="2016-08-19T05:00: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d v="2014-09-15T05:00:00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d v="2011-05-08T05:00: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d v="2018-10-09T05:00:00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d v="2013-10-12T05:00:00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d v="2010-06-21T05:00:0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d v="2015-08-24T05:00:00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d v="2017-11-01T05:00:00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d v="2018-09-03T05:00: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d v="2014-01-08T06:00:00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d v="2010-04-23T05:00:00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d v="2011-01-13T06:00:00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d v="2016-07-26T05:00:00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d v="2020-01-15T06:00:00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d v="2017-02-22T06:00: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d v="2019-07-21T05:00:00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d v="2015-07-09T05:00: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d v="2010-05-25T05:00:0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d v="2014-05-04T05:00:00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d v="2010-06-06T05:00:00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d v="2010-08-26T05:00:00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d v="2015-07-17T05:00:00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d v="2017-04-11T05:00:00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d v="2014-03-12T05:00: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d v="2019-06-24T05:00: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d v="2011-12-03T06:00: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d v="2010-05-21T05:00:00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d v="2015-06-15T05:00: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d v="2013-07-11T05:00: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d v="2018-02-03T06:00:00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d v="2011-07-14T05:00:00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d v="2019-04-28T05:00:00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d v="2019-12-16T06:00:00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d v="2013-10-07T05:00: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d v="2018-07-17T05:00:00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d v="2016-01-30T06:00: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d v="2012-05-05T05:00:00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d v="2012-10-04T05:00: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d v="2013-09-19T05:00:00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d v="2017-05-13T05:00: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d v="2011-04-27T05:00:00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d v="2012-05-02T05:00:00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d v="2018-06-04T05:00:00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d v="2015-01-22T06:00:0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d v="2019-09-09T05:00: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d v="2019-05-12T05:00: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d v="2013-08-04T05:00:00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d v="2017-08-29T05:00: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d v="2014-12-18T06:00:00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d v="2011-06-28T05:00:00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d v="2012-07-27T05:00:00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d v="2017-10-14T05:00:00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d v="2019-02-07T06:00:00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d v="2012-02-12T06:00:00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d v="2018-12-09T06:00:00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d v="2010-07-14T05:00:00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d v="2019-10-31T05:00: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d v="2017-09-22T05:00:00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d v="2016-05-12T05:00:00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d v="2012-07-12T05:00:00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d v="2013-12-29T06:00:00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d v="2017-05-03T05:00:00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d v="2015-02-25T06:00:00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d v="2014-06-28T05:00:00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d v="2014-03-11T05:00:00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d v="2013-04-08T05:00:00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d v="2016-02-22T06:00: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d v="2015-07-24T05:00:0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d v="2019-07-22T05:00:00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d v="2015-11-26T06:00:00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d v="2018-06-12T05:00: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d v="2011-05-07T05:00:00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d v="2012-12-01T06:00:00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d v="2011-01-09T06:00:00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d v="2011-01-25T06:00: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d v="2014-09-24T05:00:00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d v="2017-02-10T06:00: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d v="2012-04-05T05:00: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d v="2011-06-16T05:00:00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d v="2014-09-26T05:00:0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d v="2014-12-12T06:00: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d v="2015-04-18T05:00: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d v="2016-12-26T06:00:00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d v="2016-08-09T05:00: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d v="2012-09-22T05:00: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d v="2015-12-22T06:00: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d v="2012-02-16T06:00:00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d v="2010-06-21T05:00: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d v="2010-06-28T05:00:0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d v="2016-02-08T06:00:0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d v="2011-02-17T06:00: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d v="2013-11-14T06:00:00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d v="2011-03-05T06:00: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d v="2015-05-11T05:00:00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d v="2010-01-25T06:00:00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d v="2017-06-15T05:00:00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d v="2012-04-06T05:00: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d v="2011-01-01T06:00:00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d v="2019-12-22T06:00:00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d v="2011-05-09T05:00:00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d v="2013-10-08T05:00: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d v="2014-06-02T05:00:00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d v="2010-12-10T06:00:0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d v="2013-05-18T05:00:0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d v="2015-11-29T06:00: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d v="2011-01-28T06:00:00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d v="2018-02-07T06:00: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d v="2016-11-12T06:00: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d v="2015-03-15T05:00:00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d v="2015-10-30T05:00:00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d v="2017-12-25T06:00:00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d v="2011-07-19T05:00:00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d v="2019-08-04T05:00: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d v="2019-09-08T05:00:00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d v="2013-12-06T06:00: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d v="2011-04-05T05:00:00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d v="2017-04-27T05:00: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d v="2016-11-12T06:00:00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d v="2019-04-16T05:00:00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d v="2016-03-03T06:00:00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d v="2014-09-25T05:00:0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d v="2018-05-07T05:00:00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d v="2015-12-24T06:00: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d v="2014-10-17T05:00: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d v="2018-11-04T05:00:00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d v="2013-01-02T06:00:00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d v="2014-01-20T06:00: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d v="2010-02-11T06:00:00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d v="2016-06-29T05:00: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21235B-BD66-4408-9683-AD132C94FF6E}" name="PivotTable10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5:K47" firstHeaderRow="1" firstDataRow="3" firstDataCol="1"/>
  <pivotFields count="23">
    <pivotField showAll="0"/>
    <pivotField showAll="0"/>
    <pivotField showAll="0"/>
    <pivotField showAll="0"/>
    <pivotField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dataField="1" numFmtId="2" showAll="0"/>
    <pivotField showAll="0"/>
    <pivotField showAll="0"/>
    <pivotField showAll="0"/>
    <pivotField showAll="0"/>
    <pivotField numFmtId="164" showAll="0"/>
    <pivotField numFmtId="165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6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Sum of backers_count" fld="7" baseField="0" baseItem="0"/>
    <dataField name="Sum of Average Donation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542E8-0515-4F51-9E50-6D5B2BCD0D25}" name="PivotTable9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K31" firstHeaderRow="1" firstDataRow="3" firstDataCol="1"/>
  <pivotFields count="23">
    <pivotField showAll="0"/>
    <pivotField showAll="0"/>
    <pivotField showAll="0"/>
    <pivotField dataField="1"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64" showAll="0"/>
    <pivotField numFmtId="165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6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goal" fld="3" baseField="0" baseItem="0"/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5AF0A-79B4-4026-B8AC-4C641E5F5C26}" name="PivotTable8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E15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64" showAll="0"/>
    <pivotField numFmtId="165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h="1" x="11"/>
        <item h="1" sd="0" x="12"/>
        <item t="default"/>
      </items>
    </pivotField>
  </pivotFields>
  <rowFields count="1">
    <field x="22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63630-9295-4C45-BFBE-20D117833020}" name="PivotTable3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/>
    <pivotField numFmtId="165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B082ED-3586-4CDA-8D7E-4FC75F75C26E}" name="PivotTable4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/>
    <pivotField numFmtId="165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48BA3-3ABE-4741-894F-2B8E21D35F3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4:E18" firstHeaderRow="1" firstDataRow="2" firstDataCol="1" rowPageCount="2" colPageCount="1"/>
  <pivotFields count="21">
    <pivotField showAll="0"/>
    <pivotField showAll="0"/>
    <pivotField showAll="0"/>
    <pivotField numFmtId="2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4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FF4F-4E5F-4C25-B940-AB6B717A7178}">
  <dimension ref="A1:K47"/>
  <sheetViews>
    <sheetView workbookViewId="0">
      <selection activeCell="B18" sqref="B18"/>
    </sheetView>
  </sheetViews>
  <sheetFormatPr defaultRowHeight="15.75" x14ac:dyDescent="0.25"/>
  <cols>
    <col min="1" max="1" width="12.375" bestFit="1" customWidth="1"/>
    <col min="2" max="2" width="20.125" bestFit="1" customWidth="1"/>
    <col min="3" max="3" width="6.875" bestFit="1" customWidth="1"/>
    <col min="4" max="4" width="11" bestFit="1" customWidth="1"/>
    <col min="5" max="5" width="9.875" customWidth="1"/>
    <col min="6" max="6" width="23.25" bestFit="1" customWidth="1"/>
    <col min="7" max="9" width="11.875" bestFit="1" customWidth="1"/>
    <col min="10" max="10" width="25.125" bestFit="1" customWidth="1"/>
    <col min="11" max="11" width="28.25" bestFit="1" customWidth="1"/>
  </cols>
  <sheetData>
    <row r="1" spans="1:5" x14ac:dyDescent="0.25">
      <c r="A1" s="7" t="s">
        <v>2031</v>
      </c>
      <c r="B1" t="s">
        <v>2046</v>
      </c>
    </row>
    <row r="3" spans="1:5" x14ac:dyDescent="0.25">
      <c r="A3" s="7" t="s">
        <v>2045</v>
      </c>
      <c r="B3" s="7" t="s">
        <v>2044</v>
      </c>
    </row>
    <row r="4" spans="1:5" x14ac:dyDescent="0.25">
      <c r="A4" s="7" t="s">
        <v>2039</v>
      </c>
      <c r="B4" t="s">
        <v>74</v>
      </c>
      <c r="C4" t="s">
        <v>14</v>
      </c>
      <c r="D4" t="s">
        <v>20</v>
      </c>
      <c r="E4" t="s">
        <v>2043</v>
      </c>
    </row>
    <row r="5" spans="1:5" x14ac:dyDescent="0.25">
      <c r="A5" s="8" t="s">
        <v>2112</v>
      </c>
      <c r="B5" s="14">
        <v>13</v>
      </c>
      <c r="C5" s="14">
        <v>35</v>
      </c>
      <c r="D5" s="14">
        <v>57</v>
      </c>
      <c r="E5" s="14">
        <v>105</v>
      </c>
    </row>
    <row r="6" spans="1:5" x14ac:dyDescent="0.25">
      <c r="A6" s="8" t="s">
        <v>2113</v>
      </c>
      <c r="B6" s="14">
        <v>7</v>
      </c>
      <c r="C6" s="14">
        <v>40</v>
      </c>
      <c r="D6" s="14">
        <v>56</v>
      </c>
      <c r="E6" s="14">
        <v>103</v>
      </c>
    </row>
    <row r="7" spans="1:5" x14ac:dyDescent="0.25">
      <c r="A7" s="8" t="s">
        <v>2116</v>
      </c>
      <c r="B7" s="14">
        <v>4</v>
      </c>
      <c r="C7" s="14">
        <v>32</v>
      </c>
      <c r="D7" s="14">
        <v>46</v>
      </c>
      <c r="E7" s="14">
        <v>82</v>
      </c>
    </row>
    <row r="8" spans="1:5" x14ac:dyDescent="0.25">
      <c r="A8" s="8" t="s">
        <v>2117</v>
      </c>
      <c r="B8" s="14">
        <v>4</v>
      </c>
      <c r="C8" s="14">
        <v>31</v>
      </c>
      <c r="D8" s="14">
        <v>46</v>
      </c>
      <c r="E8" s="14">
        <v>81</v>
      </c>
    </row>
    <row r="9" spans="1:5" x14ac:dyDescent="0.25">
      <c r="A9" s="8" t="s">
        <v>2118</v>
      </c>
      <c r="B9" s="14">
        <v>4</v>
      </c>
      <c r="C9" s="14">
        <v>37</v>
      </c>
      <c r="D9" s="14">
        <v>61</v>
      </c>
      <c r="E9" s="14">
        <v>102</v>
      </c>
    </row>
    <row r="10" spans="1:5" x14ac:dyDescent="0.25">
      <c r="A10" s="8" t="s">
        <v>2119</v>
      </c>
      <c r="B10" s="14">
        <v>6</v>
      </c>
      <c r="C10" s="14">
        <v>44</v>
      </c>
      <c r="D10" s="14">
        <v>53</v>
      </c>
      <c r="E10" s="14">
        <v>103</v>
      </c>
    </row>
    <row r="11" spans="1:5" x14ac:dyDescent="0.25">
      <c r="A11" s="8" t="s">
        <v>2120</v>
      </c>
      <c r="B11" s="14">
        <v>6</v>
      </c>
      <c r="C11" s="14">
        <v>43</v>
      </c>
      <c r="D11" s="14">
        <v>49</v>
      </c>
      <c r="E11" s="14">
        <v>98</v>
      </c>
    </row>
    <row r="12" spans="1:5" x14ac:dyDescent="0.25">
      <c r="A12" s="8" t="s">
        <v>2121</v>
      </c>
      <c r="B12" s="14">
        <v>4</v>
      </c>
      <c r="C12" s="14">
        <v>26</v>
      </c>
      <c r="D12" s="14">
        <v>65</v>
      </c>
      <c r="E12" s="14">
        <v>95</v>
      </c>
    </row>
    <row r="13" spans="1:5" x14ac:dyDescent="0.25">
      <c r="A13" s="8" t="s">
        <v>2122</v>
      </c>
      <c r="B13" s="14">
        <v>5</v>
      </c>
      <c r="C13" s="14">
        <v>37</v>
      </c>
      <c r="D13" s="14">
        <v>62</v>
      </c>
      <c r="E13" s="14">
        <v>104</v>
      </c>
    </row>
    <row r="14" spans="1:5" x14ac:dyDescent="0.25">
      <c r="A14" s="8" t="s">
        <v>2123</v>
      </c>
      <c r="B14" s="14">
        <v>4</v>
      </c>
      <c r="C14" s="14">
        <v>36</v>
      </c>
      <c r="D14" s="14">
        <v>68</v>
      </c>
      <c r="E14" s="14">
        <v>108</v>
      </c>
    </row>
    <row r="15" spans="1:5" x14ac:dyDescent="0.25">
      <c r="A15" s="8" t="s">
        <v>2043</v>
      </c>
      <c r="B15" s="14">
        <v>57</v>
      </c>
      <c r="C15" s="14">
        <v>361</v>
      </c>
      <c r="D15" s="14">
        <v>563</v>
      </c>
      <c r="E15" s="14">
        <v>981</v>
      </c>
    </row>
    <row r="19" spans="1:11" x14ac:dyDescent="0.25">
      <c r="B19" s="7" t="s">
        <v>2044</v>
      </c>
    </row>
    <row r="20" spans="1:11" x14ac:dyDescent="0.25">
      <c r="B20" t="s">
        <v>74</v>
      </c>
      <c r="D20" t="s">
        <v>14</v>
      </c>
      <c r="F20" t="s">
        <v>47</v>
      </c>
      <c r="H20" t="s">
        <v>20</v>
      </c>
      <c r="J20" t="s">
        <v>2125</v>
      </c>
      <c r="K20" t="s">
        <v>2126</v>
      </c>
    </row>
    <row r="21" spans="1:11" x14ac:dyDescent="0.25">
      <c r="A21" s="7" t="s">
        <v>2039</v>
      </c>
      <c r="B21" t="s">
        <v>2124</v>
      </c>
      <c r="C21" t="s">
        <v>2045</v>
      </c>
      <c r="D21" t="s">
        <v>2124</v>
      </c>
      <c r="E21" t="s">
        <v>2045</v>
      </c>
      <c r="F21" t="s">
        <v>2124</v>
      </c>
      <c r="G21" t="s">
        <v>2045</v>
      </c>
      <c r="H21" t="s">
        <v>2124</v>
      </c>
      <c r="I21" t="s">
        <v>2045</v>
      </c>
    </row>
    <row r="22" spans="1:11" x14ac:dyDescent="0.25">
      <c r="A22" s="8" t="s">
        <v>2037</v>
      </c>
      <c r="B22" s="14">
        <v>1184600</v>
      </c>
      <c r="C22" s="14">
        <v>11</v>
      </c>
      <c r="D22" s="14">
        <v>4547900</v>
      </c>
      <c r="E22" s="14">
        <v>60</v>
      </c>
      <c r="F22" s="14">
        <v>399800</v>
      </c>
      <c r="G22" s="14">
        <v>5</v>
      </c>
      <c r="H22" s="14">
        <v>2612400</v>
      </c>
      <c r="I22" s="14">
        <v>102</v>
      </c>
      <c r="J22" s="14">
        <v>8744700</v>
      </c>
      <c r="K22" s="14">
        <v>178</v>
      </c>
    </row>
    <row r="23" spans="1:11" x14ac:dyDescent="0.25">
      <c r="A23" s="8" t="s">
        <v>2033</v>
      </c>
      <c r="B23" s="14">
        <v>366500</v>
      </c>
      <c r="C23" s="14">
        <v>4</v>
      </c>
      <c r="D23" s="14">
        <v>1155200</v>
      </c>
      <c r="E23" s="14">
        <v>20</v>
      </c>
      <c r="F23" s="14"/>
      <c r="G23" s="14"/>
      <c r="H23" s="14">
        <v>399600</v>
      </c>
      <c r="I23" s="14">
        <v>22</v>
      </c>
      <c r="J23" s="14">
        <v>1921300</v>
      </c>
      <c r="K23" s="14">
        <v>46</v>
      </c>
    </row>
    <row r="24" spans="1:11" x14ac:dyDescent="0.25">
      <c r="A24" s="8" t="s">
        <v>2040</v>
      </c>
      <c r="B24" s="14">
        <v>173900</v>
      </c>
      <c r="C24" s="14">
        <v>1</v>
      </c>
      <c r="D24" s="14">
        <v>1876300</v>
      </c>
      <c r="E24" s="14">
        <v>23</v>
      </c>
      <c r="F24" s="14">
        <v>434200</v>
      </c>
      <c r="G24" s="14">
        <v>3</v>
      </c>
      <c r="H24" s="14">
        <v>373600</v>
      </c>
      <c r="I24" s="14">
        <v>21</v>
      </c>
      <c r="J24" s="14">
        <v>2858000</v>
      </c>
      <c r="K24" s="14">
        <v>48</v>
      </c>
    </row>
    <row r="25" spans="1:11" x14ac:dyDescent="0.25">
      <c r="A25" s="8" t="s">
        <v>2041</v>
      </c>
      <c r="B25" s="14"/>
      <c r="C25" s="14"/>
      <c r="D25" s="14"/>
      <c r="E25" s="14"/>
      <c r="F25" s="14"/>
      <c r="G25" s="14"/>
      <c r="H25" s="14">
        <v>25700</v>
      </c>
      <c r="I25" s="14">
        <v>4</v>
      </c>
      <c r="J25" s="14">
        <v>25700</v>
      </c>
      <c r="K25" s="14">
        <v>4</v>
      </c>
    </row>
    <row r="26" spans="1:11" x14ac:dyDescent="0.25">
      <c r="A26" s="8" t="s">
        <v>2034</v>
      </c>
      <c r="B26" s="14">
        <v>558100</v>
      </c>
      <c r="C26" s="14">
        <v>10</v>
      </c>
      <c r="D26" s="14">
        <v>3670200</v>
      </c>
      <c r="E26" s="14">
        <v>66</v>
      </c>
      <c r="F26" s="14"/>
      <c r="G26" s="14"/>
      <c r="H26" s="14">
        <v>2798000</v>
      </c>
      <c r="I26" s="14">
        <v>99</v>
      </c>
      <c r="J26" s="14">
        <v>7026300</v>
      </c>
      <c r="K26" s="14">
        <v>175</v>
      </c>
    </row>
    <row r="27" spans="1:11" x14ac:dyDescent="0.25">
      <c r="A27" s="8" t="s">
        <v>2042</v>
      </c>
      <c r="B27" s="14">
        <v>554300</v>
      </c>
      <c r="C27" s="14">
        <v>4</v>
      </c>
      <c r="D27" s="14">
        <v>268900</v>
      </c>
      <c r="E27" s="14">
        <v>11</v>
      </c>
      <c r="F27" s="14">
        <v>153700</v>
      </c>
      <c r="G27" s="14">
        <v>1</v>
      </c>
      <c r="H27" s="14">
        <v>374800</v>
      </c>
      <c r="I27" s="14">
        <v>26</v>
      </c>
      <c r="J27" s="14">
        <v>1351700</v>
      </c>
      <c r="K27" s="14">
        <v>42</v>
      </c>
    </row>
    <row r="28" spans="1:11" x14ac:dyDescent="0.25">
      <c r="A28" s="8" t="s">
        <v>2038</v>
      </c>
      <c r="B28" s="14">
        <v>16700</v>
      </c>
      <c r="C28" s="14">
        <v>2</v>
      </c>
      <c r="D28" s="14">
        <v>2108400</v>
      </c>
      <c r="E28" s="14">
        <v>24</v>
      </c>
      <c r="F28" s="14">
        <v>41000</v>
      </c>
      <c r="G28" s="14">
        <v>1</v>
      </c>
      <c r="H28" s="14">
        <v>1074000</v>
      </c>
      <c r="I28" s="14">
        <v>40</v>
      </c>
      <c r="J28" s="14">
        <v>3240100</v>
      </c>
      <c r="K28" s="14">
        <v>67</v>
      </c>
    </row>
    <row r="29" spans="1:11" x14ac:dyDescent="0.25">
      <c r="A29" s="8" t="s">
        <v>2035</v>
      </c>
      <c r="B29" s="14">
        <v>16400</v>
      </c>
      <c r="C29" s="14">
        <v>2</v>
      </c>
      <c r="D29" s="14">
        <v>1272000</v>
      </c>
      <c r="E29" s="14">
        <v>28</v>
      </c>
      <c r="F29" s="14">
        <v>13700</v>
      </c>
      <c r="G29" s="14">
        <v>2</v>
      </c>
      <c r="H29" s="14">
        <v>1875300</v>
      </c>
      <c r="I29" s="14">
        <v>64</v>
      </c>
      <c r="J29" s="14">
        <v>3177400</v>
      </c>
      <c r="K29" s="14">
        <v>96</v>
      </c>
    </row>
    <row r="30" spans="1:11" x14ac:dyDescent="0.25">
      <c r="A30" s="8" t="s">
        <v>2036</v>
      </c>
      <c r="B30" s="14">
        <v>1162100</v>
      </c>
      <c r="C30" s="14">
        <v>23</v>
      </c>
      <c r="D30" s="14">
        <v>8908000</v>
      </c>
      <c r="E30" s="14">
        <v>132</v>
      </c>
      <c r="F30" s="14">
        <v>182200</v>
      </c>
      <c r="G30" s="14">
        <v>2</v>
      </c>
      <c r="H30" s="14">
        <v>5385600</v>
      </c>
      <c r="I30" s="14">
        <v>187</v>
      </c>
      <c r="J30" s="14">
        <v>15637900</v>
      </c>
      <c r="K30" s="14">
        <v>344</v>
      </c>
    </row>
    <row r="31" spans="1:11" x14ac:dyDescent="0.25">
      <c r="A31" s="8" t="s">
        <v>2043</v>
      </c>
      <c r="B31" s="14">
        <v>4032600</v>
      </c>
      <c r="C31" s="14">
        <v>57</v>
      </c>
      <c r="D31" s="14">
        <v>23806900</v>
      </c>
      <c r="E31" s="14">
        <v>364</v>
      </c>
      <c r="F31" s="14">
        <v>1224600</v>
      </c>
      <c r="G31" s="14">
        <v>14</v>
      </c>
      <c r="H31" s="14">
        <v>14919000</v>
      </c>
      <c r="I31" s="14">
        <v>565</v>
      </c>
      <c r="J31" s="14">
        <v>43983100</v>
      </c>
      <c r="K31" s="14">
        <v>1000</v>
      </c>
    </row>
    <row r="35" spans="1:11" x14ac:dyDescent="0.25">
      <c r="B35" s="7" t="s">
        <v>2044</v>
      </c>
    </row>
    <row r="36" spans="1:11" x14ac:dyDescent="0.25">
      <c r="B36" t="s">
        <v>2127</v>
      </c>
      <c r="F36" t="s">
        <v>2128</v>
      </c>
      <c r="J36" t="s">
        <v>2129</v>
      </c>
      <c r="K36" t="s">
        <v>2130</v>
      </c>
    </row>
    <row r="37" spans="1:11" x14ac:dyDescent="0.25">
      <c r="A37" s="7" t="s">
        <v>2039</v>
      </c>
      <c r="B37" t="s">
        <v>74</v>
      </c>
      <c r="C37" t="s">
        <v>14</v>
      </c>
      <c r="D37" t="s">
        <v>47</v>
      </c>
      <c r="E37" t="s">
        <v>20</v>
      </c>
      <c r="F37" t="s">
        <v>74</v>
      </c>
      <c r="G37" t="s">
        <v>14</v>
      </c>
      <c r="H37" t="s">
        <v>47</v>
      </c>
      <c r="I37" t="s">
        <v>20</v>
      </c>
    </row>
    <row r="38" spans="1:11" x14ac:dyDescent="0.25">
      <c r="A38" s="8" t="s">
        <v>2037</v>
      </c>
      <c r="B38" s="14">
        <v>7110</v>
      </c>
      <c r="C38" s="14">
        <v>41440</v>
      </c>
      <c r="D38" s="14">
        <v>2000</v>
      </c>
      <c r="E38" s="14">
        <v>71325</v>
      </c>
      <c r="F38" s="14">
        <v>815.22619527211361</v>
      </c>
      <c r="G38" s="14">
        <v>3680.0191056903873</v>
      </c>
      <c r="H38" s="14">
        <v>446.45118409201626</v>
      </c>
      <c r="I38" s="14">
        <v>7065.9942131574826</v>
      </c>
      <c r="J38" s="14">
        <v>121875</v>
      </c>
      <c r="K38" s="14">
        <v>12007.690698211998</v>
      </c>
    </row>
    <row r="39" spans="1:11" x14ac:dyDescent="0.25">
      <c r="A39" s="8" t="s">
        <v>2033</v>
      </c>
      <c r="B39" s="14">
        <v>1982</v>
      </c>
      <c r="C39" s="14">
        <v>14103</v>
      </c>
      <c r="D39" s="14"/>
      <c r="E39" s="14">
        <v>12761</v>
      </c>
      <c r="F39" s="14">
        <v>308.24829124333581</v>
      </c>
      <c r="G39" s="14">
        <v>1276.3472982160181</v>
      </c>
      <c r="H39" s="14"/>
      <c r="I39" s="14">
        <v>1556.9295300100782</v>
      </c>
      <c r="J39" s="14">
        <v>28846</v>
      </c>
      <c r="K39" s="14">
        <v>3141.525119469432</v>
      </c>
    </row>
    <row r="40" spans="1:11" x14ac:dyDescent="0.25">
      <c r="A40" s="8" t="s">
        <v>2040</v>
      </c>
      <c r="B40" s="14">
        <v>1890</v>
      </c>
      <c r="C40" s="14">
        <v>18020</v>
      </c>
      <c r="D40" s="14">
        <v>4962</v>
      </c>
      <c r="E40" s="14">
        <v>12790</v>
      </c>
      <c r="F40" s="14">
        <v>25.005291005291006</v>
      </c>
      <c r="G40" s="14">
        <v>1618.8514415064174</v>
      </c>
      <c r="H40" s="14">
        <v>200.76808464164995</v>
      </c>
      <c r="I40" s="14">
        <v>1549.9439249579534</v>
      </c>
      <c r="J40" s="14">
        <v>37662</v>
      </c>
      <c r="K40" s="14">
        <v>3394.5687421113116</v>
      </c>
    </row>
    <row r="41" spans="1:11" x14ac:dyDescent="0.25">
      <c r="A41" s="8" t="s">
        <v>2041</v>
      </c>
      <c r="B41" s="14"/>
      <c r="C41" s="14"/>
      <c r="D41" s="14"/>
      <c r="E41" s="14">
        <v>1194</v>
      </c>
      <c r="F41" s="14"/>
      <c r="G41" s="14"/>
      <c r="H41" s="14"/>
      <c r="I41" s="14">
        <v>121.95215479718411</v>
      </c>
      <c r="J41" s="14">
        <v>1194</v>
      </c>
      <c r="K41" s="14">
        <v>121.95215479718411</v>
      </c>
    </row>
    <row r="42" spans="1:11" x14ac:dyDescent="0.25">
      <c r="A42" s="8" t="s">
        <v>2034</v>
      </c>
      <c r="B42" s="14">
        <v>2241</v>
      </c>
      <c r="C42" s="14">
        <v>33941</v>
      </c>
      <c r="D42" s="14"/>
      <c r="E42" s="14">
        <v>92820</v>
      </c>
      <c r="F42" s="14">
        <v>609.77600365989406</v>
      </c>
      <c r="G42" s="14">
        <v>3959.5410086990314</v>
      </c>
      <c r="H42" s="14"/>
      <c r="I42" s="14">
        <v>6691.5327885957495</v>
      </c>
      <c r="J42" s="14">
        <v>129002</v>
      </c>
      <c r="K42" s="14">
        <v>11260.849800954675</v>
      </c>
    </row>
    <row r="43" spans="1:11" x14ac:dyDescent="0.25">
      <c r="A43" s="8" t="s">
        <v>2042</v>
      </c>
      <c r="B43" s="14">
        <v>4329</v>
      </c>
      <c r="C43" s="14">
        <v>2724</v>
      </c>
      <c r="D43" s="14">
        <v>61</v>
      </c>
      <c r="E43" s="14">
        <v>16930</v>
      </c>
      <c r="F43" s="14">
        <v>317.47274982193551</v>
      </c>
      <c r="G43" s="14">
        <v>553.70207438365514</v>
      </c>
      <c r="H43" s="14">
        <v>32.016393442622949</v>
      </c>
      <c r="I43" s="14">
        <v>1816.534477158292</v>
      </c>
      <c r="J43" s="14">
        <v>24044</v>
      </c>
      <c r="K43" s="14">
        <v>2719.7256948065055</v>
      </c>
    </row>
    <row r="44" spans="1:11" x14ac:dyDescent="0.25">
      <c r="A44" s="8" t="s">
        <v>2038</v>
      </c>
      <c r="B44" s="14">
        <v>86</v>
      </c>
      <c r="C44" s="14">
        <v>17479</v>
      </c>
      <c r="D44" s="14">
        <v>14</v>
      </c>
      <c r="E44" s="14">
        <v>35040</v>
      </c>
      <c r="F44" s="14">
        <v>148.67816091954023</v>
      </c>
      <c r="G44" s="14">
        <v>1587.7235031869898</v>
      </c>
      <c r="H44" s="14">
        <v>50.642857142857146</v>
      </c>
      <c r="I44" s="14">
        <v>3194.7920237679127</v>
      </c>
      <c r="J44" s="14">
        <v>52619</v>
      </c>
      <c r="K44" s="14">
        <v>4981.8365450172996</v>
      </c>
    </row>
    <row r="45" spans="1:11" x14ac:dyDescent="0.25">
      <c r="A45" s="8" t="s">
        <v>2035</v>
      </c>
      <c r="B45" s="14">
        <v>283</v>
      </c>
      <c r="C45" s="14">
        <v>10856</v>
      </c>
      <c r="D45" s="14">
        <v>152</v>
      </c>
      <c r="E45" s="14">
        <v>56203</v>
      </c>
      <c r="F45" s="14">
        <v>83.764911529680376</v>
      </c>
      <c r="G45" s="14">
        <v>1480.8075093225398</v>
      </c>
      <c r="H45" s="14">
        <v>119.40662438336857</v>
      </c>
      <c r="I45" s="14">
        <v>4506.200118273563</v>
      </c>
      <c r="J45" s="14">
        <v>67494</v>
      </c>
      <c r="K45" s="14">
        <v>6190.1791635091522</v>
      </c>
    </row>
    <row r="46" spans="1:11" x14ac:dyDescent="0.25">
      <c r="A46" s="8" t="s">
        <v>2036</v>
      </c>
      <c r="B46" s="14">
        <v>6847</v>
      </c>
      <c r="C46" s="14">
        <v>74601</v>
      </c>
      <c r="D46" s="14">
        <v>986</v>
      </c>
      <c r="E46" s="14">
        <v>181835</v>
      </c>
      <c r="F46" s="14">
        <v>1683.2846817430293</v>
      </c>
      <c r="G46" s="14">
        <v>9180.7692007703972</v>
      </c>
      <c r="H46" s="14">
        <v>142.15544852253791</v>
      </c>
      <c r="I46" s="14">
        <v>12722.167588064101</v>
      </c>
      <c r="J46" s="14">
        <v>264269</v>
      </c>
      <c r="K46" s="14">
        <v>23728.376919100068</v>
      </c>
    </row>
    <row r="47" spans="1:11" x14ac:dyDescent="0.25">
      <c r="A47" s="8" t="s">
        <v>2043</v>
      </c>
      <c r="B47" s="14">
        <v>24768</v>
      </c>
      <c r="C47" s="14">
        <v>213164</v>
      </c>
      <c r="D47" s="14">
        <v>8175</v>
      </c>
      <c r="E47" s="14">
        <v>480898</v>
      </c>
      <c r="F47" s="14">
        <v>3991.4562851948203</v>
      </c>
      <c r="G47" s="14">
        <v>23337.761141775434</v>
      </c>
      <c r="H47" s="14">
        <v>991.4405922250528</v>
      </c>
      <c r="I47" s="14">
        <v>39226.046818782313</v>
      </c>
      <c r="J47" s="14">
        <v>727005</v>
      </c>
      <c r="K47" s="14">
        <v>67546.704837977624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abSelected="1" topLeftCell="C1" zoomScale="85" zoomScaleNormal="85" workbookViewId="0">
      <selection activeCell="C4" sqref="C4"/>
    </sheetView>
  </sheetViews>
  <sheetFormatPr defaultColWidth="11.25" defaultRowHeight="15.75" x14ac:dyDescent="0.25"/>
  <cols>
    <col min="1" max="1" width="7.375" bestFit="1" customWidth="1"/>
    <col min="2" max="2" width="31.125" bestFit="1" customWidth="1"/>
    <col min="3" max="3" width="21.5" style="3" bestFit="1" customWidth="1"/>
    <col min="4" max="4" width="9.375" bestFit="1" customWidth="1"/>
    <col min="5" max="5" width="12.75" bestFit="1" customWidth="1"/>
    <col min="6" max="6" width="19.5" bestFit="1" customWidth="1"/>
    <col min="7" max="7" width="13.5" bestFit="1" customWidth="1"/>
    <col min="8" max="8" width="18.75" bestFit="1" customWidth="1"/>
    <col min="9" max="9" width="21.625" bestFit="1" customWidth="1"/>
    <col min="10" max="10" width="12.625" bestFit="1" customWidth="1"/>
    <col min="11" max="11" width="13.375" bestFit="1" customWidth="1"/>
    <col min="12" max="12" width="16.625" bestFit="1" customWidth="1"/>
    <col min="13" max="13" width="13.25" bestFit="1" customWidth="1"/>
    <col min="14" max="14" width="26.875" bestFit="1" customWidth="1"/>
    <col min="15" max="15" width="25.625" bestFit="1" customWidth="1"/>
    <col min="16" max="16" width="14.125" bestFit="1" customWidth="1"/>
    <col min="17" max="17" width="13.5" bestFit="1" customWidth="1"/>
    <col min="18" max="18" width="28.625" bestFit="1" customWidth="1"/>
    <col min="19" max="19" width="19.875" bestFit="1" customWidth="1"/>
    <col min="20" max="20" width="17.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6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6" t="s">
        <v>2114</v>
      </c>
      <c r="O1" s="6" t="s">
        <v>2115</v>
      </c>
      <c r="P1" s="1" t="s">
        <v>10</v>
      </c>
      <c r="Q1" s="1" t="s">
        <v>11</v>
      </c>
      <c r="R1" s="1" t="s">
        <v>2028</v>
      </c>
      <c r="S1" s="6" t="s">
        <v>2031</v>
      </c>
      <c r="T1" s="6" t="s">
        <v>2032</v>
      </c>
    </row>
    <row r="2" spans="1:20" ht="31.5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(E2/D2)*100</f>
        <v>0</v>
      </c>
      <c r="G2" t="s">
        <v>14</v>
      </c>
      <c r="H2">
        <v>0</v>
      </c>
      <c r="I2" s="5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31.5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5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47.2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47.2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31.5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31.5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31.5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31.5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31.5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31.5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31.5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47.2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31.5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31.5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31.5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31.5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47.25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31.5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31.5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31.5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31.5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31.5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31.5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31.5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31.5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31.5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31.5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31.5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31.5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31.5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31.5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31.5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31.5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31.5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31.5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31.5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31.5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31.5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47.25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31.5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31.5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47.2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31.5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31.5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31.5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31.5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31.5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31.5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31.5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47.2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47.2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31.5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31.5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31.5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31.5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47.2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5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31.5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31.5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(E66/D66)*100</f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31.5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5">
        <f t="shared" ref="I67:I130" si="5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31.5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47.2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31.5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47.2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31.5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47.2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31.5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31.5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31.5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31.5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31.5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31.5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5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31.5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31.5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31.5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31.5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31.5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5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31.5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31.5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47.2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31.5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31.5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31.5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31.5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31.5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31.5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31.5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31.5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31.5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5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31.5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31.5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31.5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31.5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31.5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31.5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31.5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47.2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47.2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31.5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47.2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31.5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31.5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31.5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31.5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31.5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47.2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31.5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31.5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47.2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31.5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31.5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31.5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31.5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31.5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31.5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31.5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31.5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31.5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(E130/D130)*100</f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31.5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s="5">
        <f t="shared" ref="I131:I194" si="9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31.5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47.2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31.5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31.5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31.5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5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47.25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31.5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47.2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31.5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5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31.5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31.5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31.5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5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31.5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31.5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31.5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31.5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31.5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31.5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31.5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31.5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47.25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31.5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31.5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31.5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31.5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47.2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31.5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31.5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31.5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31.5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31.5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31.5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31.5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31.5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63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31.5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47.2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31.5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31.5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47.2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31.5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31.5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31.5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31.5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47.2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47.2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31.5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31.5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31.5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31.5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31.5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47.25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31.5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31.5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47.2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(E194/D194)*100</f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31.5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5">
        <f t="shared" ref="I195:I258" si="13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31.5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31.5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31.5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31.5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31.5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31.5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31.5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5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31.5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47.2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31.5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31.5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31.5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31.5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5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31.5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47.25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47.2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31.5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31.5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31.5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31.5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31.5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31.5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31.5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47.2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31.5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31.5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31.5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31.5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31.5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5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31.5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47.25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31.5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31.5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31.5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31.5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31.5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47.2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31.5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47.2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31.5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31.5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5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47.2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47.2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31.5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5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31.5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31.5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31.5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31.5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31.5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31.5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31.5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(E258/D258)*100</f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31.5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5">
        <f t="shared" ref="I259:I322" si="17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31.5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47.2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31.5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31.5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31.5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31.5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31.5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31.5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31.5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31.5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31.5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31.5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47.2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31.5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31.5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47.2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31.5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31.5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5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31.5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31.5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31.5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31.5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31.5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31.5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31.5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31.5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31.5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31.5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31.5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31.5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47.2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31.5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31.5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47.2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5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31.5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31.5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31.5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31.5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47.2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5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31.5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31.5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31.5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31.5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31.5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31.5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31.5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47.2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31.5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31.5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31.5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31.5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(E322/D322)*100</f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47.2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5">
        <f t="shared" ref="I323:I386" si="2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47.2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31.5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31.5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47.2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31.5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47.2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31.5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47.2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31.5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31.5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31.5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31.5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31.5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31.5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31.5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47.2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31.5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31.5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31.5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31.5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31.5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31.5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31.5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31.5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31.5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31.5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31.5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31.5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31.5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31.5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31.5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31.5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31.5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31.5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31.5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31.5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31.5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31.5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31.5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31.5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31.5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31.5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31.5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31.5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31.5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31.5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31.5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47.2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31.5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31.5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31.5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31.5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31.5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31.5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31.5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(E386/D386)*100</f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47.2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5">
        <f t="shared" ref="I387:I450" si="25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47.2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31.5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31.5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31.5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31.5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31.5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31.5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31.5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47.2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31.5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31.5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5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31.5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31.5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31.5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31.5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31.5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31.5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5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31.5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31.5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31.5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31.5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31.5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31.5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31.5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31.5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31.5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31.5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31.5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31.5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31.5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31.5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47.2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31.5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31.5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31.5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31.5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31.5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31.5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31.5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31.5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5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31.5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31.5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31.5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31.5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31.5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47.2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31.5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31.5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31.5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31.5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31.5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31.5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47.2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31.5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31.5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(E450/D450)*100</f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31.5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5">
        <f t="shared" ref="I451:I514" si="29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31.5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31.5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31.5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31.5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47.2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31.5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31.5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31.5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31.5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31.5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31.5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31.5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31.5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31.5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31.5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31.5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31.5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31.5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31.5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31.5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47.2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31.5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31.5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31.5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31.5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47.2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31.5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31.5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47.2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47.2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31.5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31.5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31.5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47.25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31.5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31.5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5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31.5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31.5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31.5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31.5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31.5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31.5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31.5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47.2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31.5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31.5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31.5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47.2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31.5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31.5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31.5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31.5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(E514/D514)*100</f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31.5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s="5">
        <f t="shared" ref="I515:I578" si="33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31.5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31.5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47.25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31.5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31.5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31.5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31.5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47.2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31.5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31.5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47.2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31.5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31.5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31.5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47.2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31.5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31.5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31.5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31.5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31.5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31.5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31.5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31.5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31.5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31.5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31.5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31.5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47.2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31.5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47.25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31.5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31.5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47.2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47.2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5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31.5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47.2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47.2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31.5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31.5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31.5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31.5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31.5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31.5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31.5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47.2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31.5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31.5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31.5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31.5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31.5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31.5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31.5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31.5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31.5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31.5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31.5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31.5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(E578/D578)*100</f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31.5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5">
        <f t="shared" ref="I579:I642" si="37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31.5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31.5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31.5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31.5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31.5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47.2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47.2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31.5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47.25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31.5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31.5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31.5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31.5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47.2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5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47.2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47.2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31.5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31.5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31.5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47.2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31.5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31.5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31.5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31.5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31.5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31.5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31.5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31.5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31.5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31.5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5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31.5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31.5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31.5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31.5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47.25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31.5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31.5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31.5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31.5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31.5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47.2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47.2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31.5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31.5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31.5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31.5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31.5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31.5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31.5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31.5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31.5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31.5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31.5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31.5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31.5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(E642/D642)*100</f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47.2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5">
        <f t="shared" ref="I643:I706" si="4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31.5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31.5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31.5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31.5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31.5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31.5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31.5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31.5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31.5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31.5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31.5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5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31.5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31.5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47.2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31.5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31.5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31.5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31.5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31.5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31.5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31.5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31.5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31.5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31.5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47.2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47.2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31.5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47.2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47.2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31.5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31.5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31.5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31.5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31.5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31.5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31.5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31.5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47.2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47.2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31.5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31.5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31.5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47.25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31.5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31.5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31.5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31.5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31.5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31.5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47.2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31.5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31.5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31.5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31.5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31.5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47.2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31.5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47.2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(E706/D706)*100</f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31.5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5">
        <f t="shared" ref="I707:I770" si="45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47.2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31.5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31.5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47.2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47.2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47.2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31.5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31.5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31.5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31.5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31.5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31.5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47.2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31.5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31.5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31.5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5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31.5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31.5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31.5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31.5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31.5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31.5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31.5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47.2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47.2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31.5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31.5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31.5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47.2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31.5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31.5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31.5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31.5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31.5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5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31.5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31.5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31.5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31.5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31.5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31.5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31.5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31.5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31.5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31.5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47.2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31.5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47.2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31.5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31.5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(E770/D770)*100</f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31.5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5">
        <f t="shared" ref="I771:I834" si="49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5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47.25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47.25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31.5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31.5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31.5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31.5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31.5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31.5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47.25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31.5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31.5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31.5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31.5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31.5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31.5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31.5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31.5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31.5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31.5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31.5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47.25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31.5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47.2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31.5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31.5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31.5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31.5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31.5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31.5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47.2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47.2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1.5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31.5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31.5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31.5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47.25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31.5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31.5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31.5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31.5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5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31.5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31.5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31.5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31.5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31.5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47.25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31.5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31.5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47.2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31.5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47.2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31.5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(E834/D834)*100</f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47.25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5">
        <f t="shared" ref="I835:I898" si="53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31.5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31.5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31.5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31.5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31.5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31.5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31.5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31.5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31.5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31.5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31.5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31.5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31.5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5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31.5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5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31.5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31.5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47.2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47.2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47.25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47.25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31.5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31.5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5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31.5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47.2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31.5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31.5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31.5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31.5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31.5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31.5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31.5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47.2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31.5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31.5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47.25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47.25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31.5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31.5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47.2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31.5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31.5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31.5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47.2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47.2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31.5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31.5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31.5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31.5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31.5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(E898/D898)*100</f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31.5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5">
        <f t="shared" ref="I899:I962" si="57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31.5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31.5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31.5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31.5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31.5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47.2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31.5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31.5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31.5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31.5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31.5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31.5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31.5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31.5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31.5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31.5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5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31.5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31.5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31.5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31.5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31.5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31.5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31.5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31.5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47.2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31.5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31.5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31.5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31.5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1.5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47.25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31.5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31.5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31.5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31.5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31.5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31.5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47.2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31.5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31.5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31.5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31.5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31.5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31.5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31.5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31.5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47.2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5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31.5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31.5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47.2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31.5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31.5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31.5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31.5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31.5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0">(E962/D962)*100</f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5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5">
        <f t="shared" ref="I963:I1001" si="6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31.5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31.5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47.25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31.5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31.5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31.5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63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31.5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47.2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31.5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31.5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31.5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31.5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47.2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31.5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31.5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31.5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31.5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31.5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31.5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31.5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47.2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31.5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47.2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31.5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31.5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31.5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31.5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31.5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31.5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31.5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31.5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31.5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31.5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31.5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31.5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G1001">
    <cfRule type="cellIs" dxfId="5" priority="2" operator="equal">
      <formula>"live"</formula>
    </cfRule>
    <cfRule type="cellIs" dxfId="4" priority="3" operator="equal">
      <formula>"canceled"</formula>
    </cfRule>
    <cfRule type="cellIs" dxfId="3" priority="5" operator="equal">
      <formula>"successful"</formula>
    </cfRule>
    <cfRule type="cellIs" dxfId="2" priority="6" operator="equal">
      <formula>"failed"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8696B"/>
        <color theme="9"/>
        <color theme="4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861D-EF9C-40A7-A214-6FB13B4467D8}">
  <sheetPr codeName="Sheet3"/>
  <dimension ref="A1:F27"/>
  <sheetViews>
    <sheetView workbookViewId="0">
      <selection activeCell="B17" sqref="B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3" spans="1:6" x14ac:dyDescent="0.25">
      <c r="A3" s="7" t="s">
        <v>2045</v>
      </c>
      <c r="B3" s="7" t="s">
        <v>2044</v>
      </c>
    </row>
    <row r="4" spans="1:6" x14ac:dyDescent="0.25">
      <c r="A4" s="7" t="s">
        <v>2039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8" t="s">
        <v>2037</v>
      </c>
      <c r="B5" s="14">
        <v>11</v>
      </c>
      <c r="C5" s="14">
        <v>60</v>
      </c>
      <c r="D5" s="14">
        <v>5</v>
      </c>
      <c r="E5" s="14">
        <v>102</v>
      </c>
      <c r="F5" s="14">
        <v>178</v>
      </c>
    </row>
    <row r="6" spans="1:6" x14ac:dyDescent="0.25">
      <c r="A6" s="8" t="s">
        <v>2033</v>
      </c>
      <c r="B6" s="14">
        <v>4</v>
      </c>
      <c r="C6" s="14">
        <v>20</v>
      </c>
      <c r="D6" s="14"/>
      <c r="E6" s="14">
        <v>22</v>
      </c>
      <c r="F6" s="14">
        <v>46</v>
      </c>
    </row>
    <row r="7" spans="1:6" x14ac:dyDescent="0.25">
      <c r="A7" s="8" t="s">
        <v>2040</v>
      </c>
      <c r="B7" s="14">
        <v>1</v>
      </c>
      <c r="C7" s="14">
        <v>23</v>
      </c>
      <c r="D7" s="14">
        <v>3</v>
      </c>
      <c r="E7" s="14">
        <v>21</v>
      </c>
      <c r="F7" s="14">
        <v>48</v>
      </c>
    </row>
    <row r="8" spans="1:6" x14ac:dyDescent="0.25">
      <c r="A8" s="8" t="s">
        <v>2041</v>
      </c>
      <c r="B8" s="14"/>
      <c r="C8" s="14"/>
      <c r="D8" s="14"/>
      <c r="E8" s="14">
        <v>4</v>
      </c>
      <c r="F8" s="14">
        <v>4</v>
      </c>
    </row>
    <row r="9" spans="1:6" x14ac:dyDescent="0.25">
      <c r="A9" s="8" t="s">
        <v>2034</v>
      </c>
      <c r="B9" s="14">
        <v>10</v>
      </c>
      <c r="C9" s="14">
        <v>66</v>
      </c>
      <c r="D9" s="14"/>
      <c r="E9" s="14">
        <v>99</v>
      </c>
      <c r="F9" s="14">
        <v>175</v>
      </c>
    </row>
    <row r="10" spans="1:6" x14ac:dyDescent="0.25">
      <c r="A10" s="8" t="s">
        <v>2042</v>
      </c>
      <c r="B10" s="14">
        <v>4</v>
      </c>
      <c r="C10" s="14">
        <v>11</v>
      </c>
      <c r="D10" s="14">
        <v>1</v>
      </c>
      <c r="E10" s="14">
        <v>26</v>
      </c>
      <c r="F10" s="14">
        <v>42</v>
      </c>
    </row>
    <row r="11" spans="1:6" x14ac:dyDescent="0.25">
      <c r="A11" s="8" t="s">
        <v>2038</v>
      </c>
      <c r="B11" s="14">
        <v>2</v>
      </c>
      <c r="C11" s="14">
        <v>24</v>
      </c>
      <c r="D11" s="14">
        <v>1</v>
      </c>
      <c r="E11" s="14">
        <v>40</v>
      </c>
      <c r="F11" s="14">
        <v>67</v>
      </c>
    </row>
    <row r="12" spans="1:6" x14ac:dyDescent="0.25">
      <c r="A12" s="8" t="s">
        <v>2035</v>
      </c>
      <c r="B12" s="14">
        <v>2</v>
      </c>
      <c r="C12" s="14">
        <v>28</v>
      </c>
      <c r="D12" s="14">
        <v>2</v>
      </c>
      <c r="E12" s="14">
        <v>64</v>
      </c>
      <c r="F12" s="14">
        <v>96</v>
      </c>
    </row>
    <row r="13" spans="1:6" x14ac:dyDescent="0.25">
      <c r="A13" s="8" t="s">
        <v>2036</v>
      </c>
      <c r="B13" s="14">
        <v>23</v>
      </c>
      <c r="C13" s="14">
        <v>132</v>
      </c>
      <c r="D13" s="14">
        <v>2</v>
      </c>
      <c r="E13" s="14">
        <v>187</v>
      </c>
      <c r="F13" s="14">
        <v>344</v>
      </c>
    </row>
    <row r="14" spans="1:6" x14ac:dyDescent="0.25">
      <c r="A14" s="8" t="s">
        <v>2043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</row>
    <row r="18" spans="1:3" x14ac:dyDescent="0.25">
      <c r="A18" s="11"/>
      <c r="C18" s="12"/>
    </row>
    <row r="19" spans="1:3" x14ac:dyDescent="0.25">
      <c r="B19" s="12"/>
      <c r="C19" s="12"/>
    </row>
    <row r="20" spans="1:3" x14ac:dyDescent="0.25">
      <c r="B20" s="12"/>
    </row>
    <row r="21" spans="1:3" x14ac:dyDescent="0.25">
      <c r="B21" s="12"/>
    </row>
    <row r="22" spans="1:3" x14ac:dyDescent="0.25">
      <c r="B22" s="12"/>
    </row>
    <row r="23" spans="1:3" x14ac:dyDescent="0.25">
      <c r="B23" s="12"/>
    </row>
    <row r="24" spans="1:3" x14ac:dyDescent="0.25">
      <c r="B24" s="12"/>
    </row>
    <row r="25" spans="1:3" x14ac:dyDescent="0.25">
      <c r="B25" s="12"/>
    </row>
    <row r="26" spans="1:3" x14ac:dyDescent="0.25">
      <c r="B26" s="12"/>
    </row>
    <row r="27" spans="1:3" x14ac:dyDescent="0.25">
      <c r="B27" s="12"/>
    </row>
  </sheetData>
  <pageMargins left="0.7" right="0.7" top="0.75" bottom="0.75" header="0.3" footer="0.3"/>
  <pageSetup orientation="portrait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F458-9F80-4FA7-A6AE-ED05657532D9}">
  <sheetPr codeName="Sheet4"/>
  <dimension ref="A1:F30"/>
  <sheetViews>
    <sheetView workbookViewId="0">
      <selection activeCell="E2" sqref="E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2" spans="1:6" x14ac:dyDescent="0.25">
      <c r="A2" s="7" t="s">
        <v>2031</v>
      </c>
      <c r="B2" t="s">
        <v>2046</v>
      </c>
    </row>
    <row r="4" spans="1:6" x14ac:dyDescent="0.25">
      <c r="A4" s="7" t="s">
        <v>2045</v>
      </c>
      <c r="B4" s="7" t="s">
        <v>2044</v>
      </c>
    </row>
    <row r="5" spans="1:6" x14ac:dyDescent="0.25">
      <c r="A5" s="7" t="s">
        <v>2039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2047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5">
      <c r="A7" s="8" t="s">
        <v>2048</v>
      </c>
      <c r="B7" s="14"/>
      <c r="C7" s="14"/>
      <c r="D7" s="14"/>
      <c r="E7" s="14">
        <v>4</v>
      </c>
      <c r="F7" s="14">
        <v>4</v>
      </c>
    </row>
    <row r="8" spans="1:6" x14ac:dyDescent="0.25">
      <c r="A8" s="8" t="s">
        <v>2049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5">
      <c r="A9" s="8" t="s">
        <v>2050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5">
      <c r="A10" s="8" t="s">
        <v>2051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5">
      <c r="A11" s="8" t="s">
        <v>2052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5">
      <c r="A12" s="8" t="s">
        <v>2053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5">
      <c r="A13" s="8" t="s">
        <v>2054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5">
      <c r="A14" s="8" t="s">
        <v>2055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5">
      <c r="A15" s="8" t="s">
        <v>2056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5">
      <c r="A16" s="8" t="s">
        <v>2057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5">
      <c r="A17" s="8" t="s">
        <v>2058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5">
      <c r="A18" s="8" t="s">
        <v>2059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5">
      <c r="A19" s="8" t="s">
        <v>2060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5">
      <c r="A20" s="8" t="s">
        <v>2061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5">
      <c r="A21" s="8" t="s">
        <v>2062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5">
      <c r="A22" s="8" t="s">
        <v>2063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5">
      <c r="A23" s="8" t="s">
        <v>2064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5">
      <c r="A24" s="8" t="s">
        <v>2065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5">
      <c r="A25" s="8" t="s">
        <v>2066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5">
      <c r="A26" s="8" t="s">
        <v>2067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5">
      <c r="A27" s="8" t="s">
        <v>2068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5">
      <c r="A28" s="8" t="s">
        <v>2069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5">
      <c r="A29" s="8" t="s">
        <v>2070</v>
      </c>
      <c r="B29" s="14"/>
      <c r="C29" s="14"/>
      <c r="D29" s="14"/>
      <c r="E29" s="14">
        <v>3</v>
      </c>
      <c r="F29" s="14">
        <v>3</v>
      </c>
    </row>
    <row r="30" spans="1:6" x14ac:dyDescent="0.25">
      <c r="A30" s="8" t="s">
        <v>2043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7E99-BB76-4989-B1A2-709E8565D033}">
  <sheetPr codeName="Sheet5"/>
  <dimension ref="A1:E18"/>
  <sheetViews>
    <sheetView workbookViewId="0">
      <selection activeCell="C4" sqref="C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2031</v>
      </c>
      <c r="B1" t="s">
        <v>2046</v>
      </c>
    </row>
    <row r="2" spans="1:5" x14ac:dyDescent="0.25">
      <c r="A2" s="7" t="s">
        <v>2083</v>
      </c>
      <c r="B2" t="s">
        <v>2046</v>
      </c>
    </row>
    <row r="4" spans="1:5" x14ac:dyDescent="0.25">
      <c r="A4" s="7" t="s">
        <v>2045</v>
      </c>
      <c r="B4" s="7" t="s">
        <v>2044</v>
      </c>
    </row>
    <row r="5" spans="1:5" x14ac:dyDescent="0.25">
      <c r="A5" s="7" t="s">
        <v>2039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8" t="s">
        <v>2071</v>
      </c>
      <c r="B6" s="14">
        <v>6</v>
      </c>
      <c r="C6" s="14">
        <v>36</v>
      </c>
      <c r="D6" s="14">
        <v>49</v>
      </c>
      <c r="E6" s="14">
        <v>91</v>
      </c>
    </row>
    <row r="7" spans="1:5" x14ac:dyDescent="0.25">
      <c r="A7" s="8" t="s">
        <v>2072</v>
      </c>
      <c r="B7" s="14">
        <v>7</v>
      </c>
      <c r="C7" s="14">
        <v>28</v>
      </c>
      <c r="D7" s="14">
        <v>44</v>
      </c>
      <c r="E7" s="14">
        <v>79</v>
      </c>
    </row>
    <row r="8" spans="1:5" x14ac:dyDescent="0.25">
      <c r="A8" s="8" t="s">
        <v>2073</v>
      </c>
      <c r="B8" s="14">
        <v>4</v>
      </c>
      <c r="C8" s="14">
        <v>33</v>
      </c>
      <c r="D8" s="14">
        <v>49</v>
      </c>
      <c r="E8" s="14">
        <v>86</v>
      </c>
    </row>
    <row r="9" spans="1:5" x14ac:dyDescent="0.25">
      <c r="A9" s="8" t="s">
        <v>2074</v>
      </c>
      <c r="B9" s="14">
        <v>1</v>
      </c>
      <c r="C9" s="14">
        <v>30</v>
      </c>
      <c r="D9" s="14">
        <v>46</v>
      </c>
      <c r="E9" s="14">
        <v>77</v>
      </c>
    </row>
    <row r="10" spans="1:5" x14ac:dyDescent="0.25">
      <c r="A10" s="8" t="s">
        <v>2075</v>
      </c>
      <c r="B10" s="14">
        <v>3</v>
      </c>
      <c r="C10" s="14">
        <v>35</v>
      </c>
      <c r="D10" s="14">
        <v>46</v>
      </c>
      <c r="E10" s="14">
        <v>84</v>
      </c>
    </row>
    <row r="11" spans="1:5" x14ac:dyDescent="0.25">
      <c r="A11" s="8" t="s">
        <v>2076</v>
      </c>
      <c r="B11" s="14">
        <v>3</v>
      </c>
      <c r="C11" s="14">
        <v>28</v>
      </c>
      <c r="D11" s="14">
        <v>55</v>
      </c>
      <c r="E11" s="14">
        <v>86</v>
      </c>
    </row>
    <row r="12" spans="1:5" x14ac:dyDescent="0.25">
      <c r="A12" s="8" t="s">
        <v>2077</v>
      </c>
      <c r="B12" s="14">
        <v>4</v>
      </c>
      <c r="C12" s="14">
        <v>31</v>
      </c>
      <c r="D12" s="14">
        <v>58</v>
      </c>
      <c r="E12" s="14">
        <v>93</v>
      </c>
    </row>
    <row r="13" spans="1:5" x14ac:dyDescent="0.25">
      <c r="A13" s="8" t="s">
        <v>2078</v>
      </c>
      <c r="B13" s="14">
        <v>8</v>
      </c>
      <c r="C13" s="14">
        <v>35</v>
      </c>
      <c r="D13" s="14">
        <v>41</v>
      </c>
      <c r="E13" s="14">
        <v>84</v>
      </c>
    </row>
    <row r="14" spans="1:5" x14ac:dyDescent="0.25">
      <c r="A14" s="8" t="s">
        <v>2079</v>
      </c>
      <c r="B14" s="14">
        <v>5</v>
      </c>
      <c r="C14" s="14">
        <v>23</v>
      </c>
      <c r="D14" s="14">
        <v>45</v>
      </c>
      <c r="E14" s="14">
        <v>73</v>
      </c>
    </row>
    <row r="15" spans="1:5" x14ac:dyDescent="0.25">
      <c r="A15" s="8" t="s">
        <v>2080</v>
      </c>
      <c r="B15" s="14">
        <v>6</v>
      </c>
      <c r="C15" s="14">
        <v>26</v>
      </c>
      <c r="D15" s="14">
        <v>45</v>
      </c>
      <c r="E15" s="14">
        <v>77</v>
      </c>
    </row>
    <row r="16" spans="1:5" x14ac:dyDescent="0.25">
      <c r="A16" s="8" t="s">
        <v>2081</v>
      </c>
      <c r="B16" s="14">
        <v>3</v>
      </c>
      <c r="C16" s="14">
        <v>27</v>
      </c>
      <c r="D16" s="14">
        <v>45</v>
      </c>
      <c r="E16" s="14">
        <v>75</v>
      </c>
    </row>
    <row r="17" spans="1:5" x14ac:dyDescent="0.25">
      <c r="A17" s="8" t="s">
        <v>2082</v>
      </c>
      <c r="B17" s="14">
        <v>7</v>
      </c>
      <c r="C17" s="14">
        <v>32</v>
      </c>
      <c r="D17" s="14">
        <v>42</v>
      </c>
      <c r="E17" s="14">
        <v>81</v>
      </c>
    </row>
    <row r="18" spans="1:5" x14ac:dyDescent="0.25">
      <c r="A18" s="8" t="s">
        <v>2043</v>
      </c>
      <c r="B18" s="14">
        <v>57</v>
      </c>
      <c r="C18" s="14">
        <v>364</v>
      </c>
      <c r="D18" s="14">
        <v>565</v>
      </c>
      <c r="E18" s="14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E1BD-1979-4EDA-968E-345B390FBBD5}">
  <dimension ref="A1:H13"/>
  <sheetViews>
    <sheetView workbookViewId="0">
      <selection activeCell="M29" sqref="M29"/>
    </sheetView>
  </sheetViews>
  <sheetFormatPr defaultRowHeight="15.75" x14ac:dyDescent="0.25"/>
  <cols>
    <col min="1" max="1" width="14.625" customWidth="1"/>
    <col min="2" max="2" width="10.125" customWidth="1"/>
    <col min="3" max="3" width="8.5" customWidth="1"/>
    <col min="4" max="4" width="9" customWidth="1"/>
    <col min="5" max="5" width="8.25" customWidth="1"/>
    <col min="6" max="6" width="11" customWidth="1"/>
    <col min="7" max="8" width="10.5" customWidth="1"/>
  </cols>
  <sheetData>
    <row r="1" spans="1:8" ht="31.5" x14ac:dyDescent="0.25">
      <c r="A1" s="11" t="s">
        <v>2084</v>
      </c>
      <c r="B1" s="16" t="s">
        <v>2085</v>
      </c>
      <c r="C1" s="16" t="s">
        <v>2086</v>
      </c>
      <c r="D1" s="16" t="s">
        <v>2087</v>
      </c>
      <c r="E1" s="16" t="s">
        <v>2088</v>
      </c>
      <c r="F1" s="16" t="s">
        <v>2089</v>
      </c>
      <c r="G1" s="16" t="s">
        <v>2090</v>
      </c>
      <c r="H1" s="16" t="s">
        <v>2091</v>
      </c>
    </row>
    <row r="2" spans="1:8" x14ac:dyDescent="0.25">
      <c r="A2" t="s">
        <v>2092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t="s">
        <v>2093</v>
      </c>
      <c r="B3">
        <f>COUNTIFS(Crowdfunding!$G$2:$G$1001,"successful",Crowdfunding!$D$2:$D$1001,"&gt;=1000",Crowdfunding!$D$2:$D$1001,"&lt;5000")</f>
        <v>191</v>
      </c>
      <c r="C3">
        <f>COUNTIFS(Crowdfunding!$G$2:$G$1001,"failed",Crowdfunding!$D$2:$D$1001,"&gt;=1000",Crowdfunding!$D$2:$D$1001,"&lt;5000")</f>
        <v>38</v>
      </c>
      <c r="D3">
        <f>COUNTIFS(Crowdfunding!$G$2:$G$1001,"canceled",Crowdfunding!$D$2:$D$1001,"&gt;=1000",Crowdfunding!$D$2:$D$1001,"&lt;5000")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t="s">
        <v>2094</v>
      </c>
      <c r="B4">
        <f>COUNTIFS(Crowdfunding!$G$2:$G$1001,"successful",Crowdfunding!$D$2:$D$1001,"&gt;4999",Crowdfunding!$D$2:$D$1001,"&lt;10000")</f>
        <v>164</v>
      </c>
      <c r="C4">
        <f>COUNTIFS(Crowdfunding!$G$2:$G$1001,"failed",Crowdfunding!$D$2:$D$1001,"&gt;4999",Crowdfunding!$D$2:$D$1001,"&lt;10000")</f>
        <v>126</v>
      </c>
      <c r="D4">
        <f>COUNTIFS(Crowdfunding!$G$2:$G$1001,"canceled",Crowdfunding!$D$2:$D$1001,"&gt;4999",Crowdfunding!$D$2:$D$1001,"&lt;10000")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2095</v>
      </c>
      <c r="B5">
        <f>COUNTIFS(Crowdfunding!$G$2:$G$1001,"successful",Crowdfunding!$D$2:$D$1001,"&gt;9999",Crowdfunding!$D$2:$D$1001,"&lt;15000")</f>
        <v>4</v>
      </c>
      <c r="C5">
        <f>COUNTIFS(Crowdfunding!$G$2:$G$1001,"failed",Crowdfunding!$D$2:$D$1001,"&gt;9999",Crowdfunding!$D$2:$D$1001,"&lt;15000")</f>
        <v>5</v>
      </c>
      <c r="D5">
        <f>COUNTIFS(Crowdfunding!$G$2:$G$1001,"canceled",Crowdfunding!$D$2:$D$1001,"&gt;9999",Crowdfunding!$D$2:$D$1001,"&lt;15000")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2096</v>
      </c>
      <c r="B6">
        <f>COUNTIFS(Crowdfunding!$G$2:$G$1001,"successful",Crowdfunding!$D$2:$D$1001,"&gt;14999",Crowdfunding!$D$2:$D$1001,"&lt;20000")</f>
        <v>10</v>
      </c>
      <c r="C6">
        <f>COUNTIFS(Crowdfunding!$G$2:$G$1001,"failed",Crowdfunding!$D$2:$D$1001,"&gt;14999",Crowdfunding!$D$2:$D$1001,"&lt;20000")</f>
        <v>0</v>
      </c>
      <c r="D6">
        <f>COUNTIFS(Crowdfunding!$G$2:$G$1001,"canceled",Crowdfunding!$D$2:$D$1001,"&gt;14999",Crowdfunding!$D$2:$D$1001,"&lt;20000")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2097</v>
      </c>
      <c r="B7">
        <f>COUNTIFS(Crowdfunding!$G$2:$G$1001,"successful",Crowdfunding!$D$2:$D$1001,"&gt;19999",Crowdfunding!$D$2:$D$1001,"&lt;25000")</f>
        <v>7</v>
      </c>
      <c r="C7">
        <f>COUNTIFS(Crowdfunding!$G$2:$G$1001,"failed",Crowdfunding!$D$2:$D$1001,"&gt;19999",Crowdfunding!$D$2:$D$1001,"&lt;25000")</f>
        <v>0</v>
      </c>
      <c r="D7">
        <f>COUNTIFS(Crowdfunding!$G$2:$G$1001,"canceled",Crowdfunding!$D$2:$D$1001,"&gt;19999",Crowdfunding!$D$2:$D$1001,"&lt;25000")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2098</v>
      </c>
      <c r="B8">
        <f>COUNTIFS(Crowdfunding!$G$2:$G$1001,"successful",Crowdfunding!$D$2:$D$1001,"&gt;24999",Crowdfunding!$D$2:$D$1001,"&lt;30000")</f>
        <v>11</v>
      </c>
      <c r="C8">
        <f>COUNTIFS(Crowdfunding!$G$2:$G$1001,"failed",Crowdfunding!$D$2:$D$1001,"&gt;24999",Crowdfunding!$D$2:$D$1001,"&lt;30000")</f>
        <v>3</v>
      </c>
      <c r="D8">
        <f>COUNTIFS(Crowdfunding!$G$2:$G$1001,"canceled",Crowdfunding!$D$2:$D$1001,"&gt;24999",Crowdfunding!$D$2:$D$1001,"&lt;30000")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2099</v>
      </c>
      <c r="B9">
        <f>COUNTIFS(Crowdfunding!$G$2:$G$1001,"successful",Crowdfunding!$D$2:$D$1001,"&gt;29999",Crowdfunding!$D$2:$D$1001,"&lt;35000")</f>
        <v>7</v>
      </c>
      <c r="C9">
        <f>COUNTIFS(Crowdfunding!$G$2:$G$1001,"failed",Crowdfunding!$D$2:$D$1001,"&gt;29999",Crowdfunding!$D$2:$D$1001,"&lt;35000")</f>
        <v>0</v>
      </c>
      <c r="D9">
        <f>COUNTIFS(Crowdfunding!$G$2:$G$1001,"canceled",Crowdfunding!$D$2:$D$1001,"&gt;29999",Crowdfunding!$D$2:$D$1001,"&lt;35000")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2100</v>
      </c>
      <c r="B10">
        <f>COUNTIFS(Crowdfunding!$G$2:$G$1001,"successful",Crowdfunding!$D$2:$D$1001,"&gt;34999",Crowdfunding!$D$2:$D$1001,"&lt;40000")</f>
        <v>8</v>
      </c>
      <c r="C10">
        <f>COUNTIFS(Crowdfunding!$G$2:$G$1001,"failed",Crowdfunding!$D$2:$D$1001,"&gt;34999",Crowdfunding!$D$2:$D$1001,"&lt;40000")</f>
        <v>3</v>
      </c>
      <c r="D10">
        <f>COUNTIFS(Crowdfunding!$G$2:$G$1001,"canceled",Crowdfunding!$D$2:$D$1001,"&gt;34999",Crowdfunding!$D$2:$D$1001,"&lt;40000")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2101</v>
      </c>
      <c r="B11">
        <f>COUNTIFS(Crowdfunding!$G$2:$G$1001,"successful",Crowdfunding!$D$2:$D$1001,"&gt;39999",Crowdfunding!$D$2:$D$1001,"&lt;45000")</f>
        <v>11</v>
      </c>
      <c r="C11">
        <f>COUNTIFS(Crowdfunding!$G$2:$G$1001,"failed",Crowdfunding!$D$2:$D$1001,"&gt;39999",Crowdfunding!$D$2:$D$1001,"&lt;45000")</f>
        <v>3</v>
      </c>
      <c r="D11">
        <f>COUNTIFS(Crowdfunding!$G$2:$G$1001,"canceled",Crowdfunding!$D$2:$D$1001,"&gt;39999",Crowdfunding!$D$2:$D$1001,"&lt;45000")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2102</v>
      </c>
      <c r="B12">
        <f>COUNTIFS(Crowdfunding!$G$2:$G$1001,"successful",Crowdfunding!$D$2:$D$1001,"&gt;44999",Crowdfunding!$D$2:$D$1001,"&lt;50000")</f>
        <v>8</v>
      </c>
      <c r="C12">
        <f>COUNTIFS(Crowdfunding!$G$2:$G$1001,"failed",Crowdfunding!$D$2:$D$1001,"&gt;44999",Crowdfunding!$D$2:$D$1001,"&lt;50000")</f>
        <v>3</v>
      </c>
      <c r="D12">
        <f>COUNTIFS(Crowdfunding!$G$2:$G$1001,"canceled",Crowdfunding!$D$2:$D$1001,"&gt;44999",Crowdfunding!$D$2:$D$1001,"&lt;50000")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ht="31.5" x14ac:dyDescent="0.25">
      <c r="A13" s="15" t="s">
        <v>2103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ignoredErrors>
    <ignoredError sqref="B5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9C8A-C4A2-4294-B897-CB7183205268}">
  <dimension ref="A1:U566"/>
  <sheetViews>
    <sheetView workbookViewId="0">
      <selection activeCell="I21" sqref="I21"/>
    </sheetView>
  </sheetViews>
  <sheetFormatPr defaultRowHeight="15.75" x14ac:dyDescent="0.25"/>
  <cols>
    <col min="1" max="1" width="9.375" bestFit="1" customWidth="1"/>
    <col min="2" max="2" width="13.125" bestFit="1" customWidth="1"/>
    <col min="3" max="3" width="13.125" customWidth="1"/>
    <col min="5" max="5" width="8.25" bestFit="1" customWidth="1"/>
    <col min="6" max="6" width="13.125" bestFit="1" customWidth="1"/>
    <col min="9" max="9" width="42.75" bestFit="1" customWidth="1"/>
    <col min="10" max="10" width="11.875" bestFit="1" customWidth="1"/>
    <col min="12" max="12" width="8.75" customWidth="1"/>
  </cols>
  <sheetData>
    <row r="1" spans="1:21" x14ac:dyDescent="0.25">
      <c r="A1" t="s">
        <v>4</v>
      </c>
      <c r="B1" t="s">
        <v>5</v>
      </c>
      <c r="E1" t="s">
        <v>4</v>
      </c>
      <c r="F1" t="s">
        <v>5</v>
      </c>
      <c r="I1" s="11" t="s">
        <v>2110</v>
      </c>
    </row>
    <row r="2" spans="1:21" x14ac:dyDescent="0.25">
      <c r="A2" t="s">
        <v>20</v>
      </c>
      <c r="B2">
        <v>16</v>
      </c>
      <c r="E2" t="s">
        <v>14</v>
      </c>
      <c r="F2">
        <v>0</v>
      </c>
      <c r="I2" s="13" t="s">
        <v>2104</v>
      </c>
      <c r="J2">
        <f>AVERAGE(B2:B566)</f>
        <v>851.14690265486729</v>
      </c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x14ac:dyDescent="0.25">
      <c r="A3" t="s">
        <v>20</v>
      </c>
      <c r="B3">
        <v>26</v>
      </c>
      <c r="E3" t="s">
        <v>14</v>
      </c>
      <c r="F3">
        <v>0</v>
      </c>
      <c r="I3" s="13" t="s">
        <v>2105</v>
      </c>
      <c r="J3">
        <f>MEDIAN(B2:B566)</f>
        <v>201</v>
      </c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x14ac:dyDescent="0.25">
      <c r="A4" t="s">
        <v>20</v>
      </c>
      <c r="B4">
        <v>27</v>
      </c>
      <c r="E4" t="s">
        <v>14</v>
      </c>
      <c r="F4">
        <v>1</v>
      </c>
      <c r="I4" s="13" t="s">
        <v>2106</v>
      </c>
      <c r="J4">
        <f>MIN(B2:B566)</f>
        <v>16</v>
      </c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x14ac:dyDescent="0.25">
      <c r="A5" t="s">
        <v>20</v>
      </c>
      <c r="B5">
        <v>32</v>
      </c>
      <c r="E5" t="s">
        <v>14</v>
      </c>
      <c r="F5">
        <v>1</v>
      </c>
      <c r="I5" s="13" t="s">
        <v>2107</v>
      </c>
      <c r="J5">
        <f>MAX(B2:B566)</f>
        <v>7295</v>
      </c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x14ac:dyDescent="0.25">
      <c r="A6" t="s">
        <v>20</v>
      </c>
      <c r="B6">
        <v>32</v>
      </c>
      <c r="E6" t="s">
        <v>14</v>
      </c>
      <c r="F6">
        <v>1</v>
      </c>
      <c r="I6" s="13" t="s">
        <v>2108</v>
      </c>
      <c r="J6">
        <f>_xlfn.VAR.P(B2:B566)</f>
        <v>1603373.7324019109</v>
      </c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25">
      <c r="A7" t="s">
        <v>20</v>
      </c>
      <c r="B7">
        <v>34</v>
      </c>
      <c r="E7" t="s">
        <v>14</v>
      </c>
      <c r="F7">
        <v>1</v>
      </c>
      <c r="I7" s="13" t="s">
        <v>2109</v>
      </c>
      <c r="J7">
        <f>_xlfn.STDEV.P(B2:B566)</f>
        <v>1266.2439466397898</v>
      </c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1" x14ac:dyDescent="0.25">
      <c r="A8" t="s">
        <v>20</v>
      </c>
      <c r="B8">
        <v>40</v>
      </c>
      <c r="E8" t="s">
        <v>14</v>
      </c>
      <c r="F8">
        <v>1</v>
      </c>
    </row>
    <row r="9" spans="1:21" x14ac:dyDescent="0.25">
      <c r="A9" t="s">
        <v>20</v>
      </c>
      <c r="B9">
        <v>41</v>
      </c>
      <c r="E9" t="s">
        <v>14</v>
      </c>
      <c r="F9">
        <v>1</v>
      </c>
    </row>
    <row r="10" spans="1:21" x14ac:dyDescent="0.25">
      <c r="A10" t="s">
        <v>20</v>
      </c>
      <c r="B10">
        <v>41</v>
      </c>
      <c r="E10" t="s">
        <v>14</v>
      </c>
      <c r="F10">
        <v>1</v>
      </c>
      <c r="I10" s="11" t="s">
        <v>2111</v>
      </c>
    </row>
    <row r="11" spans="1:21" x14ac:dyDescent="0.25">
      <c r="A11" t="s">
        <v>20</v>
      </c>
      <c r="B11">
        <v>42</v>
      </c>
      <c r="E11" t="s">
        <v>14</v>
      </c>
      <c r="F11">
        <v>1</v>
      </c>
      <c r="I11" s="13" t="s">
        <v>2104</v>
      </c>
      <c r="J11">
        <f>AVERAGE(F2:F365)</f>
        <v>585.61538461538464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21" x14ac:dyDescent="0.25">
      <c r="A12" t="s">
        <v>20</v>
      </c>
      <c r="B12">
        <v>43</v>
      </c>
      <c r="E12" t="s">
        <v>14</v>
      </c>
      <c r="F12">
        <v>1</v>
      </c>
      <c r="I12" s="13" t="s">
        <v>2105</v>
      </c>
      <c r="J12">
        <f>MEDIAN(F2:F365)</f>
        <v>114.5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 x14ac:dyDescent="0.25">
      <c r="A13" t="s">
        <v>20</v>
      </c>
      <c r="B13">
        <v>43</v>
      </c>
      <c r="E13" t="s">
        <v>14</v>
      </c>
      <c r="F13">
        <v>1</v>
      </c>
      <c r="I13" s="13" t="s">
        <v>2106</v>
      </c>
      <c r="J13">
        <f>MIN(F2:F365)</f>
        <v>0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1:21" x14ac:dyDescent="0.25">
      <c r="A14" t="s">
        <v>20</v>
      </c>
      <c r="B14">
        <v>48</v>
      </c>
      <c r="E14" t="s">
        <v>14</v>
      </c>
      <c r="F14">
        <v>1</v>
      </c>
      <c r="I14" s="13" t="s">
        <v>2107</v>
      </c>
      <c r="J14">
        <f>MAX(F2:F365)</f>
        <v>6080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25">
      <c r="A15" t="s">
        <v>20</v>
      </c>
      <c r="B15">
        <v>48</v>
      </c>
      <c r="E15" t="s">
        <v>14</v>
      </c>
      <c r="F15">
        <v>1</v>
      </c>
      <c r="I15" s="13" t="s">
        <v>2108</v>
      </c>
      <c r="J15">
        <f>_xlfn.VAR.P(F2:F365)</f>
        <v>921574.68174133555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1:21" x14ac:dyDescent="0.25">
      <c r="A16" t="s">
        <v>20</v>
      </c>
      <c r="B16">
        <v>48</v>
      </c>
      <c r="E16" t="s">
        <v>14</v>
      </c>
      <c r="F16">
        <v>1</v>
      </c>
      <c r="I16" s="13" t="s">
        <v>2109</v>
      </c>
      <c r="J16">
        <f>_xlfn.STDEV.P(F2:F365)</f>
        <v>959.98681331637863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18" x14ac:dyDescent="0.25">
      <c r="A17" t="s">
        <v>20</v>
      </c>
      <c r="B17">
        <v>50</v>
      </c>
      <c r="E17" t="s">
        <v>14</v>
      </c>
      <c r="F17">
        <v>1</v>
      </c>
    </row>
    <row r="18" spans="1:18" x14ac:dyDescent="0.25">
      <c r="A18" t="s">
        <v>20</v>
      </c>
      <c r="B18">
        <v>50</v>
      </c>
      <c r="E18" t="s">
        <v>14</v>
      </c>
      <c r="F18">
        <v>1</v>
      </c>
    </row>
    <row r="19" spans="1:18" x14ac:dyDescent="0.25">
      <c r="A19" t="s">
        <v>20</v>
      </c>
      <c r="B19">
        <v>50</v>
      </c>
      <c r="E19" t="s">
        <v>14</v>
      </c>
      <c r="F19">
        <v>1</v>
      </c>
      <c r="I19" s="8"/>
    </row>
    <row r="20" spans="1:18" x14ac:dyDescent="0.25">
      <c r="A20" t="s">
        <v>20</v>
      </c>
      <c r="B20">
        <v>52</v>
      </c>
      <c r="E20" t="s">
        <v>14</v>
      </c>
      <c r="F20">
        <v>1</v>
      </c>
      <c r="I20" s="8"/>
    </row>
    <row r="21" spans="1:18" x14ac:dyDescent="0.25">
      <c r="A21" t="s">
        <v>20</v>
      </c>
      <c r="B21">
        <v>53</v>
      </c>
      <c r="E21" t="s">
        <v>14</v>
      </c>
      <c r="F21">
        <v>5</v>
      </c>
    </row>
    <row r="22" spans="1:18" x14ac:dyDescent="0.25">
      <c r="A22" t="s">
        <v>20</v>
      </c>
      <c r="B22">
        <v>53</v>
      </c>
      <c r="E22" t="s">
        <v>14</v>
      </c>
      <c r="F22">
        <v>5</v>
      </c>
    </row>
    <row r="23" spans="1:18" x14ac:dyDescent="0.25">
      <c r="A23" t="s">
        <v>20</v>
      </c>
      <c r="B23">
        <v>54</v>
      </c>
      <c r="E23" t="s">
        <v>14</v>
      </c>
      <c r="F23">
        <v>6</v>
      </c>
      <c r="I23" s="11"/>
    </row>
    <row r="24" spans="1:18" ht="15.6" customHeight="1" x14ac:dyDescent="0.25">
      <c r="A24" t="s">
        <v>20</v>
      </c>
      <c r="B24">
        <v>55</v>
      </c>
      <c r="E24" t="s">
        <v>14</v>
      </c>
      <c r="F24">
        <v>7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x14ac:dyDescent="0.25">
      <c r="A25" t="s">
        <v>20</v>
      </c>
      <c r="B25">
        <v>56</v>
      </c>
      <c r="E25" t="s">
        <v>14</v>
      </c>
      <c r="F25">
        <v>7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x14ac:dyDescent="0.25">
      <c r="A26" t="s">
        <v>20</v>
      </c>
      <c r="B26">
        <v>59</v>
      </c>
      <c r="E26" t="s">
        <v>14</v>
      </c>
      <c r="F26">
        <v>9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x14ac:dyDescent="0.25">
      <c r="A27" t="s">
        <v>20</v>
      </c>
      <c r="B27">
        <v>62</v>
      </c>
      <c r="E27" t="s">
        <v>14</v>
      </c>
      <c r="F27">
        <v>9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t="s">
        <v>20</v>
      </c>
      <c r="B28">
        <v>64</v>
      </c>
      <c r="E28" t="s">
        <v>14</v>
      </c>
      <c r="F28">
        <v>10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x14ac:dyDescent="0.25">
      <c r="A29" t="s">
        <v>20</v>
      </c>
      <c r="B29">
        <v>65</v>
      </c>
      <c r="E29" t="s">
        <v>14</v>
      </c>
      <c r="F29">
        <v>10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x14ac:dyDescent="0.25">
      <c r="A30" t="s">
        <v>20</v>
      </c>
      <c r="B30">
        <v>65</v>
      </c>
      <c r="E30" t="s">
        <v>14</v>
      </c>
      <c r="F30">
        <v>10</v>
      </c>
    </row>
    <row r="31" spans="1:18" x14ac:dyDescent="0.25">
      <c r="A31" t="s">
        <v>20</v>
      </c>
      <c r="B31">
        <v>67</v>
      </c>
      <c r="E31" t="s">
        <v>14</v>
      </c>
      <c r="F31">
        <v>10</v>
      </c>
    </row>
    <row r="32" spans="1:18" x14ac:dyDescent="0.25">
      <c r="A32" t="s">
        <v>20</v>
      </c>
      <c r="B32">
        <v>68</v>
      </c>
      <c r="E32" t="s">
        <v>14</v>
      </c>
      <c r="F32">
        <v>12</v>
      </c>
    </row>
    <row r="33" spans="1:6" x14ac:dyDescent="0.25">
      <c r="A33" t="s">
        <v>20</v>
      </c>
      <c r="B33">
        <v>69</v>
      </c>
      <c r="E33" t="s">
        <v>14</v>
      </c>
      <c r="F33">
        <v>12</v>
      </c>
    </row>
    <row r="34" spans="1:6" x14ac:dyDescent="0.25">
      <c r="A34" t="s">
        <v>20</v>
      </c>
      <c r="B34">
        <v>69</v>
      </c>
      <c r="E34" t="s">
        <v>14</v>
      </c>
      <c r="F34">
        <v>13</v>
      </c>
    </row>
    <row r="35" spans="1:6" x14ac:dyDescent="0.25">
      <c r="A35" t="s">
        <v>20</v>
      </c>
      <c r="B35">
        <v>70</v>
      </c>
      <c r="E35" t="s">
        <v>14</v>
      </c>
      <c r="F35">
        <v>13</v>
      </c>
    </row>
    <row r="36" spans="1:6" x14ac:dyDescent="0.25">
      <c r="A36" t="s">
        <v>20</v>
      </c>
      <c r="B36">
        <v>71</v>
      </c>
      <c r="E36" t="s">
        <v>14</v>
      </c>
      <c r="F36">
        <v>14</v>
      </c>
    </row>
    <row r="37" spans="1:6" x14ac:dyDescent="0.25">
      <c r="A37" t="s">
        <v>20</v>
      </c>
      <c r="B37">
        <v>72</v>
      </c>
      <c r="E37" t="s">
        <v>14</v>
      </c>
      <c r="F37">
        <v>14</v>
      </c>
    </row>
    <row r="38" spans="1:6" x14ac:dyDescent="0.25">
      <c r="A38" t="s">
        <v>20</v>
      </c>
      <c r="B38">
        <v>76</v>
      </c>
      <c r="E38" t="s">
        <v>14</v>
      </c>
      <c r="F38">
        <v>15</v>
      </c>
    </row>
    <row r="39" spans="1:6" x14ac:dyDescent="0.25">
      <c r="A39" t="s">
        <v>20</v>
      </c>
      <c r="B39">
        <v>76</v>
      </c>
      <c r="E39" t="s">
        <v>14</v>
      </c>
      <c r="F39">
        <v>15</v>
      </c>
    </row>
    <row r="40" spans="1:6" x14ac:dyDescent="0.25">
      <c r="A40" t="s">
        <v>20</v>
      </c>
      <c r="B40">
        <v>78</v>
      </c>
      <c r="E40" t="s">
        <v>14</v>
      </c>
      <c r="F40">
        <v>15</v>
      </c>
    </row>
    <row r="41" spans="1:6" x14ac:dyDescent="0.25">
      <c r="A41" t="s">
        <v>20</v>
      </c>
      <c r="B41">
        <v>78</v>
      </c>
      <c r="E41" t="s">
        <v>14</v>
      </c>
      <c r="F41">
        <v>15</v>
      </c>
    </row>
    <row r="42" spans="1:6" x14ac:dyDescent="0.25">
      <c r="A42" t="s">
        <v>20</v>
      </c>
      <c r="B42">
        <v>80</v>
      </c>
      <c r="E42" t="s">
        <v>14</v>
      </c>
      <c r="F42">
        <v>15</v>
      </c>
    </row>
    <row r="43" spans="1:6" x14ac:dyDescent="0.25">
      <c r="A43" t="s">
        <v>20</v>
      </c>
      <c r="B43">
        <v>80</v>
      </c>
      <c r="E43" t="s">
        <v>14</v>
      </c>
      <c r="F43">
        <v>15</v>
      </c>
    </row>
    <row r="44" spans="1:6" x14ac:dyDescent="0.25">
      <c r="A44" t="s">
        <v>20</v>
      </c>
      <c r="B44">
        <v>80</v>
      </c>
      <c r="E44" t="s">
        <v>14</v>
      </c>
      <c r="F44">
        <v>16</v>
      </c>
    </row>
    <row r="45" spans="1:6" x14ac:dyDescent="0.25">
      <c r="A45" t="s">
        <v>20</v>
      </c>
      <c r="B45">
        <v>80</v>
      </c>
      <c r="E45" t="s">
        <v>14</v>
      </c>
      <c r="F45">
        <v>16</v>
      </c>
    </row>
    <row r="46" spans="1:6" x14ac:dyDescent="0.25">
      <c r="A46" t="s">
        <v>20</v>
      </c>
      <c r="B46">
        <v>80</v>
      </c>
      <c r="E46" t="s">
        <v>14</v>
      </c>
      <c r="F46">
        <v>16</v>
      </c>
    </row>
    <row r="47" spans="1:6" x14ac:dyDescent="0.25">
      <c r="A47" t="s">
        <v>20</v>
      </c>
      <c r="B47">
        <v>80</v>
      </c>
      <c r="E47" t="s">
        <v>14</v>
      </c>
      <c r="F47">
        <v>16</v>
      </c>
    </row>
    <row r="48" spans="1:6" x14ac:dyDescent="0.25">
      <c r="A48" t="s">
        <v>20</v>
      </c>
      <c r="B48">
        <v>81</v>
      </c>
      <c r="E48" t="s">
        <v>14</v>
      </c>
      <c r="F48">
        <v>17</v>
      </c>
    </row>
    <row r="49" spans="1:6" x14ac:dyDescent="0.25">
      <c r="A49" t="s">
        <v>20</v>
      </c>
      <c r="B49">
        <v>82</v>
      </c>
      <c r="E49" t="s">
        <v>14</v>
      </c>
      <c r="F49">
        <v>17</v>
      </c>
    </row>
    <row r="50" spans="1:6" x14ac:dyDescent="0.25">
      <c r="A50" t="s">
        <v>20</v>
      </c>
      <c r="B50">
        <v>82</v>
      </c>
      <c r="E50" t="s">
        <v>14</v>
      </c>
      <c r="F50">
        <v>17</v>
      </c>
    </row>
    <row r="51" spans="1:6" x14ac:dyDescent="0.25">
      <c r="A51" t="s">
        <v>20</v>
      </c>
      <c r="B51">
        <v>83</v>
      </c>
      <c r="E51" t="s">
        <v>14</v>
      </c>
      <c r="F51">
        <v>18</v>
      </c>
    </row>
    <row r="52" spans="1:6" x14ac:dyDescent="0.25">
      <c r="A52" t="s">
        <v>20</v>
      </c>
      <c r="B52">
        <v>83</v>
      </c>
      <c r="E52" t="s">
        <v>14</v>
      </c>
      <c r="F52">
        <v>18</v>
      </c>
    </row>
    <row r="53" spans="1:6" x14ac:dyDescent="0.25">
      <c r="A53" t="s">
        <v>20</v>
      </c>
      <c r="B53">
        <v>84</v>
      </c>
      <c r="E53" t="s">
        <v>14</v>
      </c>
      <c r="F53">
        <v>19</v>
      </c>
    </row>
    <row r="54" spans="1:6" x14ac:dyDescent="0.25">
      <c r="A54" t="s">
        <v>20</v>
      </c>
      <c r="B54">
        <v>84</v>
      </c>
      <c r="E54" t="s">
        <v>14</v>
      </c>
      <c r="F54">
        <v>19</v>
      </c>
    </row>
    <row r="55" spans="1:6" x14ac:dyDescent="0.25">
      <c r="A55" t="s">
        <v>20</v>
      </c>
      <c r="B55">
        <v>85</v>
      </c>
      <c r="E55" t="s">
        <v>14</v>
      </c>
      <c r="F55">
        <v>19</v>
      </c>
    </row>
    <row r="56" spans="1:6" x14ac:dyDescent="0.25">
      <c r="A56" t="s">
        <v>20</v>
      </c>
      <c r="B56">
        <v>85</v>
      </c>
      <c r="E56" t="s">
        <v>14</v>
      </c>
      <c r="F56">
        <v>21</v>
      </c>
    </row>
    <row r="57" spans="1:6" x14ac:dyDescent="0.25">
      <c r="A57" t="s">
        <v>20</v>
      </c>
      <c r="B57">
        <v>85</v>
      </c>
      <c r="E57" t="s">
        <v>14</v>
      </c>
      <c r="F57">
        <v>21</v>
      </c>
    </row>
    <row r="58" spans="1:6" x14ac:dyDescent="0.25">
      <c r="A58" t="s">
        <v>20</v>
      </c>
      <c r="B58">
        <v>85</v>
      </c>
      <c r="E58" t="s">
        <v>14</v>
      </c>
      <c r="F58">
        <v>21</v>
      </c>
    </row>
    <row r="59" spans="1:6" x14ac:dyDescent="0.25">
      <c r="A59" t="s">
        <v>20</v>
      </c>
      <c r="B59">
        <v>85</v>
      </c>
      <c r="E59" t="s">
        <v>14</v>
      </c>
      <c r="F59">
        <v>22</v>
      </c>
    </row>
    <row r="60" spans="1:6" x14ac:dyDescent="0.25">
      <c r="A60" t="s">
        <v>20</v>
      </c>
      <c r="B60">
        <v>85</v>
      </c>
      <c r="E60" t="s">
        <v>14</v>
      </c>
      <c r="F60">
        <v>23</v>
      </c>
    </row>
    <row r="61" spans="1:6" x14ac:dyDescent="0.25">
      <c r="A61" t="s">
        <v>20</v>
      </c>
      <c r="B61">
        <v>86</v>
      </c>
      <c r="E61" t="s">
        <v>14</v>
      </c>
      <c r="F61">
        <v>24</v>
      </c>
    </row>
    <row r="62" spans="1:6" x14ac:dyDescent="0.25">
      <c r="A62" t="s">
        <v>20</v>
      </c>
      <c r="B62">
        <v>86</v>
      </c>
      <c r="E62" t="s">
        <v>14</v>
      </c>
      <c r="F62">
        <v>24</v>
      </c>
    </row>
    <row r="63" spans="1:6" x14ac:dyDescent="0.25">
      <c r="A63" t="s">
        <v>20</v>
      </c>
      <c r="B63">
        <v>86</v>
      </c>
      <c r="E63" t="s">
        <v>14</v>
      </c>
      <c r="F63">
        <v>24</v>
      </c>
    </row>
    <row r="64" spans="1:6" x14ac:dyDescent="0.25">
      <c r="A64" t="s">
        <v>20</v>
      </c>
      <c r="B64">
        <v>87</v>
      </c>
      <c r="E64" t="s">
        <v>14</v>
      </c>
      <c r="F64">
        <v>25</v>
      </c>
    </row>
    <row r="65" spans="1:6" x14ac:dyDescent="0.25">
      <c r="A65" t="s">
        <v>20</v>
      </c>
      <c r="B65">
        <v>87</v>
      </c>
      <c r="E65" t="s">
        <v>14</v>
      </c>
      <c r="F65">
        <v>25</v>
      </c>
    </row>
    <row r="66" spans="1:6" x14ac:dyDescent="0.25">
      <c r="A66" t="s">
        <v>20</v>
      </c>
      <c r="B66">
        <v>87</v>
      </c>
      <c r="E66" t="s">
        <v>14</v>
      </c>
      <c r="F66">
        <v>26</v>
      </c>
    </row>
    <row r="67" spans="1:6" x14ac:dyDescent="0.25">
      <c r="A67" t="s">
        <v>20</v>
      </c>
      <c r="B67">
        <v>88</v>
      </c>
      <c r="E67" t="s">
        <v>14</v>
      </c>
      <c r="F67">
        <v>26</v>
      </c>
    </row>
    <row r="68" spans="1:6" x14ac:dyDescent="0.25">
      <c r="A68" t="s">
        <v>20</v>
      </c>
      <c r="B68">
        <v>88</v>
      </c>
      <c r="E68" t="s">
        <v>14</v>
      </c>
      <c r="F68">
        <v>26</v>
      </c>
    </row>
    <row r="69" spans="1:6" x14ac:dyDescent="0.25">
      <c r="A69" t="s">
        <v>20</v>
      </c>
      <c r="B69">
        <v>88</v>
      </c>
      <c r="E69" t="s">
        <v>14</v>
      </c>
      <c r="F69">
        <v>27</v>
      </c>
    </row>
    <row r="70" spans="1:6" x14ac:dyDescent="0.25">
      <c r="A70" t="s">
        <v>20</v>
      </c>
      <c r="B70">
        <v>88</v>
      </c>
      <c r="E70" t="s">
        <v>14</v>
      </c>
      <c r="F70">
        <v>27</v>
      </c>
    </row>
    <row r="71" spans="1:6" x14ac:dyDescent="0.25">
      <c r="A71" t="s">
        <v>20</v>
      </c>
      <c r="B71">
        <v>89</v>
      </c>
      <c r="E71" t="s">
        <v>14</v>
      </c>
      <c r="F71">
        <v>29</v>
      </c>
    </row>
    <row r="72" spans="1:6" x14ac:dyDescent="0.25">
      <c r="A72" t="s">
        <v>20</v>
      </c>
      <c r="B72">
        <v>89</v>
      </c>
      <c r="E72" t="s">
        <v>14</v>
      </c>
      <c r="F72">
        <v>30</v>
      </c>
    </row>
    <row r="73" spans="1:6" x14ac:dyDescent="0.25">
      <c r="A73" t="s">
        <v>20</v>
      </c>
      <c r="B73">
        <v>91</v>
      </c>
      <c r="E73" t="s">
        <v>14</v>
      </c>
      <c r="F73">
        <v>30</v>
      </c>
    </row>
    <row r="74" spans="1:6" x14ac:dyDescent="0.25">
      <c r="A74" t="s">
        <v>20</v>
      </c>
      <c r="B74">
        <v>92</v>
      </c>
      <c r="E74" t="s">
        <v>14</v>
      </c>
      <c r="F74">
        <v>31</v>
      </c>
    </row>
    <row r="75" spans="1:6" x14ac:dyDescent="0.25">
      <c r="A75" t="s">
        <v>20</v>
      </c>
      <c r="B75">
        <v>92</v>
      </c>
      <c r="E75" t="s">
        <v>14</v>
      </c>
      <c r="F75">
        <v>31</v>
      </c>
    </row>
    <row r="76" spans="1:6" x14ac:dyDescent="0.25">
      <c r="A76" t="s">
        <v>20</v>
      </c>
      <c r="B76">
        <v>92</v>
      </c>
      <c r="E76" t="s">
        <v>14</v>
      </c>
      <c r="F76">
        <v>31</v>
      </c>
    </row>
    <row r="77" spans="1:6" x14ac:dyDescent="0.25">
      <c r="A77" t="s">
        <v>20</v>
      </c>
      <c r="B77">
        <v>92</v>
      </c>
      <c r="E77" t="s">
        <v>14</v>
      </c>
      <c r="F77">
        <v>31</v>
      </c>
    </row>
    <row r="78" spans="1:6" x14ac:dyDescent="0.25">
      <c r="A78" t="s">
        <v>20</v>
      </c>
      <c r="B78">
        <v>92</v>
      </c>
      <c r="E78" t="s">
        <v>14</v>
      </c>
      <c r="F78">
        <v>31</v>
      </c>
    </row>
    <row r="79" spans="1:6" x14ac:dyDescent="0.25">
      <c r="A79" t="s">
        <v>20</v>
      </c>
      <c r="B79">
        <v>93</v>
      </c>
      <c r="E79" t="s">
        <v>14</v>
      </c>
      <c r="F79">
        <v>32</v>
      </c>
    </row>
    <row r="80" spans="1:6" x14ac:dyDescent="0.25">
      <c r="A80" t="s">
        <v>20</v>
      </c>
      <c r="B80">
        <v>94</v>
      </c>
      <c r="E80" t="s">
        <v>14</v>
      </c>
      <c r="F80">
        <v>32</v>
      </c>
    </row>
    <row r="81" spans="1:6" x14ac:dyDescent="0.25">
      <c r="A81" t="s">
        <v>20</v>
      </c>
      <c r="B81">
        <v>94</v>
      </c>
      <c r="E81" t="s">
        <v>14</v>
      </c>
      <c r="F81">
        <v>33</v>
      </c>
    </row>
    <row r="82" spans="1:6" x14ac:dyDescent="0.25">
      <c r="A82" t="s">
        <v>20</v>
      </c>
      <c r="B82">
        <v>94</v>
      </c>
      <c r="E82" t="s">
        <v>14</v>
      </c>
      <c r="F82">
        <v>33</v>
      </c>
    </row>
    <row r="83" spans="1:6" x14ac:dyDescent="0.25">
      <c r="A83" t="s">
        <v>20</v>
      </c>
      <c r="B83">
        <v>95</v>
      </c>
      <c r="E83" t="s">
        <v>14</v>
      </c>
      <c r="F83">
        <v>33</v>
      </c>
    </row>
    <row r="84" spans="1:6" x14ac:dyDescent="0.25">
      <c r="A84" t="s">
        <v>20</v>
      </c>
      <c r="B84">
        <v>96</v>
      </c>
      <c r="E84" t="s">
        <v>14</v>
      </c>
      <c r="F84">
        <v>34</v>
      </c>
    </row>
    <row r="85" spans="1:6" x14ac:dyDescent="0.25">
      <c r="A85" t="s">
        <v>20</v>
      </c>
      <c r="B85">
        <v>96</v>
      </c>
      <c r="E85" t="s">
        <v>14</v>
      </c>
      <c r="F85">
        <v>35</v>
      </c>
    </row>
    <row r="86" spans="1:6" x14ac:dyDescent="0.25">
      <c r="A86" t="s">
        <v>20</v>
      </c>
      <c r="B86">
        <v>96</v>
      </c>
      <c r="E86" t="s">
        <v>14</v>
      </c>
      <c r="F86">
        <v>35</v>
      </c>
    </row>
    <row r="87" spans="1:6" x14ac:dyDescent="0.25">
      <c r="A87" t="s">
        <v>20</v>
      </c>
      <c r="B87">
        <v>97</v>
      </c>
      <c r="E87" t="s">
        <v>14</v>
      </c>
      <c r="F87">
        <v>35</v>
      </c>
    </row>
    <row r="88" spans="1:6" x14ac:dyDescent="0.25">
      <c r="A88" t="s">
        <v>20</v>
      </c>
      <c r="B88">
        <v>98</v>
      </c>
      <c r="E88" t="s">
        <v>14</v>
      </c>
      <c r="F88">
        <v>36</v>
      </c>
    </row>
    <row r="89" spans="1:6" x14ac:dyDescent="0.25">
      <c r="A89" t="s">
        <v>20</v>
      </c>
      <c r="B89">
        <v>98</v>
      </c>
      <c r="E89" t="s">
        <v>14</v>
      </c>
      <c r="F89">
        <v>37</v>
      </c>
    </row>
    <row r="90" spans="1:6" x14ac:dyDescent="0.25">
      <c r="A90" t="s">
        <v>20</v>
      </c>
      <c r="B90">
        <v>100</v>
      </c>
      <c r="E90" t="s">
        <v>14</v>
      </c>
      <c r="F90">
        <v>37</v>
      </c>
    </row>
    <row r="91" spans="1:6" x14ac:dyDescent="0.25">
      <c r="A91" t="s">
        <v>20</v>
      </c>
      <c r="B91">
        <v>100</v>
      </c>
      <c r="E91" t="s">
        <v>14</v>
      </c>
      <c r="F91">
        <v>37</v>
      </c>
    </row>
    <row r="92" spans="1:6" x14ac:dyDescent="0.25">
      <c r="A92" t="s">
        <v>20</v>
      </c>
      <c r="B92">
        <v>101</v>
      </c>
      <c r="E92" t="s">
        <v>14</v>
      </c>
      <c r="F92">
        <v>38</v>
      </c>
    </row>
    <row r="93" spans="1:6" x14ac:dyDescent="0.25">
      <c r="A93" t="s">
        <v>20</v>
      </c>
      <c r="B93">
        <v>101</v>
      </c>
      <c r="E93" t="s">
        <v>14</v>
      </c>
      <c r="F93">
        <v>38</v>
      </c>
    </row>
    <row r="94" spans="1:6" x14ac:dyDescent="0.25">
      <c r="A94" t="s">
        <v>20</v>
      </c>
      <c r="B94">
        <v>102</v>
      </c>
      <c r="E94" t="s">
        <v>14</v>
      </c>
      <c r="F94">
        <v>38</v>
      </c>
    </row>
    <row r="95" spans="1:6" x14ac:dyDescent="0.25">
      <c r="A95" t="s">
        <v>20</v>
      </c>
      <c r="B95">
        <v>102</v>
      </c>
      <c r="E95" t="s">
        <v>14</v>
      </c>
      <c r="F95">
        <v>39</v>
      </c>
    </row>
    <row r="96" spans="1:6" x14ac:dyDescent="0.25">
      <c r="A96" t="s">
        <v>20</v>
      </c>
      <c r="B96">
        <v>103</v>
      </c>
      <c r="E96" t="s">
        <v>14</v>
      </c>
      <c r="F96">
        <v>40</v>
      </c>
    </row>
    <row r="97" spans="1:6" x14ac:dyDescent="0.25">
      <c r="A97" t="s">
        <v>20</v>
      </c>
      <c r="B97">
        <v>103</v>
      </c>
      <c r="E97" t="s">
        <v>14</v>
      </c>
      <c r="F97">
        <v>40</v>
      </c>
    </row>
    <row r="98" spans="1:6" x14ac:dyDescent="0.25">
      <c r="A98" t="s">
        <v>20</v>
      </c>
      <c r="B98">
        <v>105</v>
      </c>
      <c r="E98" t="s">
        <v>14</v>
      </c>
      <c r="F98">
        <v>40</v>
      </c>
    </row>
    <row r="99" spans="1:6" x14ac:dyDescent="0.25">
      <c r="A99" t="s">
        <v>20</v>
      </c>
      <c r="B99">
        <v>106</v>
      </c>
      <c r="E99" t="s">
        <v>14</v>
      </c>
      <c r="F99">
        <v>41</v>
      </c>
    </row>
    <row r="100" spans="1:6" x14ac:dyDescent="0.25">
      <c r="A100" t="s">
        <v>20</v>
      </c>
      <c r="B100">
        <v>106</v>
      </c>
      <c r="E100" t="s">
        <v>14</v>
      </c>
      <c r="F100">
        <v>41</v>
      </c>
    </row>
    <row r="101" spans="1:6" x14ac:dyDescent="0.25">
      <c r="A101" t="s">
        <v>20</v>
      </c>
      <c r="B101">
        <v>107</v>
      </c>
      <c r="E101" t="s">
        <v>14</v>
      </c>
      <c r="F101">
        <v>42</v>
      </c>
    </row>
    <row r="102" spans="1:6" x14ac:dyDescent="0.25">
      <c r="A102" t="s">
        <v>20</v>
      </c>
      <c r="B102">
        <v>107</v>
      </c>
      <c r="E102" t="s">
        <v>14</v>
      </c>
      <c r="F102">
        <v>44</v>
      </c>
    </row>
    <row r="103" spans="1:6" x14ac:dyDescent="0.25">
      <c r="A103" t="s">
        <v>20</v>
      </c>
      <c r="B103">
        <v>107</v>
      </c>
      <c r="E103" t="s">
        <v>14</v>
      </c>
      <c r="F103">
        <v>44</v>
      </c>
    </row>
    <row r="104" spans="1:6" x14ac:dyDescent="0.25">
      <c r="A104" t="s">
        <v>20</v>
      </c>
      <c r="B104">
        <v>107</v>
      </c>
      <c r="E104" t="s">
        <v>14</v>
      </c>
      <c r="F104">
        <v>45</v>
      </c>
    </row>
    <row r="105" spans="1:6" x14ac:dyDescent="0.25">
      <c r="A105" t="s">
        <v>20</v>
      </c>
      <c r="B105">
        <v>107</v>
      </c>
      <c r="E105" t="s">
        <v>14</v>
      </c>
      <c r="F105">
        <v>46</v>
      </c>
    </row>
    <row r="106" spans="1:6" x14ac:dyDescent="0.25">
      <c r="A106" t="s">
        <v>20</v>
      </c>
      <c r="B106">
        <v>110</v>
      </c>
      <c r="E106" t="s">
        <v>14</v>
      </c>
      <c r="F106">
        <v>47</v>
      </c>
    </row>
    <row r="107" spans="1:6" x14ac:dyDescent="0.25">
      <c r="A107" t="s">
        <v>20</v>
      </c>
      <c r="B107">
        <v>110</v>
      </c>
      <c r="E107" t="s">
        <v>14</v>
      </c>
      <c r="F107">
        <v>48</v>
      </c>
    </row>
    <row r="108" spans="1:6" x14ac:dyDescent="0.25">
      <c r="A108" t="s">
        <v>20</v>
      </c>
      <c r="B108">
        <v>110</v>
      </c>
      <c r="E108" t="s">
        <v>14</v>
      </c>
      <c r="F108">
        <v>49</v>
      </c>
    </row>
    <row r="109" spans="1:6" x14ac:dyDescent="0.25">
      <c r="A109" t="s">
        <v>20</v>
      </c>
      <c r="B109">
        <v>110</v>
      </c>
      <c r="E109" t="s">
        <v>14</v>
      </c>
      <c r="F109">
        <v>49</v>
      </c>
    </row>
    <row r="110" spans="1:6" x14ac:dyDescent="0.25">
      <c r="A110" t="s">
        <v>20</v>
      </c>
      <c r="B110">
        <v>111</v>
      </c>
      <c r="E110" t="s">
        <v>14</v>
      </c>
      <c r="F110">
        <v>52</v>
      </c>
    </row>
    <row r="111" spans="1:6" x14ac:dyDescent="0.25">
      <c r="A111" t="s">
        <v>20</v>
      </c>
      <c r="B111">
        <v>112</v>
      </c>
      <c r="E111" t="s">
        <v>14</v>
      </c>
      <c r="F111">
        <v>53</v>
      </c>
    </row>
    <row r="112" spans="1:6" x14ac:dyDescent="0.25">
      <c r="A112" t="s">
        <v>20</v>
      </c>
      <c r="B112">
        <v>112</v>
      </c>
      <c r="E112" t="s">
        <v>14</v>
      </c>
      <c r="F112">
        <v>54</v>
      </c>
    </row>
    <row r="113" spans="1:6" x14ac:dyDescent="0.25">
      <c r="A113" t="s">
        <v>20</v>
      </c>
      <c r="B113">
        <v>112</v>
      </c>
      <c r="E113" t="s">
        <v>14</v>
      </c>
      <c r="F113">
        <v>55</v>
      </c>
    </row>
    <row r="114" spans="1:6" x14ac:dyDescent="0.25">
      <c r="A114" t="s">
        <v>20</v>
      </c>
      <c r="B114">
        <v>113</v>
      </c>
      <c r="E114" t="s">
        <v>14</v>
      </c>
      <c r="F114">
        <v>55</v>
      </c>
    </row>
    <row r="115" spans="1:6" x14ac:dyDescent="0.25">
      <c r="A115" t="s">
        <v>20</v>
      </c>
      <c r="B115">
        <v>113</v>
      </c>
      <c r="E115" t="s">
        <v>14</v>
      </c>
      <c r="F115">
        <v>56</v>
      </c>
    </row>
    <row r="116" spans="1:6" x14ac:dyDescent="0.25">
      <c r="A116" t="s">
        <v>20</v>
      </c>
      <c r="B116">
        <v>114</v>
      </c>
      <c r="E116" t="s">
        <v>14</v>
      </c>
      <c r="F116">
        <v>56</v>
      </c>
    </row>
    <row r="117" spans="1:6" x14ac:dyDescent="0.25">
      <c r="A117" t="s">
        <v>20</v>
      </c>
      <c r="B117">
        <v>114</v>
      </c>
      <c r="E117" t="s">
        <v>14</v>
      </c>
      <c r="F117">
        <v>57</v>
      </c>
    </row>
    <row r="118" spans="1:6" x14ac:dyDescent="0.25">
      <c r="A118" t="s">
        <v>20</v>
      </c>
      <c r="B118">
        <v>114</v>
      </c>
      <c r="E118" t="s">
        <v>14</v>
      </c>
      <c r="F118">
        <v>57</v>
      </c>
    </row>
    <row r="119" spans="1:6" x14ac:dyDescent="0.25">
      <c r="A119" t="s">
        <v>20</v>
      </c>
      <c r="B119">
        <v>115</v>
      </c>
      <c r="E119" t="s">
        <v>14</v>
      </c>
      <c r="F119">
        <v>58</v>
      </c>
    </row>
    <row r="120" spans="1:6" x14ac:dyDescent="0.25">
      <c r="A120" t="s">
        <v>20</v>
      </c>
      <c r="B120">
        <v>116</v>
      </c>
      <c r="E120" t="s">
        <v>14</v>
      </c>
      <c r="F120">
        <v>60</v>
      </c>
    </row>
    <row r="121" spans="1:6" x14ac:dyDescent="0.25">
      <c r="A121" t="s">
        <v>20</v>
      </c>
      <c r="B121">
        <v>116</v>
      </c>
      <c r="E121" t="s">
        <v>14</v>
      </c>
      <c r="F121">
        <v>62</v>
      </c>
    </row>
    <row r="122" spans="1:6" x14ac:dyDescent="0.25">
      <c r="A122" t="s">
        <v>20</v>
      </c>
      <c r="B122">
        <v>117</v>
      </c>
      <c r="E122" t="s">
        <v>14</v>
      </c>
      <c r="F122">
        <v>62</v>
      </c>
    </row>
    <row r="123" spans="1:6" x14ac:dyDescent="0.25">
      <c r="A123" t="s">
        <v>20</v>
      </c>
      <c r="B123">
        <v>117</v>
      </c>
      <c r="E123" t="s">
        <v>14</v>
      </c>
      <c r="F123">
        <v>63</v>
      </c>
    </row>
    <row r="124" spans="1:6" x14ac:dyDescent="0.25">
      <c r="A124" t="s">
        <v>20</v>
      </c>
      <c r="B124">
        <v>119</v>
      </c>
      <c r="E124" t="s">
        <v>14</v>
      </c>
      <c r="F124">
        <v>63</v>
      </c>
    </row>
    <row r="125" spans="1:6" x14ac:dyDescent="0.25">
      <c r="A125" t="s">
        <v>20</v>
      </c>
      <c r="B125">
        <v>121</v>
      </c>
      <c r="E125" t="s">
        <v>14</v>
      </c>
      <c r="F125">
        <v>64</v>
      </c>
    </row>
    <row r="126" spans="1:6" x14ac:dyDescent="0.25">
      <c r="A126" t="s">
        <v>20</v>
      </c>
      <c r="B126">
        <v>121</v>
      </c>
      <c r="E126" t="s">
        <v>14</v>
      </c>
      <c r="F126">
        <v>64</v>
      </c>
    </row>
    <row r="127" spans="1:6" x14ac:dyDescent="0.25">
      <c r="A127" t="s">
        <v>20</v>
      </c>
      <c r="B127">
        <v>121</v>
      </c>
      <c r="E127" t="s">
        <v>14</v>
      </c>
      <c r="F127">
        <v>64</v>
      </c>
    </row>
    <row r="128" spans="1:6" x14ac:dyDescent="0.25">
      <c r="A128" t="s">
        <v>20</v>
      </c>
      <c r="B128">
        <v>122</v>
      </c>
      <c r="E128" t="s">
        <v>14</v>
      </c>
      <c r="F128">
        <v>64</v>
      </c>
    </row>
    <row r="129" spans="1:6" x14ac:dyDescent="0.25">
      <c r="A129" t="s">
        <v>20</v>
      </c>
      <c r="B129">
        <v>122</v>
      </c>
      <c r="E129" t="s">
        <v>14</v>
      </c>
      <c r="F129">
        <v>65</v>
      </c>
    </row>
    <row r="130" spans="1:6" x14ac:dyDescent="0.25">
      <c r="A130" t="s">
        <v>20</v>
      </c>
      <c r="B130">
        <v>122</v>
      </c>
      <c r="E130" t="s">
        <v>14</v>
      </c>
      <c r="F130">
        <v>65</v>
      </c>
    </row>
    <row r="131" spans="1:6" x14ac:dyDescent="0.25">
      <c r="A131" t="s">
        <v>20</v>
      </c>
      <c r="B131">
        <v>122</v>
      </c>
      <c r="E131" t="s">
        <v>14</v>
      </c>
      <c r="F131">
        <v>67</v>
      </c>
    </row>
    <row r="132" spans="1:6" x14ac:dyDescent="0.25">
      <c r="A132" t="s">
        <v>20</v>
      </c>
      <c r="B132">
        <v>123</v>
      </c>
      <c r="E132" t="s">
        <v>14</v>
      </c>
      <c r="F132">
        <v>67</v>
      </c>
    </row>
    <row r="133" spans="1:6" x14ac:dyDescent="0.25">
      <c r="A133" t="s">
        <v>20</v>
      </c>
      <c r="B133">
        <v>123</v>
      </c>
      <c r="E133" t="s">
        <v>14</v>
      </c>
      <c r="F133">
        <v>67</v>
      </c>
    </row>
    <row r="134" spans="1:6" x14ac:dyDescent="0.25">
      <c r="A134" t="s">
        <v>20</v>
      </c>
      <c r="B134">
        <v>123</v>
      </c>
      <c r="E134" t="s">
        <v>14</v>
      </c>
      <c r="F134">
        <v>67</v>
      </c>
    </row>
    <row r="135" spans="1:6" x14ac:dyDescent="0.25">
      <c r="A135" t="s">
        <v>20</v>
      </c>
      <c r="B135">
        <v>125</v>
      </c>
      <c r="E135" t="s">
        <v>14</v>
      </c>
      <c r="F135">
        <v>67</v>
      </c>
    </row>
    <row r="136" spans="1:6" x14ac:dyDescent="0.25">
      <c r="A136" t="s">
        <v>20</v>
      </c>
      <c r="B136">
        <v>126</v>
      </c>
      <c r="E136" t="s">
        <v>14</v>
      </c>
      <c r="F136">
        <v>67</v>
      </c>
    </row>
    <row r="137" spans="1:6" x14ac:dyDescent="0.25">
      <c r="A137" t="s">
        <v>20</v>
      </c>
      <c r="B137">
        <v>126</v>
      </c>
      <c r="E137" t="s">
        <v>14</v>
      </c>
      <c r="F137">
        <v>67</v>
      </c>
    </row>
    <row r="138" spans="1:6" x14ac:dyDescent="0.25">
      <c r="A138" t="s">
        <v>20</v>
      </c>
      <c r="B138">
        <v>126</v>
      </c>
      <c r="E138" t="s">
        <v>14</v>
      </c>
      <c r="F138">
        <v>70</v>
      </c>
    </row>
    <row r="139" spans="1:6" x14ac:dyDescent="0.25">
      <c r="A139" t="s">
        <v>20</v>
      </c>
      <c r="B139">
        <v>126</v>
      </c>
      <c r="E139" t="s">
        <v>14</v>
      </c>
      <c r="F139">
        <v>71</v>
      </c>
    </row>
    <row r="140" spans="1:6" x14ac:dyDescent="0.25">
      <c r="A140" t="s">
        <v>20</v>
      </c>
      <c r="B140">
        <v>126</v>
      </c>
      <c r="E140" t="s">
        <v>14</v>
      </c>
      <c r="F140">
        <v>73</v>
      </c>
    </row>
    <row r="141" spans="1:6" x14ac:dyDescent="0.25">
      <c r="A141" t="s">
        <v>20</v>
      </c>
      <c r="B141">
        <v>127</v>
      </c>
      <c r="E141" t="s">
        <v>14</v>
      </c>
      <c r="F141">
        <v>73</v>
      </c>
    </row>
    <row r="142" spans="1:6" x14ac:dyDescent="0.25">
      <c r="A142" t="s">
        <v>20</v>
      </c>
      <c r="B142">
        <v>127</v>
      </c>
      <c r="E142" t="s">
        <v>14</v>
      </c>
      <c r="F142">
        <v>75</v>
      </c>
    </row>
    <row r="143" spans="1:6" x14ac:dyDescent="0.25">
      <c r="A143" t="s">
        <v>20</v>
      </c>
      <c r="B143">
        <v>128</v>
      </c>
      <c r="E143" t="s">
        <v>14</v>
      </c>
      <c r="F143">
        <v>75</v>
      </c>
    </row>
    <row r="144" spans="1:6" x14ac:dyDescent="0.25">
      <c r="A144" t="s">
        <v>20</v>
      </c>
      <c r="B144">
        <v>128</v>
      </c>
      <c r="E144" t="s">
        <v>14</v>
      </c>
      <c r="F144">
        <v>75</v>
      </c>
    </row>
    <row r="145" spans="1:6" x14ac:dyDescent="0.25">
      <c r="A145" t="s">
        <v>20</v>
      </c>
      <c r="B145">
        <v>129</v>
      </c>
      <c r="E145" t="s">
        <v>14</v>
      </c>
      <c r="F145">
        <v>75</v>
      </c>
    </row>
    <row r="146" spans="1:6" x14ac:dyDescent="0.25">
      <c r="A146" t="s">
        <v>20</v>
      </c>
      <c r="B146">
        <v>129</v>
      </c>
      <c r="E146" t="s">
        <v>14</v>
      </c>
      <c r="F146">
        <v>76</v>
      </c>
    </row>
    <row r="147" spans="1:6" x14ac:dyDescent="0.25">
      <c r="A147" t="s">
        <v>20</v>
      </c>
      <c r="B147">
        <v>130</v>
      </c>
      <c r="E147" t="s">
        <v>14</v>
      </c>
      <c r="F147">
        <v>77</v>
      </c>
    </row>
    <row r="148" spans="1:6" x14ac:dyDescent="0.25">
      <c r="A148" t="s">
        <v>20</v>
      </c>
      <c r="B148">
        <v>130</v>
      </c>
      <c r="E148" t="s">
        <v>14</v>
      </c>
      <c r="F148">
        <v>77</v>
      </c>
    </row>
    <row r="149" spans="1:6" x14ac:dyDescent="0.25">
      <c r="A149" t="s">
        <v>20</v>
      </c>
      <c r="B149">
        <v>131</v>
      </c>
      <c r="E149" t="s">
        <v>14</v>
      </c>
      <c r="F149">
        <v>77</v>
      </c>
    </row>
    <row r="150" spans="1:6" x14ac:dyDescent="0.25">
      <c r="A150" t="s">
        <v>20</v>
      </c>
      <c r="B150">
        <v>131</v>
      </c>
      <c r="E150" t="s">
        <v>14</v>
      </c>
      <c r="F150">
        <v>78</v>
      </c>
    </row>
    <row r="151" spans="1:6" x14ac:dyDescent="0.25">
      <c r="A151" t="s">
        <v>20</v>
      </c>
      <c r="B151">
        <v>131</v>
      </c>
      <c r="E151" t="s">
        <v>14</v>
      </c>
      <c r="F151">
        <v>78</v>
      </c>
    </row>
    <row r="152" spans="1:6" x14ac:dyDescent="0.25">
      <c r="A152" t="s">
        <v>20</v>
      </c>
      <c r="B152">
        <v>131</v>
      </c>
      <c r="E152" t="s">
        <v>14</v>
      </c>
      <c r="F152">
        <v>79</v>
      </c>
    </row>
    <row r="153" spans="1:6" x14ac:dyDescent="0.25">
      <c r="A153" t="s">
        <v>20</v>
      </c>
      <c r="B153">
        <v>131</v>
      </c>
      <c r="E153" t="s">
        <v>14</v>
      </c>
      <c r="F153">
        <v>80</v>
      </c>
    </row>
    <row r="154" spans="1:6" x14ac:dyDescent="0.25">
      <c r="A154" t="s">
        <v>20</v>
      </c>
      <c r="B154">
        <v>132</v>
      </c>
      <c r="E154" t="s">
        <v>14</v>
      </c>
      <c r="F154">
        <v>80</v>
      </c>
    </row>
    <row r="155" spans="1:6" x14ac:dyDescent="0.25">
      <c r="A155" t="s">
        <v>20</v>
      </c>
      <c r="B155">
        <v>132</v>
      </c>
      <c r="E155" t="s">
        <v>14</v>
      </c>
      <c r="F155">
        <v>82</v>
      </c>
    </row>
    <row r="156" spans="1:6" x14ac:dyDescent="0.25">
      <c r="A156" t="s">
        <v>20</v>
      </c>
      <c r="B156">
        <v>132</v>
      </c>
      <c r="E156" t="s">
        <v>14</v>
      </c>
      <c r="F156">
        <v>83</v>
      </c>
    </row>
    <row r="157" spans="1:6" x14ac:dyDescent="0.25">
      <c r="A157" t="s">
        <v>20</v>
      </c>
      <c r="B157">
        <v>133</v>
      </c>
      <c r="E157" t="s">
        <v>14</v>
      </c>
      <c r="F157">
        <v>83</v>
      </c>
    </row>
    <row r="158" spans="1:6" x14ac:dyDescent="0.25">
      <c r="A158" t="s">
        <v>20</v>
      </c>
      <c r="B158">
        <v>133</v>
      </c>
      <c r="E158" t="s">
        <v>14</v>
      </c>
      <c r="F158">
        <v>84</v>
      </c>
    </row>
    <row r="159" spans="1:6" x14ac:dyDescent="0.25">
      <c r="A159" t="s">
        <v>20</v>
      </c>
      <c r="B159">
        <v>133</v>
      </c>
      <c r="E159" t="s">
        <v>14</v>
      </c>
      <c r="F159">
        <v>86</v>
      </c>
    </row>
    <row r="160" spans="1:6" x14ac:dyDescent="0.25">
      <c r="A160" t="s">
        <v>20</v>
      </c>
      <c r="B160">
        <v>134</v>
      </c>
      <c r="E160" t="s">
        <v>14</v>
      </c>
      <c r="F160">
        <v>86</v>
      </c>
    </row>
    <row r="161" spans="1:6" x14ac:dyDescent="0.25">
      <c r="A161" t="s">
        <v>20</v>
      </c>
      <c r="B161">
        <v>134</v>
      </c>
      <c r="E161" t="s">
        <v>14</v>
      </c>
      <c r="F161">
        <v>86</v>
      </c>
    </row>
    <row r="162" spans="1:6" x14ac:dyDescent="0.25">
      <c r="A162" t="s">
        <v>20</v>
      </c>
      <c r="B162">
        <v>134</v>
      </c>
      <c r="E162" t="s">
        <v>14</v>
      </c>
      <c r="F162">
        <v>87</v>
      </c>
    </row>
    <row r="163" spans="1:6" x14ac:dyDescent="0.25">
      <c r="A163" t="s">
        <v>20</v>
      </c>
      <c r="B163">
        <v>135</v>
      </c>
      <c r="E163" t="s">
        <v>14</v>
      </c>
      <c r="F163">
        <v>88</v>
      </c>
    </row>
    <row r="164" spans="1:6" x14ac:dyDescent="0.25">
      <c r="A164" t="s">
        <v>20</v>
      </c>
      <c r="B164">
        <v>135</v>
      </c>
      <c r="E164" t="s">
        <v>14</v>
      </c>
      <c r="F164">
        <v>91</v>
      </c>
    </row>
    <row r="165" spans="1:6" x14ac:dyDescent="0.25">
      <c r="A165" t="s">
        <v>20</v>
      </c>
      <c r="B165">
        <v>135</v>
      </c>
      <c r="E165" t="s">
        <v>14</v>
      </c>
      <c r="F165">
        <v>92</v>
      </c>
    </row>
    <row r="166" spans="1:6" x14ac:dyDescent="0.25">
      <c r="A166" t="s">
        <v>20</v>
      </c>
      <c r="B166">
        <v>136</v>
      </c>
      <c r="E166" t="s">
        <v>14</v>
      </c>
      <c r="F166">
        <v>92</v>
      </c>
    </row>
    <row r="167" spans="1:6" x14ac:dyDescent="0.25">
      <c r="A167" t="s">
        <v>20</v>
      </c>
      <c r="B167">
        <v>137</v>
      </c>
      <c r="E167" t="s">
        <v>14</v>
      </c>
      <c r="F167">
        <v>92</v>
      </c>
    </row>
    <row r="168" spans="1:6" x14ac:dyDescent="0.25">
      <c r="A168" t="s">
        <v>20</v>
      </c>
      <c r="B168">
        <v>137</v>
      </c>
      <c r="E168" t="s">
        <v>14</v>
      </c>
      <c r="F168">
        <v>94</v>
      </c>
    </row>
    <row r="169" spans="1:6" x14ac:dyDescent="0.25">
      <c r="A169" t="s">
        <v>20</v>
      </c>
      <c r="B169">
        <v>138</v>
      </c>
      <c r="E169" t="s">
        <v>14</v>
      </c>
      <c r="F169">
        <v>94</v>
      </c>
    </row>
    <row r="170" spans="1:6" x14ac:dyDescent="0.25">
      <c r="A170" t="s">
        <v>20</v>
      </c>
      <c r="B170">
        <v>138</v>
      </c>
      <c r="E170" t="s">
        <v>14</v>
      </c>
      <c r="F170">
        <v>100</v>
      </c>
    </row>
    <row r="171" spans="1:6" x14ac:dyDescent="0.25">
      <c r="A171" t="s">
        <v>20</v>
      </c>
      <c r="B171">
        <v>138</v>
      </c>
      <c r="E171" t="s">
        <v>14</v>
      </c>
      <c r="F171">
        <v>101</v>
      </c>
    </row>
    <row r="172" spans="1:6" x14ac:dyDescent="0.25">
      <c r="A172" t="s">
        <v>20</v>
      </c>
      <c r="B172">
        <v>139</v>
      </c>
      <c r="E172" t="s">
        <v>14</v>
      </c>
      <c r="F172">
        <v>102</v>
      </c>
    </row>
    <row r="173" spans="1:6" x14ac:dyDescent="0.25">
      <c r="A173" t="s">
        <v>20</v>
      </c>
      <c r="B173">
        <v>139</v>
      </c>
      <c r="E173" t="s">
        <v>14</v>
      </c>
      <c r="F173">
        <v>104</v>
      </c>
    </row>
    <row r="174" spans="1:6" x14ac:dyDescent="0.25">
      <c r="A174" t="s">
        <v>20</v>
      </c>
      <c r="B174">
        <v>140</v>
      </c>
      <c r="E174" t="s">
        <v>14</v>
      </c>
      <c r="F174">
        <v>105</v>
      </c>
    </row>
    <row r="175" spans="1:6" x14ac:dyDescent="0.25">
      <c r="A175" t="s">
        <v>20</v>
      </c>
      <c r="B175">
        <v>140</v>
      </c>
      <c r="E175" t="s">
        <v>14</v>
      </c>
      <c r="F175">
        <v>105</v>
      </c>
    </row>
    <row r="176" spans="1:6" x14ac:dyDescent="0.25">
      <c r="A176" t="s">
        <v>20</v>
      </c>
      <c r="B176">
        <v>140</v>
      </c>
      <c r="E176" t="s">
        <v>14</v>
      </c>
      <c r="F176">
        <v>106</v>
      </c>
    </row>
    <row r="177" spans="1:6" x14ac:dyDescent="0.25">
      <c r="A177" t="s">
        <v>20</v>
      </c>
      <c r="B177">
        <v>142</v>
      </c>
      <c r="E177" t="s">
        <v>14</v>
      </c>
      <c r="F177">
        <v>107</v>
      </c>
    </row>
    <row r="178" spans="1:6" x14ac:dyDescent="0.25">
      <c r="A178" t="s">
        <v>20</v>
      </c>
      <c r="B178">
        <v>142</v>
      </c>
      <c r="E178" t="s">
        <v>14</v>
      </c>
      <c r="F178">
        <v>108</v>
      </c>
    </row>
    <row r="179" spans="1:6" x14ac:dyDescent="0.25">
      <c r="A179" t="s">
        <v>20</v>
      </c>
      <c r="B179">
        <v>142</v>
      </c>
      <c r="E179" t="s">
        <v>14</v>
      </c>
      <c r="F179">
        <v>111</v>
      </c>
    </row>
    <row r="180" spans="1:6" x14ac:dyDescent="0.25">
      <c r="A180" t="s">
        <v>20</v>
      </c>
      <c r="B180">
        <v>142</v>
      </c>
      <c r="E180" t="s">
        <v>14</v>
      </c>
      <c r="F180">
        <v>112</v>
      </c>
    </row>
    <row r="181" spans="1:6" x14ac:dyDescent="0.25">
      <c r="A181" t="s">
        <v>20</v>
      </c>
      <c r="B181">
        <v>143</v>
      </c>
      <c r="E181" t="s">
        <v>14</v>
      </c>
      <c r="F181">
        <v>112</v>
      </c>
    </row>
    <row r="182" spans="1:6" x14ac:dyDescent="0.25">
      <c r="A182" t="s">
        <v>20</v>
      </c>
      <c r="B182">
        <v>144</v>
      </c>
      <c r="E182" t="s">
        <v>14</v>
      </c>
      <c r="F182">
        <v>113</v>
      </c>
    </row>
    <row r="183" spans="1:6" x14ac:dyDescent="0.25">
      <c r="A183" t="s">
        <v>20</v>
      </c>
      <c r="B183">
        <v>144</v>
      </c>
      <c r="E183" t="s">
        <v>14</v>
      </c>
      <c r="F183">
        <v>114</v>
      </c>
    </row>
    <row r="184" spans="1:6" x14ac:dyDescent="0.25">
      <c r="A184" t="s">
        <v>20</v>
      </c>
      <c r="B184">
        <v>144</v>
      </c>
      <c r="E184" t="s">
        <v>14</v>
      </c>
      <c r="F184">
        <v>115</v>
      </c>
    </row>
    <row r="185" spans="1:6" x14ac:dyDescent="0.25">
      <c r="A185" t="s">
        <v>20</v>
      </c>
      <c r="B185">
        <v>144</v>
      </c>
      <c r="E185" t="s">
        <v>14</v>
      </c>
      <c r="F185">
        <v>117</v>
      </c>
    </row>
    <row r="186" spans="1:6" x14ac:dyDescent="0.25">
      <c r="A186" t="s">
        <v>20</v>
      </c>
      <c r="B186">
        <v>146</v>
      </c>
      <c r="E186" t="s">
        <v>14</v>
      </c>
      <c r="F186">
        <v>118</v>
      </c>
    </row>
    <row r="187" spans="1:6" x14ac:dyDescent="0.25">
      <c r="A187" t="s">
        <v>20</v>
      </c>
      <c r="B187">
        <v>147</v>
      </c>
      <c r="E187" t="s">
        <v>14</v>
      </c>
      <c r="F187">
        <v>120</v>
      </c>
    </row>
    <row r="188" spans="1:6" x14ac:dyDescent="0.25">
      <c r="A188" t="s">
        <v>20</v>
      </c>
      <c r="B188">
        <v>147</v>
      </c>
      <c r="E188" t="s">
        <v>14</v>
      </c>
      <c r="F188">
        <v>120</v>
      </c>
    </row>
    <row r="189" spans="1:6" x14ac:dyDescent="0.25">
      <c r="A189" t="s">
        <v>20</v>
      </c>
      <c r="B189">
        <v>147</v>
      </c>
      <c r="E189" t="s">
        <v>14</v>
      </c>
      <c r="F189">
        <v>121</v>
      </c>
    </row>
    <row r="190" spans="1:6" x14ac:dyDescent="0.25">
      <c r="A190" t="s">
        <v>20</v>
      </c>
      <c r="B190">
        <v>148</v>
      </c>
      <c r="E190" t="s">
        <v>14</v>
      </c>
      <c r="F190">
        <v>127</v>
      </c>
    </row>
    <row r="191" spans="1:6" x14ac:dyDescent="0.25">
      <c r="A191" t="s">
        <v>20</v>
      </c>
      <c r="B191">
        <v>148</v>
      </c>
      <c r="E191" t="s">
        <v>14</v>
      </c>
      <c r="F191">
        <v>128</v>
      </c>
    </row>
    <row r="192" spans="1:6" x14ac:dyDescent="0.25">
      <c r="A192" t="s">
        <v>20</v>
      </c>
      <c r="B192">
        <v>149</v>
      </c>
      <c r="E192" t="s">
        <v>14</v>
      </c>
      <c r="F192">
        <v>130</v>
      </c>
    </row>
    <row r="193" spans="1:6" x14ac:dyDescent="0.25">
      <c r="A193" t="s">
        <v>20</v>
      </c>
      <c r="B193">
        <v>149</v>
      </c>
      <c r="E193" t="s">
        <v>14</v>
      </c>
      <c r="F193">
        <v>131</v>
      </c>
    </row>
    <row r="194" spans="1:6" x14ac:dyDescent="0.25">
      <c r="A194" t="s">
        <v>20</v>
      </c>
      <c r="B194">
        <v>150</v>
      </c>
      <c r="E194" t="s">
        <v>14</v>
      </c>
      <c r="F194">
        <v>132</v>
      </c>
    </row>
    <row r="195" spans="1:6" x14ac:dyDescent="0.25">
      <c r="A195" t="s">
        <v>20</v>
      </c>
      <c r="B195">
        <v>150</v>
      </c>
      <c r="E195" t="s">
        <v>14</v>
      </c>
      <c r="F195">
        <v>133</v>
      </c>
    </row>
    <row r="196" spans="1:6" x14ac:dyDescent="0.25">
      <c r="A196" t="s">
        <v>20</v>
      </c>
      <c r="B196">
        <v>154</v>
      </c>
      <c r="E196" t="s">
        <v>14</v>
      </c>
      <c r="F196">
        <v>133</v>
      </c>
    </row>
    <row r="197" spans="1:6" x14ac:dyDescent="0.25">
      <c r="A197" t="s">
        <v>20</v>
      </c>
      <c r="B197">
        <v>154</v>
      </c>
      <c r="E197" t="s">
        <v>14</v>
      </c>
      <c r="F197">
        <v>136</v>
      </c>
    </row>
    <row r="198" spans="1:6" x14ac:dyDescent="0.25">
      <c r="A198" t="s">
        <v>20</v>
      </c>
      <c r="B198">
        <v>154</v>
      </c>
      <c r="E198" t="s">
        <v>14</v>
      </c>
      <c r="F198">
        <v>137</v>
      </c>
    </row>
    <row r="199" spans="1:6" x14ac:dyDescent="0.25">
      <c r="A199" t="s">
        <v>20</v>
      </c>
      <c r="B199">
        <v>154</v>
      </c>
      <c r="E199" t="s">
        <v>14</v>
      </c>
      <c r="F199">
        <v>141</v>
      </c>
    </row>
    <row r="200" spans="1:6" x14ac:dyDescent="0.25">
      <c r="A200" t="s">
        <v>20</v>
      </c>
      <c r="B200">
        <v>155</v>
      </c>
      <c r="E200" t="s">
        <v>14</v>
      </c>
      <c r="F200">
        <v>143</v>
      </c>
    </row>
    <row r="201" spans="1:6" x14ac:dyDescent="0.25">
      <c r="A201" t="s">
        <v>20</v>
      </c>
      <c r="B201">
        <v>155</v>
      </c>
      <c r="E201" t="s">
        <v>14</v>
      </c>
      <c r="F201">
        <v>147</v>
      </c>
    </row>
    <row r="202" spans="1:6" x14ac:dyDescent="0.25">
      <c r="A202" t="s">
        <v>20</v>
      </c>
      <c r="B202">
        <v>155</v>
      </c>
      <c r="E202" t="s">
        <v>14</v>
      </c>
      <c r="F202">
        <v>151</v>
      </c>
    </row>
    <row r="203" spans="1:6" x14ac:dyDescent="0.25">
      <c r="A203" t="s">
        <v>20</v>
      </c>
      <c r="B203">
        <v>155</v>
      </c>
      <c r="E203" t="s">
        <v>14</v>
      </c>
      <c r="F203">
        <v>154</v>
      </c>
    </row>
    <row r="204" spans="1:6" x14ac:dyDescent="0.25">
      <c r="A204" t="s">
        <v>20</v>
      </c>
      <c r="B204">
        <v>156</v>
      </c>
      <c r="E204" t="s">
        <v>14</v>
      </c>
      <c r="F204">
        <v>156</v>
      </c>
    </row>
    <row r="205" spans="1:6" x14ac:dyDescent="0.25">
      <c r="A205" t="s">
        <v>20</v>
      </c>
      <c r="B205">
        <v>156</v>
      </c>
      <c r="E205" t="s">
        <v>14</v>
      </c>
      <c r="F205">
        <v>157</v>
      </c>
    </row>
    <row r="206" spans="1:6" x14ac:dyDescent="0.25">
      <c r="A206" t="s">
        <v>20</v>
      </c>
      <c r="B206">
        <v>157</v>
      </c>
      <c r="E206" t="s">
        <v>14</v>
      </c>
      <c r="F206">
        <v>162</v>
      </c>
    </row>
    <row r="207" spans="1:6" x14ac:dyDescent="0.25">
      <c r="A207" t="s">
        <v>20</v>
      </c>
      <c r="B207">
        <v>157</v>
      </c>
      <c r="E207" t="s">
        <v>14</v>
      </c>
      <c r="F207">
        <v>168</v>
      </c>
    </row>
    <row r="208" spans="1:6" x14ac:dyDescent="0.25">
      <c r="A208" t="s">
        <v>20</v>
      </c>
      <c r="B208">
        <v>157</v>
      </c>
      <c r="E208" t="s">
        <v>14</v>
      </c>
      <c r="F208">
        <v>180</v>
      </c>
    </row>
    <row r="209" spans="1:6" x14ac:dyDescent="0.25">
      <c r="A209" t="s">
        <v>20</v>
      </c>
      <c r="B209">
        <v>157</v>
      </c>
      <c r="E209" t="s">
        <v>14</v>
      </c>
      <c r="F209">
        <v>181</v>
      </c>
    </row>
    <row r="210" spans="1:6" x14ac:dyDescent="0.25">
      <c r="A210" t="s">
        <v>20</v>
      </c>
      <c r="B210">
        <v>157</v>
      </c>
      <c r="E210" t="s">
        <v>14</v>
      </c>
      <c r="F210">
        <v>183</v>
      </c>
    </row>
    <row r="211" spans="1:6" x14ac:dyDescent="0.25">
      <c r="A211" t="s">
        <v>20</v>
      </c>
      <c r="B211">
        <v>158</v>
      </c>
      <c r="E211" t="s">
        <v>14</v>
      </c>
      <c r="F211">
        <v>186</v>
      </c>
    </row>
    <row r="212" spans="1:6" x14ac:dyDescent="0.25">
      <c r="A212" t="s">
        <v>20</v>
      </c>
      <c r="B212">
        <v>158</v>
      </c>
      <c r="E212" t="s">
        <v>14</v>
      </c>
      <c r="F212">
        <v>191</v>
      </c>
    </row>
    <row r="213" spans="1:6" x14ac:dyDescent="0.25">
      <c r="A213" t="s">
        <v>20</v>
      </c>
      <c r="B213">
        <v>159</v>
      </c>
      <c r="E213" t="s">
        <v>14</v>
      </c>
      <c r="F213">
        <v>191</v>
      </c>
    </row>
    <row r="214" spans="1:6" x14ac:dyDescent="0.25">
      <c r="A214" t="s">
        <v>20</v>
      </c>
      <c r="B214">
        <v>159</v>
      </c>
      <c r="E214" t="s">
        <v>14</v>
      </c>
      <c r="F214">
        <v>200</v>
      </c>
    </row>
    <row r="215" spans="1:6" x14ac:dyDescent="0.25">
      <c r="A215" t="s">
        <v>20</v>
      </c>
      <c r="B215">
        <v>159</v>
      </c>
      <c r="E215" t="s">
        <v>14</v>
      </c>
      <c r="F215">
        <v>210</v>
      </c>
    </row>
    <row r="216" spans="1:6" x14ac:dyDescent="0.25">
      <c r="A216" t="s">
        <v>20</v>
      </c>
      <c r="B216">
        <v>160</v>
      </c>
      <c r="E216" t="s">
        <v>14</v>
      </c>
      <c r="F216">
        <v>210</v>
      </c>
    </row>
    <row r="217" spans="1:6" x14ac:dyDescent="0.25">
      <c r="A217" t="s">
        <v>20</v>
      </c>
      <c r="B217">
        <v>160</v>
      </c>
      <c r="E217" t="s">
        <v>14</v>
      </c>
      <c r="F217">
        <v>225</v>
      </c>
    </row>
    <row r="218" spans="1:6" x14ac:dyDescent="0.25">
      <c r="A218" t="s">
        <v>20</v>
      </c>
      <c r="B218">
        <v>161</v>
      </c>
      <c r="E218" t="s">
        <v>14</v>
      </c>
      <c r="F218">
        <v>226</v>
      </c>
    </row>
    <row r="219" spans="1:6" x14ac:dyDescent="0.25">
      <c r="A219" t="s">
        <v>20</v>
      </c>
      <c r="B219">
        <v>163</v>
      </c>
      <c r="E219" t="s">
        <v>14</v>
      </c>
      <c r="F219">
        <v>243</v>
      </c>
    </row>
    <row r="220" spans="1:6" x14ac:dyDescent="0.25">
      <c r="A220" t="s">
        <v>20</v>
      </c>
      <c r="B220">
        <v>163</v>
      </c>
      <c r="E220" t="s">
        <v>14</v>
      </c>
      <c r="F220">
        <v>243</v>
      </c>
    </row>
    <row r="221" spans="1:6" x14ac:dyDescent="0.25">
      <c r="A221" t="s">
        <v>20</v>
      </c>
      <c r="B221">
        <v>164</v>
      </c>
      <c r="E221" t="s">
        <v>14</v>
      </c>
      <c r="F221">
        <v>245</v>
      </c>
    </row>
    <row r="222" spans="1:6" x14ac:dyDescent="0.25">
      <c r="A222" t="s">
        <v>20</v>
      </c>
      <c r="B222">
        <v>164</v>
      </c>
      <c r="E222" t="s">
        <v>14</v>
      </c>
      <c r="F222">
        <v>245</v>
      </c>
    </row>
    <row r="223" spans="1:6" x14ac:dyDescent="0.25">
      <c r="A223" t="s">
        <v>20</v>
      </c>
      <c r="B223">
        <v>164</v>
      </c>
      <c r="E223" t="s">
        <v>14</v>
      </c>
      <c r="F223">
        <v>248</v>
      </c>
    </row>
    <row r="224" spans="1:6" x14ac:dyDescent="0.25">
      <c r="A224" t="s">
        <v>20</v>
      </c>
      <c r="B224">
        <v>164</v>
      </c>
      <c r="E224" t="s">
        <v>14</v>
      </c>
      <c r="F224">
        <v>252</v>
      </c>
    </row>
    <row r="225" spans="1:6" x14ac:dyDescent="0.25">
      <c r="A225" t="s">
        <v>20</v>
      </c>
      <c r="B225">
        <v>164</v>
      </c>
      <c r="E225" t="s">
        <v>14</v>
      </c>
      <c r="F225">
        <v>253</v>
      </c>
    </row>
    <row r="226" spans="1:6" x14ac:dyDescent="0.25">
      <c r="A226" t="s">
        <v>20</v>
      </c>
      <c r="B226">
        <v>165</v>
      </c>
      <c r="E226" t="s">
        <v>14</v>
      </c>
      <c r="F226">
        <v>257</v>
      </c>
    </row>
    <row r="227" spans="1:6" x14ac:dyDescent="0.25">
      <c r="A227" t="s">
        <v>20</v>
      </c>
      <c r="B227">
        <v>165</v>
      </c>
      <c r="E227" t="s">
        <v>14</v>
      </c>
      <c r="F227">
        <v>263</v>
      </c>
    </row>
    <row r="228" spans="1:6" x14ac:dyDescent="0.25">
      <c r="A228" t="s">
        <v>20</v>
      </c>
      <c r="B228">
        <v>165</v>
      </c>
      <c r="E228" t="s">
        <v>14</v>
      </c>
      <c r="F228">
        <v>296</v>
      </c>
    </row>
    <row r="229" spans="1:6" x14ac:dyDescent="0.25">
      <c r="A229" t="s">
        <v>20</v>
      </c>
      <c r="B229">
        <v>165</v>
      </c>
      <c r="E229" t="s">
        <v>14</v>
      </c>
      <c r="F229">
        <v>326</v>
      </c>
    </row>
    <row r="230" spans="1:6" x14ac:dyDescent="0.25">
      <c r="A230" t="s">
        <v>20</v>
      </c>
      <c r="B230">
        <v>166</v>
      </c>
      <c r="E230" t="s">
        <v>14</v>
      </c>
      <c r="F230">
        <v>328</v>
      </c>
    </row>
    <row r="231" spans="1:6" x14ac:dyDescent="0.25">
      <c r="A231" t="s">
        <v>20</v>
      </c>
      <c r="B231">
        <v>168</v>
      </c>
      <c r="E231" t="s">
        <v>14</v>
      </c>
      <c r="F231">
        <v>331</v>
      </c>
    </row>
    <row r="232" spans="1:6" x14ac:dyDescent="0.25">
      <c r="A232" t="s">
        <v>20</v>
      </c>
      <c r="B232">
        <v>168</v>
      </c>
      <c r="E232" t="s">
        <v>14</v>
      </c>
      <c r="F232">
        <v>347</v>
      </c>
    </row>
    <row r="233" spans="1:6" x14ac:dyDescent="0.25">
      <c r="A233" t="s">
        <v>20</v>
      </c>
      <c r="B233">
        <v>169</v>
      </c>
      <c r="E233" t="s">
        <v>14</v>
      </c>
      <c r="F233">
        <v>355</v>
      </c>
    </row>
    <row r="234" spans="1:6" x14ac:dyDescent="0.25">
      <c r="A234" t="s">
        <v>20</v>
      </c>
      <c r="B234">
        <v>170</v>
      </c>
      <c r="E234" t="s">
        <v>14</v>
      </c>
      <c r="F234">
        <v>362</v>
      </c>
    </row>
    <row r="235" spans="1:6" x14ac:dyDescent="0.25">
      <c r="A235" t="s">
        <v>20</v>
      </c>
      <c r="B235">
        <v>170</v>
      </c>
      <c r="E235" t="s">
        <v>14</v>
      </c>
      <c r="F235">
        <v>374</v>
      </c>
    </row>
    <row r="236" spans="1:6" x14ac:dyDescent="0.25">
      <c r="A236" t="s">
        <v>20</v>
      </c>
      <c r="B236">
        <v>170</v>
      </c>
      <c r="E236" t="s">
        <v>14</v>
      </c>
      <c r="F236">
        <v>393</v>
      </c>
    </row>
    <row r="237" spans="1:6" x14ac:dyDescent="0.25">
      <c r="A237" t="s">
        <v>20</v>
      </c>
      <c r="B237">
        <v>172</v>
      </c>
      <c r="E237" t="s">
        <v>14</v>
      </c>
      <c r="F237">
        <v>395</v>
      </c>
    </row>
    <row r="238" spans="1:6" x14ac:dyDescent="0.25">
      <c r="A238" t="s">
        <v>20</v>
      </c>
      <c r="B238">
        <v>173</v>
      </c>
      <c r="E238" t="s">
        <v>14</v>
      </c>
      <c r="F238">
        <v>418</v>
      </c>
    </row>
    <row r="239" spans="1:6" x14ac:dyDescent="0.25">
      <c r="A239" t="s">
        <v>20</v>
      </c>
      <c r="B239">
        <v>174</v>
      </c>
      <c r="E239" t="s">
        <v>14</v>
      </c>
      <c r="F239">
        <v>424</v>
      </c>
    </row>
    <row r="240" spans="1:6" x14ac:dyDescent="0.25">
      <c r="A240" t="s">
        <v>20</v>
      </c>
      <c r="B240">
        <v>174</v>
      </c>
      <c r="E240" t="s">
        <v>14</v>
      </c>
      <c r="F240">
        <v>435</v>
      </c>
    </row>
    <row r="241" spans="1:6" x14ac:dyDescent="0.25">
      <c r="A241" t="s">
        <v>20</v>
      </c>
      <c r="B241">
        <v>175</v>
      </c>
      <c r="E241" t="s">
        <v>14</v>
      </c>
      <c r="F241">
        <v>441</v>
      </c>
    </row>
    <row r="242" spans="1:6" x14ac:dyDescent="0.25">
      <c r="A242" t="s">
        <v>20</v>
      </c>
      <c r="B242">
        <v>176</v>
      </c>
      <c r="E242" t="s">
        <v>14</v>
      </c>
      <c r="F242">
        <v>452</v>
      </c>
    </row>
    <row r="243" spans="1:6" x14ac:dyDescent="0.25">
      <c r="A243" t="s">
        <v>20</v>
      </c>
      <c r="B243">
        <v>179</v>
      </c>
      <c r="E243" t="s">
        <v>14</v>
      </c>
      <c r="F243">
        <v>452</v>
      </c>
    </row>
    <row r="244" spans="1:6" x14ac:dyDescent="0.25">
      <c r="A244" t="s">
        <v>20</v>
      </c>
      <c r="B244">
        <v>180</v>
      </c>
      <c r="E244" t="s">
        <v>14</v>
      </c>
      <c r="F244">
        <v>454</v>
      </c>
    </row>
    <row r="245" spans="1:6" x14ac:dyDescent="0.25">
      <c r="A245" t="s">
        <v>20</v>
      </c>
      <c r="B245">
        <v>180</v>
      </c>
      <c r="E245" t="s">
        <v>14</v>
      </c>
      <c r="F245">
        <v>504</v>
      </c>
    </row>
    <row r="246" spans="1:6" x14ac:dyDescent="0.25">
      <c r="A246" t="s">
        <v>20</v>
      </c>
      <c r="B246">
        <v>180</v>
      </c>
      <c r="E246" t="s">
        <v>14</v>
      </c>
      <c r="F246">
        <v>513</v>
      </c>
    </row>
    <row r="247" spans="1:6" x14ac:dyDescent="0.25">
      <c r="A247" t="s">
        <v>20</v>
      </c>
      <c r="B247">
        <v>180</v>
      </c>
      <c r="E247" t="s">
        <v>14</v>
      </c>
      <c r="F247">
        <v>523</v>
      </c>
    </row>
    <row r="248" spans="1:6" x14ac:dyDescent="0.25">
      <c r="A248" t="s">
        <v>20</v>
      </c>
      <c r="B248">
        <v>181</v>
      </c>
      <c r="E248" t="s">
        <v>14</v>
      </c>
      <c r="F248">
        <v>526</v>
      </c>
    </row>
    <row r="249" spans="1:6" x14ac:dyDescent="0.25">
      <c r="A249" t="s">
        <v>20</v>
      </c>
      <c r="B249">
        <v>181</v>
      </c>
      <c r="E249" t="s">
        <v>14</v>
      </c>
      <c r="F249">
        <v>535</v>
      </c>
    </row>
    <row r="250" spans="1:6" x14ac:dyDescent="0.25">
      <c r="A250" t="s">
        <v>20</v>
      </c>
      <c r="B250">
        <v>182</v>
      </c>
      <c r="E250" t="s">
        <v>14</v>
      </c>
      <c r="F250">
        <v>554</v>
      </c>
    </row>
    <row r="251" spans="1:6" x14ac:dyDescent="0.25">
      <c r="A251" t="s">
        <v>20</v>
      </c>
      <c r="B251">
        <v>183</v>
      </c>
      <c r="E251" t="s">
        <v>14</v>
      </c>
      <c r="F251">
        <v>558</v>
      </c>
    </row>
    <row r="252" spans="1:6" x14ac:dyDescent="0.25">
      <c r="A252" t="s">
        <v>20</v>
      </c>
      <c r="B252">
        <v>183</v>
      </c>
      <c r="E252" t="s">
        <v>14</v>
      </c>
      <c r="F252">
        <v>558</v>
      </c>
    </row>
    <row r="253" spans="1:6" x14ac:dyDescent="0.25">
      <c r="A253" t="s">
        <v>20</v>
      </c>
      <c r="B253">
        <v>184</v>
      </c>
      <c r="E253" t="s">
        <v>14</v>
      </c>
      <c r="F253">
        <v>575</v>
      </c>
    </row>
    <row r="254" spans="1:6" x14ac:dyDescent="0.25">
      <c r="A254" t="s">
        <v>20</v>
      </c>
      <c r="B254">
        <v>185</v>
      </c>
      <c r="E254" t="s">
        <v>14</v>
      </c>
      <c r="F254">
        <v>579</v>
      </c>
    </row>
    <row r="255" spans="1:6" x14ac:dyDescent="0.25">
      <c r="A255" t="s">
        <v>20</v>
      </c>
      <c r="B255">
        <v>186</v>
      </c>
      <c r="E255" t="s">
        <v>14</v>
      </c>
      <c r="F255">
        <v>594</v>
      </c>
    </row>
    <row r="256" spans="1:6" x14ac:dyDescent="0.25">
      <c r="A256" t="s">
        <v>20</v>
      </c>
      <c r="B256">
        <v>186</v>
      </c>
      <c r="E256" t="s">
        <v>14</v>
      </c>
      <c r="F256">
        <v>602</v>
      </c>
    </row>
    <row r="257" spans="1:6" x14ac:dyDescent="0.25">
      <c r="A257" t="s">
        <v>20</v>
      </c>
      <c r="B257">
        <v>186</v>
      </c>
      <c r="E257" t="s">
        <v>14</v>
      </c>
      <c r="F257">
        <v>605</v>
      </c>
    </row>
    <row r="258" spans="1:6" x14ac:dyDescent="0.25">
      <c r="A258" t="s">
        <v>20</v>
      </c>
      <c r="B258">
        <v>186</v>
      </c>
      <c r="E258" t="s">
        <v>14</v>
      </c>
      <c r="F258">
        <v>648</v>
      </c>
    </row>
    <row r="259" spans="1:6" x14ac:dyDescent="0.25">
      <c r="A259" t="s">
        <v>20</v>
      </c>
      <c r="B259">
        <v>186</v>
      </c>
      <c r="E259" t="s">
        <v>14</v>
      </c>
      <c r="F259">
        <v>648</v>
      </c>
    </row>
    <row r="260" spans="1:6" x14ac:dyDescent="0.25">
      <c r="A260" t="s">
        <v>20</v>
      </c>
      <c r="B260">
        <v>187</v>
      </c>
      <c r="E260" t="s">
        <v>14</v>
      </c>
      <c r="F260">
        <v>656</v>
      </c>
    </row>
    <row r="261" spans="1:6" x14ac:dyDescent="0.25">
      <c r="A261" t="s">
        <v>20</v>
      </c>
      <c r="B261">
        <v>189</v>
      </c>
      <c r="E261" t="s">
        <v>14</v>
      </c>
      <c r="F261">
        <v>662</v>
      </c>
    </row>
    <row r="262" spans="1:6" x14ac:dyDescent="0.25">
      <c r="A262" t="s">
        <v>20</v>
      </c>
      <c r="B262">
        <v>189</v>
      </c>
      <c r="E262" t="s">
        <v>14</v>
      </c>
      <c r="F262">
        <v>672</v>
      </c>
    </row>
    <row r="263" spans="1:6" x14ac:dyDescent="0.25">
      <c r="A263" t="s">
        <v>20</v>
      </c>
      <c r="B263">
        <v>190</v>
      </c>
      <c r="E263" t="s">
        <v>14</v>
      </c>
      <c r="F263">
        <v>674</v>
      </c>
    </row>
    <row r="264" spans="1:6" x14ac:dyDescent="0.25">
      <c r="A264" t="s">
        <v>20</v>
      </c>
      <c r="B264">
        <v>190</v>
      </c>
      <c r="E264" t="s">
        <v>14</v>
      </c>
      <c r="F264">
        <v>676</v>
      </c>
    </row>
    <row r="265" spans="1:6" x14ac:dyDescent="0.25">
      <c r="A265" t="s">
        <v>20</v>
      </c>
      <c r="B265">
        <v>191</v>
      </c>
      <c r="E265" t="s">
        <v>14</v>
      </c>
      <c r="F265">
        <v>679</v>
      </c>
    </row>
    <row r="266" spans="1:6" x14ac:dyDescent="0.25">
      <c r="A266" t="s">
        <v>20</v>
      </c>
      <c r="B266">
        <v>191</v>
      </c>
      <c r="E266" t="s">
        <v>14</v>
      </c>
      <c r="F266">
        <v>679</v>
      </c>
    </row>
    <row r="267" spans="1:6" x14ac:dyDescent="0.25">
      <c r="A267" t="s">
        <v>20</v>
      </c>
      <c r="B267">
        <v>191</v>
      </c>
      <c r="E267" t="s">
        <v>14</v>
      </c>
      <c r="F267">
        <v>714</v>
      </c>
    </row>
    <row r="268" spans="1:6" x14ac:dyDescent="0.25">
      <c r="A268" t="s">
        <v>20</v>
      </c>
      <c r="B268">
        <v>192</v>
      </c>
      <c r="E268" t="s">
        <v>14</v>
      </c>
      <c r="F268">
        <v>742</v>
      </c>
    </row>
    <row r="269" spans="1:6" x14ac:dyDescent="0.25">
      <c r="A269" t="s">
        <v>20</v>
      </c>
      <c r="B269">
        <v>192</v>
      </c>
      <c r="E269" t="s">
        <v>14</v>
      </c>
      <c r="F269">
        <v>747</v>
      </c>
    </row>
    <row r="270" spans="1:6" x14ac:dyDescent="0.25">
      <c r="A270" t="s">
        <v>20</v>
      </c>
      <c r="B270">
        <v>193</v>
      </c>
      <c r="E270" t="s">
        <v>14</v>
      </c>
      <c r="F270">
        <v>750</v>
      </c>
    </row>
    <row r="271" spans="1:6" x14ac:dyDescent="0.25">
      <c r="A271" t="s">
        <v>20</v>
      </c>
      <c r="B271">
        <v>194</v>
      </c>
      <c r="E271" t="s">
        <v>14</v>
      </c>
      <c r="F271">
        <v>750</v>
      </c>
    </row>
    <row r="272" spans="1:6" x14ac:dyDescent="0.25">
      <c r="A272" t="s">
        <v>20</v>
      </c>
      <c r="B272">
        <v>194</v>
      </c>
      <c r="E272" t="s">
        <v>14</v>
      </c>
      <c r="F272">
        <v>752</v>
      </c>
    </row>
    <row r="273" spans="1:6" x14ac:dyDescent="0.25">
      <c r="A273" t="s">
        <v>20</v>
      </c>
      <c r="B273">
        <v>194</v>
      </c>
      <c r="E273" t="s">
        <v>14</v>
      </c>
      <c r="F273">
        <v>774</v>
      </c>
    </row>
    <row r="274" spans="1:6" x14ac:dyDescent="0.25">
      <c r="A274" t="s">
        <v>20</v>
      </c>
      <c r="B274">
        <v>194</v>
      </c>
      <c r="E274" t="s">
        <v>14</v>
      </c>
      <c r="F274">
        <v>782</v>
      </c>
    </row>
    <row r="275" spans="1:6" x14ac:dyDescent="0.25">
      <c r="A275" t="s">
        <v>20</v>
      </c>
      <c r="B275">
        <v>195</v>
      </c>
      <c r="E275" t="s">
        <v>14</v>
      </c>
      <c r="F275">
        <v>792</v>
      </c>
    </row>
    <row r="276" spans="1:6" x14ac:dyDescent="0.25">
      <c r="A276" t="s">
        <v>20</v>
      </c>
      <c r="B276">
        <v>195</v>
      </c>
      <c r="E276" t="s">
        <v>14</v>
      </c>
      <c r="F276">
        <v>803</v>
      </c>
    </row>
    <row r="277" spans="1:6" x14ac:dyDescent="0.25">
      <c r="A277" t="s">
        <v>20</v>
      </c>
      <c r="B277">
        <v>196</v>
      </c>
      <c r="E277" t="s">
        <v>14</v>
      </c>
      <c r="F277">
        <v>830</v>
      </c>
    </row>
    <row r="278" spans="1:6" x14ac:dyDescent="0.25">
      <c r="A278" t="s">
        <v>20</v>
      </c>
      <c r="B278">
        <v>198</v>
      </c>
      <c r="E278" t="s">
        <v>14</v>
      </c>
      <c r="F278">
        <v>830</v>
      </c>
    </row>
    <row r="279" spans="1:6" x14ac:dyDescent="0.25">
      <c r="A279" t="s">
        <v>20</v>
      </c>
      <c r="B279">
        <v>198</v>
      </c>
      <c r="E279" t="s">
        <v>14</v>
      </c>
      <c r="F279">
        <v>831</v>
      </c>
    </row>
    <row r="280" spans="1:6" x14ac:dyDescent="0.25">
      <c r="A280" t="s">
        <v>20</v>
      </c>
      <c r="B280">
        <v>198</v>
      </c>
      <c r="E280" t="s">
        <v>14</v>
      </c>
      <c r="F280">
        <v>838</v>
      </c>
    </row>
    <row r="281" spans="1:6" x14ac:dyDescent="0.25">
      <c r="A281" t="s">
        <v>20</v>
      </c>
      <c r="B281">
        <v>199</v>
      </c>
      <c r="E281" t="s">
        <v>14</v>
      </c>
      <c r="F281">
        <v>842</v>
      </c>
    </row>
    <row r="282" spans="1:6" x14ac:dyDescent="0.25">
      <c r="A282" t="s">
        <v>20</v>
      </c>
      <c r="B282">
        <v>199</v>
      </c>
      <c r="E282" t="s">
        <v>14</v>
      </c>
      <c r="F282">
        <v>846</v>
      </c>
    </row>
    <row r="283" spans="1:6" x14ac:dyDescent="0.25">
      <c r="A283" t="s">
        <v>20</v>
      </c>
      <c r="B283">
        <v>199</v>
      </c>
      <c r="E283" t="s">
        <v>14</v>
      </c>
      <c r="F283">
        <v>859</v>
      </c>
    </row>
    <row r="284" spans="1:6" x14ac:dyDescent="0.25">
      <c r="A284" t="s">
        <v>20</v>
      </c>
      <c r="B284">
        <v>201</v>
      </c>
      <c r="E284" t="s">
        <v>14</v>
      </c>
      <c r="F284">
        <v>886</v>
      </c>
    </row>
    <row r="285" spans="1:6" x14ac:dyDescent="0.25">
      <c r="A285" t="s">
        <v>20</v>
      </c>
      <c r="B285">
        <v>202</v>
      </c>
      <c r="E285" t="s">
        <v>14</v>
      </c>
      <c r="F285">
        <v>889</v>
      </c>
    </row>
    <row r="286" spans="1:6" x14ac:dyDescent="0.25">
      <c r="A286" t="s">
        <v>20</v>
      </c>
      <c r="B286">
        <v>202</v>
      </c>
      <c r="E286" t="s">
        <v>14</v>
      </c>
      <c r="F286">
        <v>908</v>
      </c>
    </row>
    <row r="287" spans="1:6" x14ac:dyDescent="0.25">
      <c r="A287" t="s">
        <v>20</v>
      </c>
      <c r="B287">
        <v>203</v>
      </c>
      <c r="E287" t="s">
        <v>14</v>
      </c>
      <c r="F287">
        <v>923</v>
      </c>
    </row>
    <row r="288" spans="1:6" x14ac:dyDescent="0.25">
      <c r="A288" t="s">
        <v>20</v>
      </c>
      <c r="B288">
        <v>203</v>
      </c>
      <c r="E288" t="s">
        <v>14</v>
      </c>
      <c r="F288">
        <v>926</v>
      </c>
    </row>
    <row r="289" spans="1:6" x14ac:dyDescent="0.25">
      <c r="A289" t="s">
        <v>20</v>
      </c>
      <c r="B289">
        <v>205</v>
      </c>
      <c r="E289" t="s">
        <v>14</v>
      </c>
      <c r="F289">
        <v>931</v>
      </c>
    </row>
    <row r="290" spans="1:6" x14ac:dyDescent="0.25">
      <c r="A290" t="s">
        <v>20</v>
      </c>
      <c r="B290">
        <v>206</v>
      </c>
      <c r="E290" t="s">
        <v>14</v>
      </c>
      <c r="F290">
        <v>934</v>
      </c>
    </row>
    <row r="291" spans="1:6" x14ac:dyDescent="0.25">
      <c r="A291" t="s">
        <v>20</v>
      </c>
      <c r="B291">
        <v>207</v>
      </c>
      <c r="E291" t="s">
        <v>14</v>
      </c>
      <c r="F291">
        <v>940</v>
      </c>
    </row>
    <row r="292" spans="1:6" x14ac:dyDescent="0.25">
      <c r="A292" t="s">
        <v>20</v>
      </c>
      <c r="B292">
        <v>207</v>
      </c>
      <c r="E292" t="s">
        <v>14</v>
      </c>
      <c r="F292">
        <v>941</v>
      </c>
    </row>
    <row r="293" spans="1:6" x14ac:dyDescent="0.25">
      <c r="A293" t="s">
        <v>20</v>
      </c>
      <c r="B293">
        <v>209</v>
      </c>
      <c r="E293" t="s">
        <v>14</v>
      </c>
      <c r="F293">
        <v>955</v>
      </c>
    </row>
    <row r="294" spans="1:6" x14ac:dyDescent="0.25">
      <c r="A294" t="s">
        <v>20</v>
      </c>
      <c r="B294">
        <v>210</v>
      </c>
      <c r="E294" t="s">
        <v>14</v>
      </c>
      <c r="F294">
        <v>1000</v>
      </c>
    </row>
    <row r="295" spans="1:6" x14ac:dyDescent="0.25">
      <c r="A295" t="s">
        <v>20</v>
      </c>
      <c r="B295">
        <v>211</v>
      </c>
      <c r="E295" t="s">
        <v>14</v>
      </c>
      <c r="F295">
        <v>1028</v>
      </c>
    </row>
    <row r="296" spans="1:6" x14ac:dyDescent="0.25">
      <c r="A296" t="s">
        <v>20</v>
      </c>
      <c r="B296">
        <v>211</v>
      </c>
      <c r="E296" t="s">
        <v>14</v>
      </c>
      <c r="F296">
        <v>1059</v>
      </c>
    </row>
    <row r="297" spans="1:6" x14ac:dyDescent="0.25">
      <c r="A297" t="s">
        <v>20</v>
      </c>
      <c r="B297">
        <v>214</v>
      </c>
      <c r="E297" t="s">
        <v>14</v>
      </c>
      <c r="F297">
        <v>1063</v>
      </c>
    </row>
    <row r="298" spans="1:6" x14ac:dyDescent="0.25">
      <c r="A298" t="s">
        <v>20</v>
      </c>
      <c r="B298">
        <v>216</v>
      </c>
      <c r="E298" t="s">
        <v>14</v>
      </c>
      <c r="F298">
        <v>1068</v>
      </c>
    </row>
    <row r="299" spans="1:6" x14ac:dyDescent="0.25">
      <c r="A299" t="s">
        <v>20</v>
      </c>
      <c r="B299">
        <v>217</v>
      </c>
      <c r="E299" t="s">
        <v>14</v>
      </c>
      <c r="F299">
        <v>1072</v>
      </c>
    </row>
    <row r="300" spans="1:6" x14ac:dyDescent="0.25">
      <c r="A300" t="s">
        <v>20</v>
      </c>
      <c r="B300">
        <v>218</v>
      </c>
      <c r="E300" t="s">
        <v>14</v>
      </c>
      <c r="F300">
        <v>1120</v>
      </c>
    </row>
    <row r="301" spans="1:6" x14ac:dyDescent="0.25">
      <c r="A301" t="s">
        <v>20</v>
      </c>
      <c r="B301">
        <v>218</v>
      </c>
      <c r="E301" t="s">
        <v>14</v>
      </c>
      <c r="F301">
        <v>1121</v>
      </c>
    </row>
    <row r="302" spans="1:6" x14ac:dyDescent="0.25">
      <c r="A302" t="s">
        <v>20</v>
      </c>
      <c r="B302">
        <v>219</v>
      </c>
      <c r="E302" t="s">
        <v>14</v>
      </c>
      <c r="F302">
        <v>1130</v>
      </c>
    </row>
    <row r="303" spans="1:6" x14ac:dyDescent="0.25">
      <c r="A303" t="s">
        <v>20</v>
      </c>
      <c r="B303">
        <v>220</v>
      </c>
      <c r="E303" t="s">
        <v>14</v>
      </c>
      <c r="F303">
        <v>1181</v>
      </c>
    </row>
    <row r="304" spans="1:6" x14ac:dyDescent="0.25">
      <c r="A304" t="s">
        <v>20</v>
      </c>
      <c r="B304">
        <v>220</v>
      </c>
      <c r="E304" t="s">
        <v>14</v>
      </c>
      <c r="F304">
        <v>1194</v>
      </c>
    </row>
    <row r="305" spans="1:6" x14ac:dyDescent="0.25">
      <c r="A305" t="s">
        <v>20</v>
      </c>
      <c r="B305">
        <v>221</v>
      </c>
      <c r="E305" t="s">
        <v>14</v>
      </c>
      <c r="F305">
        <v>1198</v>
      </c>
    </row>
    <row r="306" spans="1:6" x14ac:dyDescent="0.25">
      <c r="A306" t="s">
        <v>20</v>
      </c>
      <c r="B306">
        <v>221</v>
      </c>
      <c r="E306" t="s">
        <v>14</v>
      </c>
      <c r="F306">
        <v>1220</v>
      </c>
    </row>
    <row r="307" spans="1:6" x14ac:dyDescent="0.25">
      <c r="A307" t="s">
        <v>20</v>
      </c>
      <c r="B307">
        <v>222</v>
      </c>
      <c r="E307" t="s">
        <v>14</v>
      </c>
      <c r="F307">
        <v>1221</v>
      </c>
    </row>
    <row r="308" spans="1:6" x14ac:dyDescent="0.25">
      <c r="A308" t="s">
        <v>20</v>
      </c>
      <c r="B308">
        <v>222</v>
      </c>
      <c r="E308" t="s">
        <v>14</v>
      </c>
      <c r="F308">
        <v>1225</v>
      </c>
    </row>
    <row r="309" spans="1:6" x14ac:dyDescent="0.25">
      <c r="A309" t="s">
        <v>20</v>
      </c>
      <c r="B309">
        <v>223</v>
      </c>
      <c r="E309" t="s">
        <v>14</v>
      </c>
      <c r="F309">
        <v>1229</v>
      </c>
    </row>
    <row r="310" spans="1:6" x14ac:dyDescent="0.25">
      <c r="A310" t="s">
        <v>20</v>
      </c>
      <c r="B310">
        <v>225</v>
      </c>
      <c r="E310" t="s">
        <v>14</v>
      </c>
      <c r="F310">
        <v>1257</v>
      </c>
    </row>
    <row r="311" spans="1:6" x14ac:dyDescent="0.25">
      <c r="A311" t="s">
        <v>20</v>
      </c>
      <c r="B311">
        <v>226</v>
      </c>
      <c r="E311" t="s">
        <v>14</v>
      </c>
      <c r="F311">
        <v>1258</v>
      </c>
    </row>
    <row r="312" spans="1:6" x14ac:dyDescent="0.25">
      <c r="A312" t="s">
        <v>20</v>
      </c>
      <c r="B312">
        <v>226</v>
      </c>
      <c r="E312" t="s">
        <v>14</v>
      </c>
      <c r="F312">
        <v>1274</v>
      </c>
    </row>
    <row r="313" spans="1:6" x14ac:dyDescent="0.25">
      <c r="A313" t="s">
        <v>20</v>
      </c>
      <c r="B313">
        <v>227</v>
      </c>
      <c r="E313" t="s">
        <v>14</v>
      </c>
      <c r="F313">
        <v>1296</v>
      </c>
    </row>
    <row r="314" spans="1:6" x14ac:dyDescent="0.25">
      <c r="A314" t="s">
        <v>20</v>
      </c>
      <c r="B314">
        <v>233</v>
      </c>
      <c r="E314" t="s">
        <v>14</v>
      </c>
      <c r="F314">
        <v>1335</v>
      </c>
    </row>
    <row r="315" spans="1:6" x14ac:dyDescent="0.25">
      <c r="A315" t="s">
        <v>20</v>
      </c>
      <c r="B315">
        <v>234</v>
      </c>
      <c r="E315" t="s">
        <v>14</v>
      </c>
      <c r="F315">
        <v>1368</v>
      </c>
    </row>
    <row r="316" spans="1:6" x14ac:dyDescent="0.25">
      <c r="A316" t="s">
        <v>20</v>
      </c>
      <c r="B316">
        <v>235</v>
      </c>
      <c r="E316" t="s">
        <v>14</v>
      </c>
      <c r="F316">
        <v>1439</v>
      </c>
    </row>
    <row r="317" spans="1:6" x14ac:dyDescent="0.25">
      <c r="A317" t="s">
        <v>20</v>
      </c>
      <c r="B317">
        <v>236</v>
      </c>
      <c r="E317" t="s">
        <v>14</v>
      </c>
      <c r="F317">
        <v>1467</v>
      </c>
    </row>
    <row r="318" spans="1:6" x14ac:dyDescent="0.25">
      <c r="A318" t="s">
        <v>20</v>
      </c>
      <c r="B318">
        <v>236</v>
      </c>
      <c r="E318" t="s">
        <v>14</v>
      </c>
      <c r="F318">
        <v>1467</v>
      </c>
    </row>
    <row r="319" spans="1:6" x14ac:dyDescent="0.25">
      <c r="A319" t="s">
        <v>20</v>
      </c>
      <c r="B319">
        <v>237</v>
      </c>
      <c r="E319" t="s">
        <v>14</v>
      </c>
      <c r="F319">
        <v>1482</v>
      </c>
    </row>
    <row r="320" spans="1:6" x14ac:dyDescent="0.25">
      <c r="A320" t="s">
        <v>20</v>
      </c>
      <c r="B320">
        <v>238</v>
      </c>
      <c r="E320" t="s">
        <v>14</v>
      </c>
      <c r="F320">
        <v>1538</v>
      </c>
    </row>
    <row r="321" spans="1:6" x14ac:dyDescent="0.25">
      <c r="A321" t="s">
        <v>20</v>
      </c>
      <c r="B321">
        <v>238</v>
      </c>
      <c r="E321" t="s">
        <v>14</v>
      </c>
      <c r="F321">
        <v>1596</v>
      </c>
    </row>
    <row r="322" spans="1:6" x14ac:dyDescent="0.25">
      <c r="A322" t="s">
        <v>20</v>
      </c>
      <c r="B322">
        <v>239</v>
      </c>
      <c r="E322" t="s">
        <v>14</v>
      </c>
      <c r="F322">
        <v>1608</v>
      </c>
    </row>
    <row r="323" spans="1:6" x14ac:dyDescent="0.25">
      <c r="A323" t="s">
        <v>20</v>
      </c>
      <c r="B323">
        <v>241</v>
      </c>
      <c r="E323" t="s">
        <v>14</v>
      </c>
      <c r="F323">
        <v>1625</v>
      </c>
    </row>
    <row r="324" spans="1:6" x14ac:dyDescent="0.25">
      <c r="A324" t="s">
        <v>20</v>
      </c>
      <c r="B324">
        <v>244</v>
      </c>
      <c r="E324" t="s">
        <v>14</v>
      </c>
      <c r="F324">
        <v>1657</v>
      </c>
    </row>
    <row r="325" spans="1:6" x14ac:dyDescent="0.25">
      <c r="A325" t="s">
        <v>20</v>
      </c>
      <c r="B325">
        <v>244</v>
      </c>
      <c r="E325" t="s">
        <v>14</v>
      </c>
      <c r="F325">
        <v>1684</v>
      </c>
    </row>
    <row r="326" spans="1:6" x14ac:dyDescent="0.25">
      <c r="A326" t="s">
        <v>20</v>
      </c>
      <c r="B326">
        <v>245</v>
      </c>
      <c r="E326" t="s">
        <v>14</v>
      </c>
      <c r="F326">
        <v>1691</v>
      </c>
    </row>
    <row r="327" spans="1:6" x14ac:dyDescent="0.25">
      <c r="A327" t="s">
        <v>20</v>
      </c>
      <c r="B327">
        <v>246</v>
      </c>
      <c r="E327" t="s">
        <v>14</v>
      </c>
      <c r="F327">
        <v>1748</v>
      </c>
    </row>
    <row r="328" spans="1:6" x14ac:dyDescent="0.25">
      <c r="A328" t="s">
        <v>20</v>
      </c>
      <c r="B328">
        <v>246</v>
      </c>
      <c r="E328" t="s">
        <v>14</v>
      </c>
      <c r="F328">
        <v>1758</v>
      </c>
    </row>
    <row r="329" spans="1:6" x14ac:dyDescent="0.25">
      <c r="A329" t="s">
        <v>20</v>
      </c>
      <c r="B329">
        <v>247</v>
      </c>
      <c r="E329" t="s">
        <v>14</v>
      </c>
      <c r="F329">
        <v>1784</v>
      </c>
    </row>
    <row r="330" spans="1:6" x14ac:dyDescent="0.25">
      <c r="A330" t="s">
        <v>20</v>
      </c>
      <c r="B330">
        <v>247</v>
      </c>
      <c r="E330" t="s">
        <v>14</v>
      </c>
      <c r="F330">
        <v>1790</v>
      </c>
    </row>
    <row r="331" spans="1:6" x14ac:dyDescent="0.25">
      <c r="A331" t="s">
        <v>20</v>
      </c>
      <c r="B331">
        <v>249</v>
      </c>
      <c r="E331" t="s">
        <v>14</v>
      </c>
      <c r="F331">
        <v>1796</v>
      </c>
    </row>
    <row r="332" spans="1:6" x14ac:dyDescent="0.25">
      <c r="A332" t="s">
        <v>20</v>
      </c>
      <c r="B332">
        <v>249</v>
      </c>
      <c r="E332" t="s">
        <v>14</v>
      </c>
      <c r="F332">
        <v>1825</v>
      </c>
    </row>
    <row r="333" spans="1:6" x14ac:dyDescent="0.25">
      <c r="A333" t="s">
        <v>20</v>
      </c>
      <c r="B333">
        <v>250</v>
      </c>
      <c r="E333" t="s">
        <v>14</v>
      </c>
      <c r="F333">
        <v>1886</v>
      </c>
    </row>
    <row r="334" spans="1:6" x14ac:dyDescent="0.25">
      <c r="A334" t="s">
        <v>20</v>
      </c>
      <c r="B334">
        <v>252</v>
      </c>
      <c r="E334" t="s">
        <v>14</v>
      </c>
      <c r="F334">
        <v>1910</v>
      </c>
    </row>
    <row r="335" spans="1:6" x14ac:dyDescent="0.25">
      <c r="A335" t="s">
        <v>20</v>
      </c>
      <c r="B335">
        <v>253</v>
      </c>
      <c r="E335" t="s">
        <v>14</v>
      </c>
      <c r="F335">
        <v>1979</v>
      </c>
    </row>
    <row r="336" spans="1:6" x14ac:dyDescent="0.25">
      <c r="A336" t="s">
        <v>20</v>
      </c>
      <c r="B336">
        <v>254</v>
      </c>
      <c r="E336" t="s">
        <v>14</v>
      </c>
      <c r="F336">
        <v>1999</v>
      </c>
    </row>
    <row r="337" spans="1:6" x14ac:dyDescent="0.25">
      <c r="A337" t="s">
        <v>20</v>
      </c>
      <c r="B337">
        <v>255</v>
      </c>
      <c r="E337" t="s">
        <v>14</v>
      </c>
      <c r="F337">
        <v>2025</v>
      </c>
    </row>
    <row r="338" spans="1:6" x14ac:dyDescent="0.25">
      <c r="A338" t="s">
        <v>20</v>
      </c>
      <c r="B338">
        <v>261</v>
      </c>
      <c r="E338" t="s">
        <v>14</v>
      </c>
      <c r="F338">
        <v>2062</v>
      </c>
    </row>
    <row r="339" spans="1:6" x14ac:dyDescent="0.25">
      <c r="A339" t="s">
        <v>20</v>
      </c>
      <c r="B339">
        <v>261</v>
      </c>
      <c r="E339" t="s">
        <v>14</v>
      </c>
      <c r="F339">
        <v>2072</v>
      </c>
    </row>
    <row r="340" spans="1:6" x14ac:dyDescent="0.25">
      <c r="A340" t="s">
        <v>20</v>
      </c>
      <c r="B340">
        <v>264</v>
      </c>
      <c r="E340" t="s">
        <v>14</v>
      </c>
      <c r="F340">
        <v>2108</v>
      </c>
    </row>
    <row r="341" spans="1:6" x14ac:dyDescent="0.25">
      <c r="A341" t="s">
        <v>20</v>
      </c>
      <c r="B341">
        <v>266</v>
      </c>
      <c r="E341" t="s">
        <v>14</v>
      </c>
      <c r="F341">
        <v>2176</v>
      </c>
    </row>
    <row r="342" spans="1:6" x14ac:dyDescent="0.25">
      <c r="A342" t="s">
        <v>20</v>
      </c>
      <c r="B342">
        <v>268</v>
      </c>
      <c r="E342" t="s">
        <v>14</v>
      </c>
      <c r="F342">
        <v>2179</v>
      </c>
    </row>
    <row r="343" spans="1:6" x14ac:dyDescent="0.25">
      <c r="A343" t="s">
        <v>20</v>
      </c>
      <c r="B343">
        <v>269</v>
      </c>
      <c r="E343" t="s">
        <v>14</v>
      </c>
      <c r="F343">
        <v>2201</v>
      </c>
    </row>
    <row r="344" spans="1:6" x14ac:dyDescent="0.25">
      <c r="A344" t="s">
        <v>20</v>
      </c>
      <c r="B344">
        <v>270</v>
      </c>
      <c r="E344" t="s">
        <v>14</v>
      </c>
      <c r="F344">
        <v>2253</v>
      </c>
    </row>
    <row r="345" spans="1:6" x14ac:dyDescent="0.25">
      <c r="A345" t="s">
        <v>20</v>
      </c>
      <c r="B345">
        <v>272</v>
      </c>
      <c r="E345" t="s">
        <v>14</v>
      </c>
      <c r="F345">
        <v>2307</v>
      </c>
    </row>
    <row r="346" spans="1:6" x14ac:dyDescent="0.25">
      <c r="A346" t="s">
        <v>20</v>
      </c>
      <c r="B346">
        <v>275</v>
      </c>
      <c r="E346" t="s">
        <v>14</v>
      </c>
      <c r="F346">
        <v>2468</v>
      </c>
    </row>
    <row r="347" spans="1:6" x14ac:dyDescent="0.25">
      <c r="A347" t="s">
        <v>20</v>
      </c>
      <c r="B347">
        <v>279</v>
      </c>
      <c r="E347" t="s">
        <v>14</v>
      </c>
      <c r="F347">
        <v>2604</v>
      </c>
    </row>
    <row r="348" spans="1:6" x14ac:dyDescent="0.25">
      <c r="A348" t="s">
        <v>20</v>
      </c>
      <c r="B348">
        <v>280</v>
      </c>
      <c r="E348" t="s">
        <v>14</v>
      </c>
      <c r="F348">
        <v>2690</v>
      </c>
    </row>
    <row r="349" spans="1:6" x14ac:dyDescent="0.25">
      <c r="A349" t="s">
        <v>20</v>
      </c>
      <c r="B349">
        <v>282</v>
      </c>
      <c r="E349" t="s">
        <v>14</v>
      </c>
      <c r="F349">
        <v>2779</v>
      </c>
    </row>
    <row r="350" spans="1:6" x14ac:dyDescent="0.25">
      <c r="A350" t="s">
        <v>20</v>
      </c>
      <c r="B350">
        <v>288</v>
      </c>
      <c r="E350" t="s">
        <v>14</v>
      </c>
      <c r="F350">
        <v>2915</v>
      </c>
    </row>
    <row r="351" spans="1:6" x14ac:dyDescent="0.25">
      <c r="A351" t="s">
        <v>20</v>
      </c>
      <c r="B351">
        <v>290</v>
      </c>
      <c r="E351" t="s">
        <v>14</v>
      </c>
      <c r="F351">
        <v>2928</v>
      </c>
    </row>
    <row r="352" spans="1:6" x14ac:dyDescent="0.25">
      <c r="A352" t="s">
        <v>20</v>
      </c>
      <c r="B352">
        <v>295</v>
      </c>
      <c r="E352" t="s">
        <v>14</v>
      </c>
      <c r="F352">
        <v>2955</v>
      </c>
    </row>
    <row r="353" spans="1:6" x14ac:dyDescent="0.25">
      <c r="A353" t="s">
        <v>20</v>
      </c>
      <c r="B353">
        <v>296</v>
      </c>
      <c r="E353" t="s">
        <v>14</v>
      </c>
      <c r="F353">
        <v>3015</v>
      </c>
    </row>
    <row r="354" spans="1:6" x14ac:dyDescent="0.25">
      <c r="A354" t="s">
        <v>20</v>
      </c>
      <c r="B354">
        <v>297</v>
      </c>
      <c r="E354" t="s">
        <v>14</v>
      </c>
      <c r="F354">
        <v>3182</v>
      </c>
    </row>
    <row r="355" spans="1:6" x14ac:dyDescent="0.25">
      <c r="A355" t="s">
        <v>20</v>
      </c>
      <c r="B355">
        <v>299</v>
      </c>
      <c r="E355" t="s">
        <v>14</v>
      </c>
      <c r="F355">
        <v>3304</v>
      </c>
    </row>
    <row r="356" spans="1:6" x14ac:dyDescent="0.25">
      <c r="A356" t="s">
        <v>20</v>
      </c>
      <c r="B356">
        <v>300</v>
      </c>
      <c r="E356" t="s">
        <v>14</v>
      </c>
      <c r="F356">
        <v>3387</v>
      </c>
    </row>
    <row r="357" spans="1:6" x14ac:dyDescent="0.25">
      <c r="A357" t="s">
        <v>20</v>
      </c>
      <c r="B357">
        <v>300</v>
      </c>
      <c r="E357" t="s">
        <v>14</v>
      </c>
      <c r="F357">
        <v>3410</v>
      </c>
    </row>
    <row r="358" spans="1:6" x14ac:dyDescent="0.25">
      <c r="A358" t="s">
        <v>20</v>
      </c>
      <c r="B358">
        <v>303</v>
      </c>
      <c r="E358" t="s">
        <v>14</v>
      </c>
      <c r="F358">
        <v>3483</v>
      </c>
    </row>
    <row r="359" spans="1:6" x14ac:dyDescent="0.25">
      <c r="A359" t="s">
        <v>20</v>
      </c>
      <c r="B359">
        <v>307</v>
      </c>
      <c r="E359" t="s">
        <v>14</v>
      </c>
      <c r="F359">
        <v>3868</v>
      </c>
    </row>
    <row r="360" spans="1:6" x14ac:dyDescent="0.25">
      <c r="A360" t="s">
        <v>20</v>
      </c>
      <c r="B360">
        <v>307</v>
      </c>
      <c r="E360" t="s">
        <v>14</v>
      </c>
      <c r="F360">
        <v>4405</v>
      </c>
    </row>
    <row r="361" spans="1:6" x14ac:dyDescent="0.25">
      <c r="A361" t="s">
        <v>20</v>
      </c>
      <c r="B361">
        <v>316</v>
      </c>
      <c r="E361" t="s">
        <v>14</v>
      </c>
      <c r="F361">
        <v>4428</v>
      </c>
    </row>
    <row r="362" spans="1:6" x14ac:dyDescent="0.25">
      <c r="A362" t="s">
        <v>20</v>
      </c>
      <c r="B362">
        <v>323</v>
      </c>
      <c r="E362" t="s">
        <v>14</v>
      </c>
      <c r="F362">
        <v>4697</v>
      </c>
    </row>
    <row r="363" spans="1:6" x14ac:dyDescent="0.25">
      <c r="A363" t="s">
        <v>20</v>
      </c>
      <c r="B363">
        <v>329</v>
      </c>
      <c r="E363" t="s">
        <v>14</v>
      </c>
      <c r="F363">
        <v>5497</v>
      </c>
    </row>
    <row r="364" spans="1:6" x14ac:dyDescent="0.25">
      <c r="A364" t="s">
        <v>20</v>
      </c>
      <c r="B364">
        <v>330</v>
      </c>
      <c r="E364" t="s">
        <v>14</v>
      </c>
      <c r="F364">
        <v>5681</v>
      </c>
    </row>
    <row r="365" spans="1:6" x14ac:dyDescent="0.25">
      <c r="A365" t="s">
        <v>20</v>
      </c>
      <c r="B365">
        <v>331</v>
      </c>
      <c r="E365" t="s">
        <v>14</v>
      </c>
      <c r="F365">
        <v>6080</v>
      </c>
    </row>
    <row r="366" spans="1:6" x14ac:dyDescent="0.25">
      <c r="A366" t="s">
        <v>20</v>
      </c>
      <c r="B366">
        <v>336</v>
      </c>
    </row>
    <row r="367" spans="1:6" x14ac:dyDescent="0.25">
      <c r="A367" t="s">
        <v>20</v>
      </c>
      <c r="B367">
        <v>337</v>
      </c>
    </row>
    <row r="368" spans="1:6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E2:F365">
    <sortCondition ref="F1:F365"/>
  </sortState>
  <conditionalFormatting sqref="A2:A566">
    <cfRule type="cellIs" dxfId="1" priority="1" operator="equal">
      <formula>"successful"</formula>
    </cfRule>
  </conditionalFormatting>
  <conditionalFormatting sqref="E2:E566">
    <cfRule type="cellIs" dxfId="0" priority="2" operator="equal">
      <formula>"failed"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other charts and pivots</vt:lpstr>
      <vt:lpstr>Crowdfunding</vt:lpstr>
      <vt:lpstr>Category Stats</vt:lpstr>
      <vt:lpstr>Sub-Category Stats</vt:lpstr>
      <vt:lpstr>Launch Date Outcome</vt:lpstr>
      <vt:lpstr>Crowdfunding Goal Analysis</vt:lpstr>
      <vt:lpstr>Statistical Analysis</vt:lpstr>
      <vt:lpstr>outcome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Daiana Spataru</cp:lastModifiedBy>
  <dcterms:created xsi:type="dcterms:W3CDTF">2021-09-29T18:52:28Z</dcterms:created>
  <dcterms:modified xsi:type="dcterms:W3CDTF">2023-06-14T22:40:03Z</dcterms:modified>
</cp:coreProperties>
</file>