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13"/>
  <workbookPr/>
  <xr:revisionPtr revIDLastSave="77" documentId="11_0B1D56BE9CDCCE836B02CE7A5FB0D4A9BBFD1C62" xr6:coauthVersionLast="47" xr6:coauthVersionMax="47" xr10:uidLastSave="{890D8729-CE44-4055-BDE6-59812D5EC453}"/>
  <bookViews>
    <workbookView xWindow="240" yWindow="105" windowWidth="14805" windowHeight="8010" xr2:uid="{00000000-000D-0000-FFFF-FFFF00000000}"/>
  </bookViews>
  <sheets>
    <sheet name="RQ1" sheetId="1" r:id="rId1"/>
    <sheet name="RQ2" sheetId="2" r:id="rId2"/>
    <sheet name="RQ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3" l="1"/>
  <c r="B8" i="3"/>
  <c r="E6" i="3"/>
  <c r="B6" i="3"/>
  <c r="E4" i="3"/>
  <c r="Z5" i="2"/>
  <c r="Z8" i="2"/>
  <c r="Z7" i="2"/>
  <c r="Z6" i="2"/>
  <c r="Z4" i="2"/>
  <c r="Z3" i="2"/>
  <c r="H9" i="1"/>
  <c r="B9" i="1"/>
  <c r="H5" i="1"/>
  <c r="B5" i="1"/>
  <c r="H6" i="1"/>
  <c r="B6" i="1"/>
  <c r="H7" i="1"/>
  <c r="B7" i="1"/>
  <c r="H4" i="1"/>
  <c r="B4" i="1"/>
</calcChain>
</file>

<file path=xl/sharedStrings.xml><?xml version="1.0" encoding="utf-8"?>
<sst xmlns="http://schemas.openxmlformats.org/spreadsheetml/2006/main" count="87" uniqueCount="37">
  <si>
    <t>Models</t>
  </si>
  <si>
    <t>Buggy Code</t>
  </si>
  <si>
    <t>Patched Code</t>
  </si>
  <si>
    <t>compilation rate</t>
  </si>
  <si>
    <t>Codebert score</t>
  </si>
  <si>
    <t>lavenstine distance</t>
  </si>
  <si>
    <t>Compilation rate</t>
  </si>
  <si>
    <t>precision</t>
  </si>
  <si>
    <t>recall</t>
  </si>
  <si>
    <t>f1</t>
  </si>
  <si>
    <t>f3</t>
  </si>
  <si>
    <t>Claude Sonnet 4</t>
  </si>
  <si>
    <t>-</t>
  </si>
  <si>
    <t>Gemma 3</t>
  </si>
  <si>
    <t>Qwen2.5-Coder</t>
  </si>
  <si>
    <t>DeepSeek-Coder-V2</t>
  </si>
  <si>
    <t>Phi4</t>
  </si>
  <si>
    <t>Code Llama</t>
  </si>
  <si>
    <t>buggy_code_intent</t>
  </si>
  <si>
    <t>buggy_functional_requirements</t>
  </si>
  <si>
    <t>buggy_scot</t>
  </si>
  <si>
    <t>buggy_code</t>
  </si>
  <si>
    <t>patched_code_intent</t>
  </si>
  <si>
    <t>patched_functional-requirements</t>
  </si>
  <si>
    <t>patched_scot</t>
  </si>
  <si>
    <t>patched_code</t>
  </si>
  <si>
    <t>Avg F1 Score</t>
  </si>
  <si>
    <t>f1 score</t>
  </si>
  <si>
    <t>GPT4o</t>
  </si>
  <si>
    <t>gemma3_27b</t>
  </si>
  <si>
    <t>qwen3_8</t>
  </si>
  <si>
    <t>phi4_latest</t>
  </si>
  <si>
    <t>llama4_latest</t>
  </si>
  <si>
    <t>codellama7b</t>
  </si>
  <si>
    <t>CR</t>
  </si>
  <si>
    <t>Time</t>
  </si>
  <si>
    <t>Output_Tokens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</si>
</sst>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2"/>
      <color rgb="FF000000"/>
      <name val="Aptos Narrow"/>
      <family val="2"/>
    </font>
    <font>
      <sz val="11"/>
      <color theme="1"/>
      <name val="Aptos Narrow"/>
      <scheme val="minor"/>
    </font>
    <font>
      <sz val="12"/>
      <color rgb="FF141413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ill="1" applyAlignment="1">
      <alignment vertical="top"/>
    </xf>
    <xf numFmtId="2" fontId="0" fillId="0" borderId="1" xfId="0" applyNumberFormat="1" applyFill="1" applyBorder="1" applyAlignment="1">
      <alignment horizontal="center" vertical="top"/>
    </xf>
    <xf numFmtId="2" fontId="0" fillId="0" borderId="1" xfId="0" applyNumberFormat="1" applyFill="1" applyBorder="1" applyAlignment="1">
      <alignment vertical="top"/>
    </xf>
    <xf numFmtId="0" fontId="0" fillId="0" borderId="1" xfId="0" applyFill="1" applyBorder="1" applyAlignment="1">
      <alignment vertical="top"/>
    </xf>
    <xf numFmtId="2" fontId="0" fillId="3" borderId="1" xfId="0" applyNumberFormat="1" applyFill="1" applyBorder="1" applyAlignment="1">
      <alignment vertical="top"/>
    </xf>
    <xf numFmtId="2" fontId="0" fillId="2" borderId="1" xfId="0" applyNumberFormat="1" applyFill="1" applyBorder="1" applyAlignment="1">
      <alignment vertical="top"/>
    </xf>
    <xf numFmtId="2" fontId="0" fillId="0" borderId="2" xfId="0" applyNumberFormat="1" applyFill="1" applyBorder="1" applyAlignment="1">
      <alignment horizontal="center" vertical="top"/>
    </xf>
    <xf numFmtId="2" fontId="0" fillId="0" borderId="2" xfId="0" applyNumberFormat="1" applyFill="1" applyBorder="1" applyAlignment="1">
      <alignment horizontal="center" vertical="top" wrapText="1"/>
    </xf>
    <xf numFmtId="2" fontId="0" fillId="0" borderId="2" xfId="0" applyNumberFormat="1" applyFill="1" applyBorder="1" applyAlignment="1">
      <alignment vertical="top"/>
    </xf>
    <xf numFmtId="2" fontId="0" fillId="0" borderId="1" xfId="0" applyNumberFormat="1" applyFont="1" applyFill="1" applyBorder="1" applyAlignment="1">
      <alignment vertical="top"/>
    </xf>
    <xf numFmtId="0" fontId="0" fillId="0" borderId="1" xfId="0" applyFill="1" applyBorder="1" applyAlignment="1">
      <alignment vertical="top" wrapText="1"/>
    </xf>
    <xf numFmtId="2" fontId="0" fillId="3" borderId="3" xfId="0" applyNumberFormat="1" applyFill="1" applyBorder="1" applyAlignment="1">
      <alignment vertical="top"/>
    </xf>
    <xf numFmtId="2" fontId="0" fillId="2" borderId="3" xfId="0" applyNumberFormat="1" applyFill="1" applyBorder="1" applyAlignment="1">
      <alignment vertical="top"/>
    </xf>
    <xf numFmtId="2" fontId="0" fillId="0" borderId="3" xfId="0" applyNumberFormat="1" applyFill="1" applyBorder="1" applyAlignment="1">
      <alignment vertical="top"/>
    </xf>
    <xf numFmtId="2" fontId="0" fillId="0" borderId="1" xfId="0" applyNumberFormat="1" applyFill="1" applyBorder="1" applyAlignment="1">
      <alignment horizontal="center" vertical="top"/>
    </xf>
    <xf numFmtId="2" fontId="1" fillId="0" borderId="1" xfId="0" applyNumberFormat="1" applyFont="1" applyFill="1" applyBorder="1" applyAlignment="1">
      <alignment horizontal="center" vertical="top"/>
    </xf>
    <xf numFmtId="2" fontId="0" fillId="0" borderId="4" xfId="0" applyNumberFormat="1" applyFill="1" applyBorder="1" applyAlignment="1">
      <alignment horizontal="center" vertical="top"/>
    </xf>
    <xf numFmtId="2" fontId="0" fillId="0" borderId="5" xfId="0" applyNumberFormat="1" applyFill="1" applyBorder="1" applyAlignment="1">
      <alignment horizontal="center" vertical="top"/>
    </xf>
    <xf numFmtId="2" fontId="0" fillId="0" borderId="3" xfId="0" applyNumberFormat="1" applyFill="1" applyBorder="1" applyAlignment="1">
      <alignment horizontal="center" vertical="top"/>
    </xf>
    <xf numFmtId="2" fontId="1" fillId="0" borderId="3" xfId="0" applyNumberFormat="1" applyFont="1" applyFill="1" applyBorder="1" applyAlignment="1">
      <alignment horizontal="center" vertical="top"/>
    </xf>
    <xf numFmtId="2" fontId="0" fillId="0" borderId="3" xfId="0" applyNumberFormat="1" applyFill="1" applyBorder="1" applyAlignment="1">
      <alignment horizontal="center" vertical="top"/>
    </xf>
    <xf numFmtId="2" fontId="0" fillId="3" borderId="1" xfId="0" applyNumberFormat="1" applyFill="1" applyBorder="1" applyAlignment="1">
      <alignment horizontal="center" vertical="top"/>
    </xf>
    <xf numFmtId="2" fontId="0" fillId="2" borderId="1" xfId="0" applyNumberFormat="1" applyFill="1" applyBorder="1" applyAlignment="1">
      <alignment horizontal="center" vertical="top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/>
    <xf numFmtId="2" fontId="3" fillId="0" borderId="1" xfId="0" applyNumberFormat="1" applyFont="1" applyBorder="1"/>
    <xf numFmtId="2" fontId="2" fillId="0" borderId="1" xfId="0" applyNumberFormat="1" applyFont="1" applyBorder="1" applyAlignment="1">
      <alignment wrapText="1"/>
    </xf>
    <xf numFmtId="2" fontId="0" fillId="0" borderId="6" xfId="0" applyNumberForma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6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sqref="A1:A3"/>
    </sheetView>
  </sheetViews>
  <sheetFormatPr defaultRowHeight="15"/>
  <cols>
    <col min="1" max="1" width="18.85546875" style="1" bestFit="1" customWidth="1"/>
    <col min="2" max="2" width="15.28515625" style="1" bestFit="1" customWidth="1"/>
    <col min="3" max="3" width="14.42578125" style="1" bestFit="1" customWidth="1"/>
    <col min="4" max="4" width="6" style="1" bestFit="1" customWidth="1"/>
    <col min="5" max="6" width="5" style="1" bestFit="1" customWidth="1"/>
    <col min="7" max="7" width="18" style="1" bestFit="1" customWidth="1"/>
    <col min="8" max="8" width="15.5703125" style="1" bestFit="1" customWidth="1"/>
    <col min="9" max="9" width="9" style="1" bestFit="1" customWidth="1"/>
    <col min="10" max="10" width="6" style="1" bestFit="1" customWidth="1"/>
    <col min="11" max="12" width="5" style="1" bestFit="1" customWidth="1"/>
    <col min="13" max="13" width="18" style="1" bestFit="1" customWidth="1"/>
    <col min="14" max="16384" width="9.140625" style="1"/>
  </cols>
  <sheetData>
    <row r="1" spans="1:13">
      <c r="A1" s="32" t="s">
        <v>0</v>
      </c>
      <c r="B1" s="2" t="s">
        <v>1</v>
      </c>
      <c r="C1" s="2"/>
      <c r="D1" s="2"/>
      <c r="E1" s="2"/>
      <c r="F1" s="2"/>
      <c r="G1" s="2"/>
      <c r="H1" s="2" t="s">
        <v>2</v>
      </c>
      <c r="I1" s="2"/>
      <c r="J1" s="2"/>
      <c r="K1" s="2"/>
      <c r="L1" s="2"/>
      <c r="M1" s="2"/>
    </row>
    <row r="2" spans="1:13">
      <c r="A2" s="32"/>
      <c r="B2" s="7" t="s">
        <v>3</v>
      </c>
      <c r="C2" s="8" t="s">
        <v>4</v>
      </c>
      <c r="D2" s="8"/>
      <c r="E2" s="8"/>
      <c r="F2" s="8"/>
      <c r="G2" s="9" t="s">
        <v>5</v>
      </c>
      <c r="H2" s="7" t="s">
        <v>6</v>
      </c>
      <c r="I2" s="7" t="s">
        <v>4</v>
      </c>
      <c r="J2" s="7"/>
      <c r="K2" s="7"/>
      <c r="L2" s="7"/>
      <c r="M2" s="7" t="s">
        <v>5</v>
      </c>
    </row>
    <row r="3" spans="1:13">
      <c r="A3" s="33"/>
      <c r="B3" s="2"/>
      <c r="C3" s="3" t="s">
        <v>7</v>
      </c>
      <c r="D3" s="3" t="s">
        <v>8</v>
      </c>
      <c r="E3" s="3" t="s">
        <v>9</v>
      </c>
      <c r="F3" s="3" t="s">
        <v>10</v>
      </c>
      <c r="G3" s="4"/>
      <c r="H3" s="2"/>
      <c r="I3" s="3" t="s">
        <v>7</v>
      </c>
      <c r="J3" s="3" t="s">
        <v>8</v>
      </c>
      <c r="K3" s="3" t="s">
        <v>9</v>
      </c>
      <c r="L3" s="3" t="s">
        <v>10</v>
      </c>
      <c r="M3" s="2"/>
    </row>
    <row r="4" spans="1:13">
      <c r="A4" s="10" t="s">
        <v>11</v>
      </c>
      <c r="B4" s="12">
        <f>148/148</f>
        <v>1</v>
      </c>
      <c r="C4" s="3" t="s">
        <v>12</v>
      </c>
      <c r="D4" s="3" t="s">
        <v>12</v>
      </c>
      <c r="E4" s="3" t="s">
        <v>12</v>
      </c>
      <c r="F4" s="3" t="s">
        <v>12</v>
      </c>
      <c r="G4" s="3"/>
      <c r="H4" s="5">
        <f>148/148</f>
        <v>1</v>
      </c>
      <c r="I4" s="3" t="s">
        <v>12</v>
      </c>
      <c r="J4" s="3" t="s">
        <v>12</v>
      </c>
      <c r="K4" s="3" t="s">
        <v>12</v>
      </c>
      <c r="L4" s="3" t="s">
        <v>12</v>
      </c>
      <c r="M4" s="3" t="s">
        <v>12</v>
      </c>
    </row>
    <row r="5" spans="1:13">
      <c r="A5" s="4" t="s">
        <v>13</v>
      </c>
      <c r="B5" s="13">
        <f>128/148</f>
        <v>0.86486486486486491</v>
      </c>
      <c r="C5" s="3">
        <v>0.89659999999999995</v>
      </c>
      <c r="D5" s="3">
        <v>0.76819999999999999</v>
      </c>
      <c r="E5" s="3">
        <v>0.8266</v>
      </c>
      <c r="F5" s="3">
        <v>0.77910000000000001</v>
      </c>
      <c r="G5" s="3">
        <v>1022.97</v>
      </c>
      <c r="H5" s="6">
        <f>94/128</f>
        <v>0.734375</v>
      </c>
      <c r="I5" s="3">
        <v>0.88849999999999996</v>
      </c>
      <c r="J5" s="3">
        <v>0.7722</v>
      </c>
      <c r="K5" s="3">
        <v>0.82569999999999999</v>
      </c>
      <c r="L5" s="3">
        <v>0.7823</v>
      </c>
      <c r="M5" s="3">
        <v>1210.3800000000001</v>
      </c>
    </row>
    <row r="6" spans="1:13">
      <c r="A6" s="11" t="s">
        <v>14</v>
      </c>
      <c r="B6" s="14">
        <f>104/148</f>
        <v>0.70270270270270274</v>
      </c>
      <c r="C6" s="3">
        <v>0.89970000000000006</v>
      </c>
      <c r="D6" s="3">
        <v>0.82550000000000001</v>
      </c>
      <c r="E6" s="3">
        <v>0.86019999999999996</v>
      </c>
      <c r="F6" s="3">
        <v>0.83209999999999995</v>
      </c>
      <c r="G6" s="3">
        <v>883.81</v>
      </c>
      <c r="H6" s="3">
        <f>94/148</f>
        <v>0.63513513513513509</v>
      </c>
      <c r="I6" s="3">
        <v>0.89410000000000001</v>
      </c>
      <c r="J6" s="3">
        <v>0.80700000000000005</v>
      </c>
      <c r="K6" s="3">
        <v>0.84760000000000002</v>
      </c>
      <c r="L6" s="3">
        <v>0.81469999999999998</v>
      </c>
      <c r="M6" s="3">
        <v>1263.3800000000001</v>
      </c>
    </row>
    <row r="7" spans="1:13">
      <c r="A7" s="4" t="s">
        <v>15</v>
      </c>
      <c r="B7" s="14">
        <f>62/148</f>
        <v>0.41891891891891891</v>
      </c>
      <c r="C7" s="3">
        <v>0.88990000000000002</v>
      </c>
      <c r="D7" s="3">
        <v>0.74319999999999997</v>
      </c>
      <c r="E7" s="3">
        <v>0.80779999999999996</v>
      </c>
      <c r="F7" s="3">
        <v>0.755</v>
      </c>
      <c r="G7" s="3">
        <v>953.97</v>
      </c>
      <c r="H7" s="3">
        <f>45/148</f>
        <v>0.30405405405405406</v>
      </c>
      <c r="I7" s="3">
        <v>0.87560000000000004</v>
      </c>
      <c r="J7" s="3">
        <v>0.73380000000000001</v>
      </c>
      <c r="K7" s="3">
        <v>0.79700000000000004</v>
      </c>
      <c r="L7" s="3">
        <v>0.74550000000000005</v>
      </c>
      <c r="M7" s="3">
        <v>1288.98</v>
      </c>
    </row>
    <row r="8" spans="1:13">
      <c r="A8" s="3" t="s">
        <v>16</v>
      </c>
      <c r="B8" s="14">
        <v>0.49324324324324298</v>
      </c>
      <c r="C8" s="3">
        <v>0.84640000000000004</v>
      </c>
      <c r="D8" s="3">
        <v>0.79820000000000002</v>
      </c>
      <c r="E8" s="3">
        <v>0.8206</v>
      </c>
      <c r="F8" s="3">
        <v>0.80249999999999999</v>
      </c>
      <c r="G8" s="3">
        <v>1089.04</v>
      </c>
      <c r="H8" s="3">
        <v>0.445945945945946</v>
      </c>
      <c r="I8" s="3">
        <v>0.86060000000000003</v>
      </c>
      <c r="J8" s="3">
        <v>0.80149999999999999</v>
      </c>
      <c r="K8" s="3">
        <v>0.82950000000000002</v>
      </c>
      <c r="L8" s="3">
        <v>0.80689999999999995</v>
      </c>
      <c r="M8" s="3">
        <v>1458.38</v>
      </c>
    </row>
    <row r="9" spans="1:13">
      <c r="A9" s="3" t="s">
        <v>17</v>
      </c>
      <c r="B9" s="14">
        <f>21/148</f>
        <v>0.14189189189189189</v>
      </c>
      <c r="C9" s="3">
        <v>0.91159999999999997</v>
      </c>
      <c r="D9" s="3">
        <v>0.71040000000000003</v>
      </c>
      <c r="E9" s="3">
        <v>0.79710000000000003</v>
      </c>
      <c r="F9" s="3">
        <v>0.72599999999999998</v>
      </c>
      <c r="G9" s="3">
        <v>990.57</v>
      </c>
      <c r="H9" s="3">
        <f>12/148</f>
        <v>8.1081081081081086E-2</v>
      </c>
      <c r="I9" s="3">
        <v>0.8861</v>
      </c>
      <c r="J9" s="3">
        <v>0.69910000000000005</v>
      </c>
      <c r="K9" s="3">
        <v>0.7792</v>
      </c>
      <c r="L9" s="3">
        <v>0.71350000000000002</v>
      </c>
      <c r="M9" s="3">
        <v>1282</v>
      </c>
    </row>
  </sheetData>
  <mergeCells count="8">
    <mergeCell ref="A1:A3"/>
    <mergeCell ref="I2:L2"/>
    <mergeCell ref="B2:B3"/>
    <mergeCell ref="M2:M3"/>
    <mergeCell ref="H2:H3"/>
    <mergeCell ref="C2:F2"/>
    <mergeCell ref="B1:G1"/>
    <mergeCell ref="H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0EFF5-4165-450D-B9B1-C06BC8D85370}">
  <dimension ref="A1:Z8"/>
  <sheetViews>
    <sheetView workbookViewId="0">
      <selection activeCell="Z1" activeCellId="1" sqref="A1:A2 Z1:Z2"/>
    </sheetView>
  </sheetViews>
  <sheetFormatPr defaultRowHeight="15"/>
  <cols>
    <col min="1" max="1" width="12.85546875" bestFit="1" customWidth="1"/>
    <col min="2" max="2" width="9" bestFit="1" customWidth="1"/>
    <col min="3" max="3" width="6" bestFit="1" customWidth="1"/>
    <col min="4" max="4" width="8" bestFit="1" customWidth="1"/>
    <col min="5" max="5" width="9" bestFit="1" customWidth="1"/>
    <col min="6" max="6" width="6" bestFit="1" customWidth="1"/>
    <col min="7" max="7" width="8" bestFit="1" customWidth="1"/>
    <col min="8" max="8" width="9" bestFit="1" customWidth="1"/>
    <col min="9" max="9" width="6" bestFit="1" customWidth="1"/>
    <col min="10" max="10" width="8" bestFit="1" customWidth="1"/>
    <col min="11" max="11" width="9" bestFit="1" customWidth="1"/>
    <col min="12" max="12" width="6" bestFit="1" customWidth="1"/>
    <col min="13" max="13" width="8" bestFit="1" customWidth="1"/>
    <col min="14" max="14" width="9" bestFit="1" customWidth="1"/>
    <col min="15" max="15" width="6" bestFit="1" customWidth="1"/>
    <col min="16" max="16" width="8" bestFit="1" customWidth="1"/>
    <col min="17" max="17" width="9" bestFit="1" customWidth="1"/>
    <col min="18" max="18" width="6" bestFit="1" customWidth="1"/>
    <col min="19" max="19" width="8" bestFit="1" customWidth="1"/>
    <col min="20" max="20" width="9" bestFit="1" customWidth="1"/>
    <col min="21" max="21" width="6" bestFit="1" customWidth="1"/>
    <col min="22" max="22" width="8" bestFit="1" customWidth="1"/>
    <col min="23" max="23" width="9" bestFit="1" customWidth="1"/>
    <col min="24" max="24" width="6" bestFit="1" customWidth="1"/>
    <col min="25" max="25" width="8" bestFit="1" customWidth="1"/>
    <col min="26" max="26" width="12" bestFit="1" customWidth="1"/>
  </cols>
  <sheetData>
    <row r="1" spans="1:26">
      <c r="A1" s="29" t="s">
        <v>0</v>
      </c>
      <c r="B1" s="2" t="s">
        <v>18</v>
      </c>
      <c r="C1" s="2"/>
      <c r="D1" s="2"/>
      <c r="E1" s="17" t="s">
        <v>19</v>
      </c>
      <c r="F1" s="18"/>
      <c r="G1" s="19"/>
      <c r="H1" s="2" t="s">
        <v>20</v>
      </c>
      <c r="I1" s="2"/>
      <c r="J1" s="2"/>
      <c r="K1" s="2" t="s">
        <v>21</v>
      </c>
      <c r="L1" s="2"/>
      <c r="M1" s="2"/>
      <c r="N1" s="2" t="s">
        <v>22</v>
      </c>
      <c r="O1" s="2"/>
      <c r="P1" s="2"/>
      <c r="Q1" s="2" t="s">
        <v>23</v>
      </c>
      <c r="R1" s="2"/>
      <c r="S1" s="2"/>
      <c r="T1" s="2" t="s">
        <v>24</v>
      </c>
      <c r="U1" s="2"/>
      <c r="V1" s="2"/>
      <c r="W1" s="2" t="s">
        <v>25</v>
      </c>
      <c r="X1" s="2"/>
      <c r="Y1" s="2"/>
      <c r="Z1" s="31" t="s">
        <v>26</v>
      </c>
    </row>
    <row r="2" spans="1:26">
      <c r="A2" s="30"/>
      <c r="B2" s="15" t="s">
        <v>7</v>
      </c>
      <c r="C2" s="15" t="s">
        <v>8</v>
      </c>
      <c r="D2" s="15" t="s">
        <v>27</v>
      </c>
      <c r="E2" s="15" t="s">
        <v>7</v>
      </c>
      <c r="F2" s="15" t="s">
        <v>8</v>
      </c>
      <c r="G2" s="15" t="s">
        <v>27</v>
      </c>
      <c r="H2" s="15" t="s">
        <v>7</v>
      </c>
      <c r="I2" s="15" t="s">
        <v>8</v>
      </c>
      <c r="J2" s="15" t="s">
        <v>27</v>
      </c>
      <c r="K2" s="15" t="s">
        <v>7</v>
      </c>
      <c r="L2" s="15" t="s">
        <v>8</v>
      </c>
      <c r="M2" s="15" t="s">
        <v>27</v>
      </c>
      <c r="N2" s="15" t="s">
        <v>7</v>
      </c>
      <c r="O2" s="15" t="s">
        <v>8</v>
      </c>
      <c r="P2" s="15" t="s">
        <v>27</v>
      </c>
      <c r="Q2" s="15" t="s">
        <v>7</v>
      </c>
      <c r="R2" s="15" t="s">
        <v>8</v>
      </c>
      <c r="S2" s="15" t="s">
        <v>27</v>
      </c>
      <c r="T2" s="15" t="s">
        <v>7</v>
      </c>
      <c r="U2" s="15" t="s">
        <v>8</v>
      </c>
      <c r="V2" s="15" t="s">
        <v>27</v>
      </c>
      <c r="W2" s="15" t="s">
        <v>7</v>
      </c>
      <c r="X2" s="15" t="s">
        <v>8</v>
      </c>
      <c r="Y2" s="15" t="s">
        <v>27</v>
      </c>
      <c r="Z2" s="31"/>
    </row>
    <row r="3" spans="1:26" ht="15.75">
      <c r="A3" s="15" t="s">
        <v>28</v>
      </c>
      <c r="B3" s="20">
        <v>0.98648648999999999</v>
      </c>
      <c r="C3" s="16">
        <v>0.98648648999999999</v>
      </c>
      <c r="D3" s="16">
        <v>0.98648648999999999</v>
      </c>
      <c r="E3" s="16">
        <v>0.98653245000000001</v>
      </c>
      <c r="F3" s="16">
        <v>0.99324323999999997</v>
      </c>
      <c r="G3" s="16">
        <v>0.98987639999999999</v>
      </c>
      <c r="H3" s="16">
        <v>0.95255791999999995</v>
      </c>
      <c r="I3" s="16">
        <v>0.95270270000000001</v>
      </c>
      <c r="J3" s="16">
        <v>0.95194287</v>
      </c>
      <c r="K3" s="16">
        <v>0.69069575999999999</v>
      </c>
      <c r="L3" s="16">
        <v>0.83108108000000003</v>
      </c>
      <c r="M3" s="16">
        <v>0.75441307999999996</v>
      </c>
      <c r="N3" s="16">
        <v>0.98653214</v>
      </c>
      <c r="O3" s="16">
        <v>0.99324323999999997</v>
      </c>
      <c r="P3" s="16">
        <v>0.98987632000000003</v>
      </c>
      <c r="Q3" s="16">
        <v>0.97315558999999996</v>
      </c>
      <c r="R3" s="16">
        <v>0.98648648999999999</v>
      </c>
      <c r="S3" s="16">
        <v>0.97977568999999998</v>
      </c>
      <c r="T3" s="16">
        <v>0.97339527000000003</v>
      </c>
      <c r="U3" s="16">
        <v>0.97972972999999997</v>
      </c>
      <c r="V3" s="16">
        <v>0.97510669000000005</v>
      </c>
      <c r="W3" s="16">
        <v>0.67951059000000003</v>
      </c>
      <c r="X3" s="16">
        <v>0.82432432</v>
      </c>
      <c r="Y3" s="16">
        <v>0.74494494</v>
      </c>
      <c r="Z3" s="22">
        <f>(D3+G3+J3+M3+P3+S3+V3+Y3)/8</f>
        <v>0.92155281000000011</v>
      </c>
    </row>
    <row r="4" spans="1:26" ht="15.75">
      <c r="A4" s="15" t="s">
        <v>29</v>
      </c>
      <c r="B4" s="21">
        <v>0.98624900000000004</v>
      </c>
      <c r="C4" s="15">
        <v>0.95270299999999997</v>
      </c>
      <c r="D4" s="16">
        <v>0.96918499999999996</v>
      </c>
      <c r="E4" s="15">
        <v>0.97972999999999999</v>
      </c>
      <c r="F4" s="15">
        <v>0.97972999999999999</v>
      </c>
      <c r="G4" s="15">
        <v>0.97972999999999999</v>
      </c>
      <c r="H4" s="15">
        <v>0.93088499999999996</v>
      </c>
      <c r="I4" s="15">
        <v>0.86486499999999999</v>
      </c>
      <c r="J4" s="15">
        <v>0.89666100000000004</v>
      </c>
      <c r="K4" s="15">
        <v>0.69256799999999996</v>
      </c>
      <c r="L4" s="15">
        <v>0.81081099999999995</v>
      </c>
      <c r="M4" s="15">
        <v>0.74703900000000001</v>
      </c>
      <c r="N4" s="15">
        <v>0.99324299999999999</v>
      </c>
      <c r="O4" s="15">
        <v>0.88513500000000001</v>
      </c>
      <c r="P4" s="15">
        <v>0.93607799999999997</v>
      </c>
      <c r="Q4" s="15">
        <v>0.97889800000000005</v>
      </c>
      <c r="R4" s="15">
        <v>0.87162200000000001</v>
      </c>
      <c r="S4" s="15">
        <v>0.92215000000000003</v>
      </c>
      <c r="T4" s="15">
        <v>0.94821999999999995</v>
      </c>
      <c r="U4" s="15">
        <v>0.85135099999999997</v>
      </c>
      <c r="V4" s="15">
        <v>0.88992400000000005</v>
      </c>
      <c r="W4" s="15">
        <v>0.63836599999999999</v>
      </c>
      <c r="X4" s="15">
        <v>0.236486</v>
      </c>
      <c r="Y4" s="15">
        <v>0.31258599999999997</v>
      </c>
      <c r="Z4" s="23">
        <f>(D4+G4+J4+M4+P4+S4+V4+Y4)/8</f>
        <v>0.8316691249999999</v>
      </c>
    </row>
    <row r="5" spans="1:26">
      <c r="A5" s="15" t="s">
        <v>30</v>
      </c>
      <c r="B5" s="21">
        <v>0.98624900000000004</v>
      </c>
      <c r="C5" s="15">
        <v>0.95270299999999997</v>
      </c>
      <c r="D5" s="15">
        <v>0.96918499999999996</v>
      </c>
      <c r="E5" s="15">
        <v>0.97972999999999999</v>
      </c>
      <c r="F5" s="15">
        <v>0.97972999999999999</v>
      </c>
      <c r="G5" s="15">
        <v>0.97972999999999999</v>
      </c>
      <c r="H5" s="15">
        <v>0.93168700000000004</v>
      </c>
      <c r="I5" s="15">
        <v>0.89864900000000003</v>
      </c>
      <c r="J5" s="15">
        <v>0.91486999999999996</v>
      </c>
      <c r="K5" s="15">
        <v>0.74016099999999996</v>
      </c>
      <c r="L5" s="15">
        <v>0.80405400000000005</v>
      </c>
      <c r="M5" s="15">
        <v>0.76668400000000003</v>
      </c>
      <c r="N5" s="15">
        <v>0.99324299999999999</v>
      </c>
      <c r="O5" s="15">
        <v>0.81756799999999996</v>
      </c>
      <c r="P5" s="15">
        <v>0.89688400000000001</v>
      </c>
      <c r="Q5" s="15">
        <v>0.97895600000000005</v>
      </c>
      <c r="R5" s="15">
        <v>0.87837799999999999</v>
      </c>
      <c r="S5" s="15">
        <v>0.92594399999999999</v>
      </c>
      <c r="T5" s="15">
        <v>0.94772500000000004</v>
      </c>
      <c r="U5" s="15">
        <v>0.85810799999999998</v>
      </c>
      <c r="V5" s="15">
        <v>0.89291200000000004</v>
      </c>
      <c r="W5" s="15">
        <v>0.690133</v>
      </c>
      <c r="X5" s="15">
        <v>0.27027000000000001</v>
      </c>
      <c r="Y5" s="15">
        <v>0.313801</v>
      </c>
      <c r="Z5" s="23">
        <f>(D5+G5+J5+M5+P5+S5+V5+Y5)/8</f>
        <v>0.83250124999999997</v>
      </c>
    </row>
    <row r="6" spans="1:26" ht="15.75">
      <c r="A6" s="15" t="s">
        <v>31</v>
      </c>
      <c r="B6" s="21">
        <v>0.98624900000000004</v>
      </c>
      <c r="C6" s="15">
        <v>0.95270299999999997</v>
      </c>
      <c r="D6" s="16">
        <v>0.96918499999999996</v>
      </c>
      <c r="E6" s="15">
        <v>0.97948999999999997</v>
      </c>
      <c r="F6" s="15">
        <v>0.94594599999999995</v>
      </c>
      <c r="G6" s="15">
        <v>0.962426</v>
      </c>
      <c r="H6" s="15">
        <v>0.93695600000000001</v>
      </c>
      <c r="I6" s="15">
        <v>0.80405400000000005</v>
      </c>
      <c r="J6" s="15">
        <v>0.86543199999999998</v>
      </c>
      <c r="K6" s="15">
        <v>0.715785</v>
      </c>
      <c r="L6" s="15">
        <v>0.80405400000000005</v>
      </c>
      <c r="M6" s="15">
        <v>0.75307100000000005</v>
      </c>
      <c r="N6" s="15">
        <v>0.99324299999999999</v>
      </c>
      <c r="O6" s="15">
        <v>0.86486499999999999</v>
      </c>
      <c r="P6" s="15">
        <v>0.92461899999999997</v>
      </c>
      <c r="Q6" s="15">
        <v>0.97889800000000005</v>
      </c>
      <c r="R6" s="15">
        <v>0.87162200000000001</v>
      </c>
      <c r="S6" s="15">
        <v>0.92215000000000003</v>
      </c>
      <c r="T6" s="15">
        <v>0.947658</v>
      </c>
      <c r="U6" s="15">
        <v>0.83783799999999997</v>
      </c>
      <c r="V6" s="15">
        <v>0.88149599999999995</v>
      </c>
      <c r="W6" s="15">
        <v>0.68461399999999994</v>
      </c>
      <c r="X6" s="15">
        <v>0.15540499999999999</v>
      </c>
      <c r="Y6" s="15">
        <v>0.17965600000000001</v>
      </c>
      <c r="Z6" s="15">
        <f>(D6+G6+J6+M6+P6+S6+V6+Y6)/8</f>
        <v>0.80725437499999997</v>
      </c>
    </row>
    <row r="7" spans="1:26">
      <c r="A7" s="15" t="s">
        <v>32</v>
      </c>
      <c r="B7" s="21">
        <v>0.98634599999999995</v>
      </c>
      <c r="C7" s="15">
        <v>0.96621599999999996</v>
      </c>
      <c r="D7" s="15">
        <v>0.97617699999999996</v>
      </c>
      <c r="E7" s="15">
        <v>0.97923300000000002</v>
      </c>
      <c r="F7" s="15">
        <v>0.91216200000000003</v>
      </c>
      <c r="G7" s="15">
        <v>0.94450800000000001</v>
      </c>
      <c r="H7" s="15">
        <v>0.86543199999999998</v>
      </c>
      <c r="I7" s="15">
        <v>0.76351400000000003</v>
      </c>
      <c r="J7" s="15">
        <v>0.84105799999999997</v>
      </c>
      <c r="K7" s="15">
        <v>0.71698499999999998</v>
      </c>
      <c r="L7" s="15">
        <v>0.40540500000000002</v>
      </c>
      <c r="M7" s="15">
        <v>0.47475200000000001</v>
      </c>
      <c r="N7" s="15">
        <v>0.99324299999999999</v>
      </c>
      <c r="O7" s="15">
        <v>0.62837799999999999</v>
      </c>
      <c r="P7" s="15">
        <v>0.769764</v>
      </c>
      <c r="Q7" s="15">
        <v>0.97599199999999997</v>
      </c>
      <c r="R7" s="15">
        <v>0.62837799999999999</v>
      </c>
      <c r="S7" s="15">
        <v>0.76452699999999996</v>
      </c>
      <c r="T7" s="15">
        <v>0.94665600000000005</v>
      </c>
      <c r="U7" s="15">
        <v>0.81081099999999995</v>
      </c>
      <c r="V7" s="15">
        <v>0.86442799999999997</v>
      </c>
      <c r="W7" s="15">
        <v>0.72824100000000003</v>
      </c>
      <c r="X7" s="15">
        <v>0.58783799999999997</v>
      </c>
      <c r="Y7" s="15">
        <v>0.63823200000000002</v>
      </c>
      <c r="Z7" s="15">
        <f>(D7+G7+J7+M7+P7+S7+V7+Y7)/8</f>
        <v>0.78418075000000009</v>
      </c>
    </row>
    <row r="8" spans="1:26">
      <c r="A8" s="15" t="s">
        <v>33</v>
      </c>
      <c r="B8" s="21">
        <v>0.97863699999999998</v>
      </c>
      <c r="C8" s="15">
        <v>0.45270300000000002</v>
      </c>
      <c r="D8" s="15">
        <v>0.61904499999999996</v>
      </c>
      <c r="E8" s="15">
        <v>0.98648599999999997</v>
      </c>
      <c r="F8" s="15">
        <v>0.29729699999999998</v>
      </c>
      <c r="G8" s="15">
        <v>0.456899</v>
      </c>
      <c r="H8" s="15">
        <v>0.93335999999999997</v>
      </c>
      <c r="I8" s="15">
        <v>0.64864900000000003</v>
      </c>
      <c r="J8" s="15">
        <v>0.76113600000000003</v>
      </c>
      <c r="K8" s="15">
        <v>0.634459</v>
      </c>
      <c r="L8" s="15">
        <v>0.11486499999999999</v>
      </c>
      <c r="M8" s="15">
        <v>0.12877</v>
      </c>
      <c r="N8" s="15">
        <v>0.99324299999999999</v>
      </c>
      <c r="O8" s="15">
        <v>0.81756799999999996</v>
      </c>
      <c r="P8" s="15">
        <v>0.89688400000000001</v>
      </c>
      <c r="Q8" s="15">
        <v>0.97315600000000002</v>
      </c>
      <c r="R8" s="15">
        <v>0.49324299999999999</v>
      </c>
      <c r="S8" s="15">
        <v>0.65466800000000003</v>
      </c>
      <c r="T8" s="15">
        <v>0.93881999999999999</v>
      </c>
      <c r="U8" s="15">
        <v>0.43243199999999998</v>
      </c>
      <c r="V8" s="15">
        <v>0.57532399999999995</v>
      </c>
      <c r="W8" s="15">
        <v>0.84079999999999999</v>
      </c>
      <c r="X8" s="15">
        <v>0.148649</v>
      </c>
      <c r="Y8" s="15">
        <v>0.17374500000000001</v>
      </c>
      <c r="Z8" s="15">
        <f>(D8+G8+J8+M8+P8+S8+V8+Y8)/8</f>
        <v>0.53330887500000002</v>
      </c>
    </row>
  </sheetData>
  <mergeCells count="10">
    <mergeCell ref="H1:J1"/>
    <mergeCell ref="B1:D1"/>
    <mergeCell ref="E1:G1"/>
    <mergeCell ref="A1:A2"/>
    <mergeCell ref="Z1:Z2"/>
    <mergeCell ref="W1:Y1"/>
    <mergeCell ref="T1:V1"/>
    <mergeCell ref="Q1:S1"/>
    <mergeCell ref="N1:P1"/>
    <mergeCell ref="K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8806A-68DB-4A64-9BEB-74F3E9EEFDF1}">
  <dimension ref="A1:G8"/>
  <sheetViews>
    <sheetView workbookViewId="0">
      <selection activeCell="C12" sqref="C12"/>
    </sheetView>
  </sheetViews>
  <sheetFormatPr defaultRowHeight="15"/>
  <cols>
    <col min="1" max="1" width="18.85546875" bestFit="1" customWidth="1"/>
    <col min="2" max="2" width="5" bestFit="1" customWidth="1"/>
    <col min="3" max="3" width="6" bestFit="1" customWidth="1"/>
    <col min="4" max="4" width="14.28515625" bestFit="1" customWidth="1"/>
    <col min="5" max="5" width="5" bestFit="1" customWidth="1"/>
    <col min="6" max="6" width="6" bestFit="1" customWidth="1"/>
    <col min="7" max="7" width="14.28515625" bestFit="1" customWidth="1"/>
  </cols>
  <sheetData>
    <row r="1" spans="1:7">
      <c r="A1" s="24" t="s">
        <v>0</v>
      </c>
      <c r="B1" s="25" t="s">
        <v>1</v>
      </c>
      <c r="C1" s="25"/>
      <c r="D1" s="25"/>
      <c r="E1" s="25" t="s">
        <v>2</v>
      </c>
      <c r="F1" s="25"/>
      <c r="G1" s="25"/>
    </row>
    <row r="2" spans="1:7">
      <c r="A2" s="24"/>
      <c r="B2" s="26" t="s">
        <v>34</v>
      </c>
      <c r="C2" s="26" t="s">
        <v>35</v>
      </c>
      <c r="D2" s="26" t="s">
        <v>36</v>
      </c>
      <c r="E2" s="26" t="s">
        <v>34</v>
      </c>
      <c r="F2" s="26" t="s">
        <v>35</v>
      </c>
      <c r="G2" s="26" t="s">
        <v>36</v>
      </c>
    </row>
    <row r="3" spans="1:7" ht="15.75">
      <c r="A3" s="27" t="s">
        <v>11</v>
      </c>
      <c r="B3" s="26">
        <v>1</v>
      </c>
      <c r="C3" s="26">
        <v>15.96</v>
      </c>
      <c r="D3" s="26">
        <v>1064.4000000000001</v>
      </c>
      <c r="E3" s="26">
        <v>1</v>
      </c>
      <c r="F3" s="26">
        <v>19.510000000000002</v>
      </c>
      <c r="G3" s="26">
        <v>1223.8499999999999</v>
      </c>
    </row>
    <row r="4" spans="1:7">
      <c r="A4" s="26" t="s">
        <v>15</v>
      </c>
      <c r="B4" s="26">
        <v>0.42</v>
      </c>
      <c r="C4" s="26">
        <v>1.81</v>
      </c>
      <c r="D4" s="26">
        <v>203</v>
      </c>
      <c r="E4" s="26">
        <f>45/148</f>
        <v>0.30405405405405406</v>
      </c>
      <c r="F4" s="26">
        <v>1.79</v>
      </c>
      <c r="G4" s="26">
        <v>201.55</v>
      </c>
    </row>
    <row r="5" spans="1:7">
      <c r="A5" s="28" t="s">
        <v>14</v>
      </c>
      <c r="B5" s="26">
        <v>0.7</v>
      </c>
      <c r="C5" s="26">
        <v>11.44</v>
      </c>
      <c r="D5" s="26">
        <v>288.94</v>
      </c>
      <c r="E5" s="26">
        <v>0.64</v>
      </c>
      <c r="F5" s="26">
        <v>12.46</v>
      </c>
      <c r="G5" s="26">
        <v>303.56</v>
      </c>
    </row>
    <row r="6" spans="1:7">
      <c r="A6" s="26" t="s">
        <v>13</v>
      </c>
      <c r="B6" s="26">
        <f>128/148</f>
        <v>0.86486486486486491</v>
      </c>
      <c r="C6" s="26">
        <v>16.97</v>
      </c>
      <c r="D6" s="26">
        <v>482.28</v>
      </c>
      <c r="E6" s="26">
        <f>94/128</f>
        <v>0.734375</v>
      </c>
      <c r="F6" s="26">
        <v>17.84</v>
      </c>
      <c r="G6" s="26">
        <v>523.95000000000005</v>
      </c>
    </row>
    <row r="7" spans="1:7">
      <c r="A7" s="26" t="s">
        <v>16</v>
      </c>
      <c r="B7" s="26">
        <v>0.49324324324324298</v>
      </c>
      <c r="C7" s="26">
        <v>6.86</v>
      </c>
      <c r="D7" s="26">
        <v>397.67</v>
      </c>
      <c r="E7" s="26">
        <v>0.445945945945946</v>
      </c>
      <c r="F7" s="26">
        <v>7.01</v>
      </c>
      <c r="G7" s="26">
        <v>369.92</v>
      </c>
    </row>
    <row r="8" spans="1:7">
      <c r="A8" s="26" t="s">
        <v>17</v>
      </c>
      <c r="B8" s="26">
        <f>21/148</f>
        <v>0.14189189189189189</v>
      </c>
      <c r="C8" s="26">
        <v>2.2200000000000002</v>
      </c>
      <c r="D8" s="26">
        <v>171.23</v>
      </c>
      <c r="E8" s="26">
        <f>12/148</f>
        <v>8.1081081081081086E-2</v>
      </c>
      <c r="F8" s="26">
        <v>1.9950000000000001</v>
      </c>
      <c r="G8" s="26">
        <v>161.83000000000001</v>
      </c>
    </row>
  </sheetData>
  <mergeCells count="3">
    <mergeCell ref="A1:A2"/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Ayon, Ragib Shahariar</cp:lastModifiedBy>
  <cp:revision/>
  <dcterms:created xsi:type="dcterms:W3CDTF">2025-07-20T14:47:29Z</dcterms:created>
  <dcterms:modified xsi:type="dcterms:W3CDTF">2025-07-20T14:56:43Z</dcterms:modified>
  <cp:category/>
  <cp:contentStatus/>
</cp:coreProperties>
</file>