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13_ncr:1_{8AF49812-9471-4934-809A-B1CFF8D13E43}" xr6:coauthVersionLast="47" xr6:coauthVersionMax="47" xr10:uidLastSave="{00000000-0000-0000-0000-000000000000}"/>
  <bookViews>
    <workbookView xWindow="14295" yWindow="0" windowWidth="14610" windowHeight="15945" activeTab="1" xr2:uid="{F1774E4B-15B3-4359-87D8-3586C1426236}"/>
  </bookViews>
  <sheets>
    <sheet name="Paramètres" sheetId="1" r:id="rId1"/>
    <sheet name="Produits" sheetId="2" r:id="rId2"/>
    <sheet name="Acides aminé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E14" i="3"/>
  <c r="D17" i="3"/>
  <c r="D18" i="3"/>
  <c r="C3" i="3"/>
  <c r="F13" i="3" s="1"/>
  <c r="C4" i="3"/>
  <c r="D14" i="3" s="1"/>
  <c r="C5" i="3"/>
  <c r="E15" i="3" s="1"/>
  <c r="C6" i="3"/>
  <c r="E16" i="3" s="1"/>
  <c r="C7" i="3"/>
  <c r="E17" i="3" s="1"/>
  <c r="C8" i="3"/>
  <c r="E18" i="3" s="1"/>
  <c r="C9" i="3"/>
  <c r="D19" i="3" s="1"/>
  <c r="C10" i="3"/>
  <c r="D20" i="3" s="1"/>
  <c r="C2" i="3"/>
  <c r="F12" i="3" s="1"/>
  <c r="E4" i="2"/>
  <c r="F4" i="2"/>
  <c r="G4" i="2"/>
  <c r="H4" i="2"/>
  <c r="I4" i="2"/>
  <c r="J4" i="2"/>
  <c r="K4" i="2"/>
  <c r="D4" i="2"/>
  <c r="D4" i="1"/>
  <c r="D6" i="1" s="1"/>
  <c r="D8" i="1"/>
  <c r="D2" i="1"/>
  <c r="D5" i="1"/>
  <c r="D9" i="1" s="1"/>
  <c r="E13" i="3" l="1"/>
  <c r="F18" i="3"/>
  <c r="D16" i="3"/>
  <c r="E12" i="3"/>
  <c r="D15" i="3"/>
  <c r="F20" i="3"/>
  <c r="F17" i="3"/>
  <c r="E19" i="3"/>
  <c r="F16" i="3"/>
  <c r="F15" i="3"/>
  <c r="D12" i="3"/>
  <c r="F14" i="3"/>
  <c r="D13" i="3"/>
  <c r="E20" i="3"/>
  <c r="D7" i="1"/>
  <c r="D3" i="1"/>
</calcChain>
</file>

<file path=xl/sharedStrings.xml><?xml version="1.0" encoding="utf-8"?>
<sst xmlns="http://schemas.openxmlformats.org/spreadsheetml/2006/main" count="160" uniqueCount="80">
  <si>
    <t>Protéines</t>
  </si>
  <si>
    <t>Glucides</t>
  </si>
  <si>
    <t>Lipides</t>
  </si>
  <si>
    <t>Fibres</t>
  </si>
  <si>
    <t>Calories</t>
  </si>
  <si>
    <t>Sucre</t>
  </si>
  <si>
    <t>Sodium</t>
  </si>
  <si>
    <t>IG</t>
  </si>
  <si>
    <t>Elements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</si>
  <si>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</si>
  <si>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</si>
  <si>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</si>
  <si>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</si>
  <si>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</si>
  <si>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</si>
  <si>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</si>
  <si>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</si>
  <si>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</si>
  <si>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D</t>
  </si>
  <si>
    <t>E</t>
  </si>
  <si>
    <t>K</t>
  </si>
  <si>
    <t>Calcium</t>
  </si>
  <si>
    <t>Fer</t>
  </si>
  <si>
    <t>Magnésium</t>
  </si>
  <si>
    <t>Zinc</t>
  </si>
  <si>
    <t>Potassium</t>
  </si>
  <si>
    <t>Phosphore</t>
  </si>
  <si>
    <t>Iode</t>
  </si>
  <si>
    <t>Sélénium</t>
  </si>
  <si>
    <t>Cuivre</t>
  </si>
  <si>
    <t>Vitamines</t>
  </si>
  <si>
    <t>Minéraux</t>
  </si>
  <si>
    <t>Oligoéléments</t>
  </si>
  <si>
    <t>Choline</t>
  </si>
  <si>
    <t>Fluorore</t>
  </si>
  <si>
    <t>Nutriments</t>
  </si>
  <si>
    <t>Macronutriments</t>
  </si>
  <si>
    <t>Micronutriments</t>
  </si>
  <si>
    <t>Valeur à viser</t>
  </si>
  <si>
    <t>Unités</t>
  </si>
  <si>
    <t>Variables</t>
  </si>
  <si>
    <t>kg</t>
  </si>
  <si>
    <t>g prot / kg corps</t>
  </si>
  <si>
    <t>kcal au total</t>
  </si>
  <si>
    <t>g fibres / kg corps</t>
  </si>
  <si>
    <t>g</t>
  </si>
  <si>
    <t>kcal</t>
  </si>
  <si>
    <t>Omega 3</t>
  </si>
  <si>
    <t>Omega 6</t>
  </si>
  <si>
    <t>µg</t>
  </si>
  <si>
    <t>C</t>
  </si>
  <si>
    <t>100-120</t>
  </si>
  <si>
    <t>15-20</t>
  </si>
  <si>
    <t>mg</t>
  </si>
  <si>
    <t>Quaker Oats</t>
  </si>
  <si>
    <t>/</t>
  </si>
  <si>
    <t>Filets de poulet plukon</t>
  </si>
  <si>
    <t>Viande hachée PUR BŒUF 5% MG</t>
  </si>
  <si>
    <t>Lait lactel demi écrémé</t>
  </si>
  <si>
    <t>Banane 5 doigts (0.99€)</t>
  </si>
  <si>
    <t>kCalories</t>
  </si>
  <si>
    <t>Extra crunchy Skippy Super chunk</t>
  </si>
  <si>
    <t>Nom</t>
  </si>
  <si>
    <r>
      <t>F</t>
    </r>
    <r>
      <rPr>
        <sz val="12"/>
        <color rgb="FF202122"/>
        <rFont val="Arial"/>
        <family val="2"/>
      </rPr>
      <t> Phénylalanine (avec la tyrosine)</t>
    </r>
  </si>
  <si>
    <t>L Leucine</t>
  </si>
  <si>
    <r>
      <t>M</t>
    </r>
    <r>
      <rPr>
        <sz val="12"/>
        <color rgb="FF202122"/>
        <rFont val="Arial"/>
        <family val="2"/>
      </rPr>
      <t> Méthionine (avec la cystéine)</t>
    </r>
  </si>
  <si>
    <t>K Lysine</t>
  </si>
  <si>
    <t>I Isoleucine</t>
  </si>
  <si>
    <t>V Valine</t>
  </si>
  <si>
    <t>T Thréonine</t>
  </si>
  <si>
    <t>W Tryptophane</t>
  </si>
  <si>
    <t>H Histidine</t>
  </si>
  <si>
    <t>Doses journalières recommandées pour les adultes selon l'OMS, l'FAO et l'UNU (mg/kg)</t>
  </si>
  <si>
    <t>Flocons d'avoine</t>
  </si>
  <si>
    <t>Valeurs (mg)</t>
  </si>
  <si>
    <t>Quinoa</t>
  </si>
  <si>
    <t>Œufs frais</t>
  </si>
  <si>
    <t>Œufs frais plein air</t>
  </si>
  <si>
    <t>Mousline - L'originale</t>
  </si>
  <si>
    <t>Poudre de spiruline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</si>
</sst>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89BF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2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4" fillId="11" borderId="1" xfId="2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3" fontId="3" fillId="11" borderId="0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0" fillId="11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9BF65"/>
      <color rgb="FF9CC97D"/>
      <color rgb="FF619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eucine" TargetMode="External"/><Relationship Id="rId13" Type="http://schemas.openxmlformats.org/officeDocument/2006/relationships/hyperlink" Target="https://fr.wikipedia.org/wiki/Tryptophane" TargetMode="External"/><Relationship Id="rId3" Type="http://schemas.openxmlformats.org/officeDocument/2006/relationships/hyperlink" Target="https://fr.wikipedia.org/wiki/Isoleucine" TargetMode="External"/><Relationship Id="rId7" Type="http://schemas.openxmlformats.org/officeDocument/2006/relationships/hyperlink" Target="https://fr.wikipedia.org/wiki/Histidine" TargetMode="External"/><Relationship Id="rId12" Type="http://schemas.openxmlformats.org/officeDocument/2006/relationships/hyperlink" Target="https://fr.wikipedia.org/wiki/Thr%C3%A9onine" TargetMode="External"/><Relationship Id="rId2" Type="http://schemas.openxmlformats.org/officeDocument/2006/relationships/hyperlink" Target="https://fr.wikipedia.org/wiki/Lysine" TargetMode="External"/><Relationship Id="rId1" Type="http://schemas.openxmlformats.org/officeDocument/2006/relationships/hyperlink" Target="https://fr.wikipedia.org/wiki/Leucine" TargetMode="External"/><Relationship Id="rId6" Type="http://schemas.openxmlformats.org/officeDocument/2006/relationships/hyperlink" Target="https://fr.wikipedia.org/wiki/Tryptophane" TargetMode="External"/><Relationship Id="rId11" Type="http://schemas.openxmlformats.org/officeDocument/2006/relationships/hyperlink" Target="https://fr.wikipedia.org/wiki/Valine" TargetMode="External"/><Relationship Id="rId5" Type="http://schemas.openxmlformats.org/officeDocument/2006/relationships/hyperlink" Target="https://fr.wikipedia.org/wiki/Thr%C3%A9onine" TargetMode="External"/><Relationship Id="rId10" Type="http://schemas.openxmlformats.org/officeDocument/2006/relationships/hyperlink" Target="https://fr.wikipedia.org/wiki/Isoleucine" TargetMode="External"/><Relationship Id="rId4" Type="http://schemas.openxmlformats.org/officeDocument/2006/relationships/hyperlink" Target="https://fr.wikipedia.org/wiki/Valine" TargetMode="External"/><Relationship Id="rId9" Type="http://schemas.openxmlformats.org/officeDocument/2006/relationships/hyperlink" Target="https://fr.wikipedia.org/wiki/Lysine" TargetMode="External"/><Relationship Id="rId14" Type="http://schemas.openxmlformats.org/officeDocument/2006/relationships/hyperlink" Target="https://fr.wikipedia.org/wiki/Histid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4F89-F26F-4989-8625-80A5B2C9C8B0}">
  <dimension ref="A1:H35"/>
  <sheetViews>
    <sheetView workbookViewId="0">
      <selection activeCell="H36" sqref="H36"/>
    </sheetView>
  </sheetViews>
  <sheetFormatPr defaultRowHeight="15" x14ac:dyDescent="0.25"/>
  <cols>
    <col min="1" max="1" width="17.28515625" customWidth="1"/>
    <col min="2" max="2" width="16.140625" customWidth="1"/>
    <col min="3" max="3" width="15.140625" customWidth="1"/>
    <col min="4" max="4" width="24.140625" customWidth="1"/>
    <col min="8" max="8" width="23" customWidth="1"/>
  </cols>
  <sheetData>
    <row r="1" spans="1:8" x14ac:dyDescent="0.25">
      <c r="A1" s="26" t="s">
        <v>35</v>
      </c>
      <c r="B1" s="26"/>
      <c r="C1" s="26"/>
      <c r="D1" s="5" t="s">
        <v>38</v>
      </c>
      <c r="E1" s="5" t="s">
        <v>39</v>
      </c>
      <c r="G1" s="28" t="s">
        <v>40</v>
      </c>
      <c r="H1" s="28"/>
    </row>
    <row r="2" spans="1:8" x14ac:dyDescent="0.25">
      <c r="A2" s="29" t="s">
        <v>36</v>
      </c>
      <c r="B2" s="35" t="s">
        <v>4</v>
      </c>
      <c r="C2" s="6" t="s">
        <v>0</v>
      </c>
      <c r="D2" s="3">
        <f>G2*G4</f>
        <v>138</v>
      </c>
      <c r="E2" s="9" t="s">
        <v>45</v>
      </c>
      <c r="G2" s="1">
        <v>69</v>
      </c>
      <c r="H2" s="6" t="s">
        <v>41</v>
      </c>
    </row>
    <row r="3" spans="1:8" x14ac:dyDescent="0.25">
      <c r="A3" s="30"/>
      <c r="B3" s="35"/>
      <c r="C3" s="6" t="s">
        <v>1</v>
      </c>
      <c r="D3" s="3">
        <f>ROUNDUP(G3/4 -D2 -D4,0)</f>
        <v>458</v>
      </c>
      <c r="E3" s="9" t="s">
        <v>45</v>
      </c>
      <c r="G3" s="1">
        <v>2750</v>
      </c>
      <c r="H3" s="6" t="s">
        <v>43</v>
      </c>
    </row>
    <row r="4" spans="1:8" x14ac:dyDescent="0.25">
      <c r="A4" s="30"/>
      <c r="B4" s="35"/>
      <c r="C4" s="6" t="s">
        <v>2</v>
      </c>
      <c r="D4" s="3">
        <f>ROUNDUP(((G3*0.3)/9),2)</f>
        <v>91.67</v>
      </c>
      <c r="E4" s="9" t="s">
        <v>45</v>
      </c>
      <c r="G4" s="1">
        <v>2</v>
      </c>
      <c r="H4" s="6" t="s">
        <v>42</v>
      </c>
    </row>
    <row r="5" spans="1:8" x14ac:dyDescent="0.25">
      <c r="A5" s="30"/>
      <c r="B5" s="35"/>
      <c r="C5" s="6" t="s">
        <v>60</v>
      </c>
      <c r="D5" s="3">
        <f>G3</f>
        <v>2750</v>
      </c>
      <c r="E5" s="25" t="s">
        <v>46</v>
      </c>
      <c r="G5" s="1">
        <v>0.7</v>
      </c>
      <c r="H5" s="6" t="s">
        <v>44</v>
      </c>
    </row>
    <row r="6" spans="1:8" x14ac:dyDescent="0.25">
      <c r="A6" s="30"/>
      <c r="B6" s="32" t="s">
        <v>8</v>
      </c>
      <c r="C6" s="6" t="s">
        <v>47</v>
      </c>
      <c r="D6" s="3">
        <f>ROUNDUP(0.02*D4,2)</f>
        <v>1.84</v>
      </c>
      <c r="E6" s="9" t="s">
        <v>45</v>
      </c>
      <c r="G6" s="3"/>
      <c r="H6" s="3"/>
    </row>
    <row r="7" spans="1:8" x14ac:dyDescent="0.25">
      <c r="A7" s="30"/>
      <c r="B7" s="33"/>
      <c r="C7" s="6" t="s">
        <v>48</v>
      </c>
      <c r="D7" s="3">
        <f>ROUNDUP(0.18*D4,2)</f>
        <v>16.510000000000002</v>
      </c>
      <c r="E7" s="9" t="s">
        <v>45</v>
      </c>
      <c r="G7" s="3"/>
      <c r="H7" s="3"/>
    </row>
    <row r="8" spans="1:8" ht="15" customHeight="1" x14ac:dyDescent="0.25">
      <c r="A8" s="30"/>
      <c r="B8" s="33"/>
      <c r="C8" s="6" t="s">
        <v>3</v>
      </c>
      <c r="D8" s="3">
        <f>ROUNDUP(G5*G2,0)</f>
        <v>49</v>
      </c>
      <c r="E8" s="9" t="s">
        <v>45</v>
      </c>
    </row>
    <row r="9" spans="1:8" x14ac:dyDescent="0.25">
      <c r="A9" s="30"/>
      <c r="B9" s="33"/>
      <c r="C9" s="6" t="s">
        <v>5</v>
      </c>
      <c r="D9" s="3">
        <f>ROUNDUP((0.05*D5)/4,0)</f>
        <v>35</v>
      </c>
      <c r="E9" s="9" t="s">
        <v>45</v>
      </c>
    </row>
    <row r="10" spans="1:8" x14ac:dyDescent="0.25">
      <c r="A10" s="31"/>
      <c r="B10" s="34"/>
      <c r="C10" s="6" t="s">
        <v>7</v>
      </c>
      <c r="D10" s="3">
        <v>50</v>
      </c>
      <c r="E10" s="24" t="s">
        <v>55</v>
      </c>
    </row>
    <row r="11" spans="1:8" x14ac:dyDescent="0.25">
      <c r="A11" s="27" t="s">
        <v>37</v>
      </c>
      <c r="B11" s="35" t="s">
        <v>30</v>
      </c>
      <c r="C11" s="6" t="s">
        <v>9</v>
      </c>
      <c r="D11" s="3">
        <v>900</v>
      </c>
      <c r="E11" s="8" t="s">
        <v>49</v>
      </c>
    </row>
    <row r="12" spans="1:8" x14ac:dyDescent="0.25">
      <c r="A12" s="27"/>
      <c r="B12" s="35"/>
      <c r="C12" s="6" t="s">
        <v>10</v>
      </c>
      <c r="D12" s="3">
        <v>1.2</v>
      </c>
      <c r="E12" s="7" t="s">
        <v>53</v>
      </c>
    </row>
    <row r="13" spans="1:8" x14ac:dyDescent="0.25">
      <c r="A13" s="27"/>
      <c r="B13" s="35"/>
      <c r="C13" s="6" t="s">
        <v>11</v>
      </c>
      <c r="D13" s="3">
        <v>1.3</v>
      </c>
      <c r="E13" s="7" t="s">
        <v>53</v>
      </c>
    </row>
    <row r="14" spans="1:8" x14ac:dyDescent="0.25">
      <c r="A14" s="27"/>
      <c r="B14" s="35"/>
      <c r="C14" s="6" t="s">
        <v>12</v>
      </c>
      <c r="D14" s="3">
        <v>16</v>
      </c>
      <c r="E14" s="7" t="s">
        <v>53</v>
      </c>
    </row>
    <row r="15" spans="1:8" x14ac:dyDescent="0.25">
      <c r="A15" s="27"/>
      <c r="B15" s="35"/>
      <c r="C15" s="6" t="s">
        <v>13</v>
      </c>
      <c r="D15" s="3">
        <v>5</v>
      </c>
      <c r="E15" s="7" t="s">
        <v>53</v>
      </c>
    </row>
    <row r="16" spans="1:8" x14ac:dyDescent="0.25">
      <c r="A16" s="27"/>
      <c r="B16" s="35"/>
      <c r="C16" s="6" t="s">
        <v>14</v>
      </c>
      <c r="D16" s="3">
        <v>1.7</v>
      </c>
      <c r="E16" s="7" t="s">
        <v>53</v>
      </c>
    </row>
    <row r="17" spans="1:5" x14ac:dyDescent="0.25">
      <c r="A17" s="27"/>
      <c r="B17" s="35"/>
      <c r="C17" s="6" t="s">
        <v>15</v>
      </c>
      <c r="D17" s="3">
        <v>30</v>
      </c>
      <c r="E17" s="8" t="s">
        <v>49</v>
      </c>
    </row>
    <row r="18" spans="1:5" x14ac:dyDescent="0.25">
      <c r="A18" s="27"/>
      <c r="B18" s="35"/>
      <c r="C18" s="6" t="s">
        <v>16</v>
      </c>
      <c r="D18" s="3">
        <v>400</v>
      </c>
      <c r="E18" s="8" t="s">
        <v>49</v>
      </c>
    </row>
    <row r="19" spans="1:5" x14ac:dyDescent="0.25">
      <c r="A19" s="27"/>
      <c r="B19" s="35"/>
      <c r="C19" s="6" t="s">
        <v>17</v>
      </c>
      <c r="D19" s="3">
        <v>2.4</v>
      </c>
      <c r="E19" s="8" t="s">
        <v>49</v>
      </c>
    </row>
    <row r="20" spans="1:5" x14ac:dyDescent="0.25">
      <c r="A20" s="27"/>
      <c r="B20" s="35"/>
      <c r="C20" s="6" t="s">
        <v>50</v>
      </c>
      <c r="D20" s="3" t="s">
        <v>51</v>
      </c>
      <c r="E20" s="7" t="s">
        <v>53</v>
      </c>
    </row>
    <row r="21" spans="1:5" x14ac:dyDescent="0.25">
      <c r="A21" s="27"/>
      <c r="B21" s="35"/>
      <c r="C21" s="6" t="s">
        <v>18</v>
      </c>
      <c r="D21" s="3" t="s">
        <v>52</v>
      </c>
      <c r="E21" s="8" t="s">
        <v>49</v>
      </c>
    </row>
    <row r="22" spans="1:5" x14ac:dyDescent="0.25">
      <c r="A22" s="27"/>
      <c r="B22" s="35"/>
      <c r="C22" s="6" t="s">
        <v>19</v>
      </c>
      <c r="D22" s="3">
        <v>15</v>
      </c>
      <c r="E22" s="7" t="s">
        <v>53</v>
      </c>
    </row>
    <row r="23" spans="1:5" x14ac:dyDescent="0.25">
      <c r="A23" s="27"/>
      <c r="B23" s="35"/>
      <c r="C23" s="6" t="s">
        <v>20</v>
      </c>
      <c r="D23" s="3">
        <v>120</v>
      </c>
      <c r="E23" s="8" t="s">
        <v>49</v>
      </c>
    </row>
    <row r="24" spans="1:5" x14ac:dyDescent="0.25">
      <c r="A24" s="27"/>
      <c r="B24" s="35" t="s">
        <v>31</v>
      </c>
      <c r="C24" s="6" t="s">
        <v>21</v>
      </c>
      <c r="D24" s="3">
        <v>1000</v>
      </c>
      <c r="E24" s="7" t="s">
        <v>53</v>
      </c>
    </row>
    <row r="25" spans="1:5" x14ac:dyDescent="0.25">
      <c r="A25" s="27"/>
      <c r="B25" s="35"/>
      <c r="C25" s="6" t="s">
        <v>22</v>
      </c>
      <c r="D25" s="3">
        <v>10</v>
      </c>
      <c r="E25" s="7" t="s">
        <v>53</v>
      </c>
    </row>
    <row r="26" spans="1:5" x14ac:dyDescent="0.25">
      <c r="A26" s="27"/>
      <c r="B26" s="35"/>
      <c r="C26" s="6" t="s">
        <v>23</v>
      </c>
      <c r="D26" s="3">
        <v>425</v>
      </c>
      <c r="E26" s="7" t="s">
        <v>53</v>
      </c>
    </row>
    <row r="27" spans="1:5" x14ac:dyDescent="0.25">
      <c r="A27" s="27"/>
      <c r="B27" s="35"/>
      <c r="C27" s="6" t="s">
        <v>24</v>
      </c>
      <c r="D27" s="3">
        <v>12</v>
      </c>
      <c r="E27" s="7" t="s">
        <v>53</v>
      </c>
    </row>
    <row r="28" spans="1:5" x14ac:dyDescent="0.25">
      <c r="A28" s="27"/>
      <c r="B28" s="35"/>
      <c r="C28" s="6" t="s">
        <v>6</v>
      </c>
      <c r="D28" s="3">
        <v>2000</v>
      </c>
      <c r="E28" s="7" t="s">
        <v>53</v>
      </c>
    </row>
    <row r="29" spans="1:5" x14ac:dyDescent="0.25">
      <c r="A29" s="27"/>
      <c r="B29" s="35"/>
      <c r="C29" s="6" t="s">
        <v>25</v>
      </c>
      <c r="D29" s="3">
        <v>3750</v>
      </c>
      <c r="E29" s="7" t="s">
        <v>53</v>
      </c>
    </row>
    <row r="30" spans="1:5" x14ac:dyDescent="0.25">
      <c r="A30" s="27"/>
      <c r="B30" s="35"/>
      <c r="C30" s="6" t="s">
        <v>26</v>
      </c>
      <c r="D30" s="3">
        <v>700</v>
      </c>
      <c r="E30" s="7" t="s">
        <v>53</v>
      </c>
    </row>
    <row r="31" spans="1:5" x14ac:dyDescent="0.25">
      <c r="A31" s="27"/>
      <c r="B31" s="35"/>
      <c r="C31" s="6" t="s">
        <v>27</v>
      </c>
      <c r="D31" s="3">
        <v>150</v>
      </c>
      <c r="E31" s="8" t="s">
        <v>49</v>
      </c>
    </row>
    <row r="32" spans="1:5" x14ac:dyDescent="0.25">
      <c r="A32" s="27"/>
      <c r="B32" s="35"/>
      <c r="C32" s="6" t="s">
        <v>28</v>
      </c>
      <c r="D32" s="3">
        <v>55</v>
      </c>
      <c r="E32" s="8" t="s">
        <v>49</v>
      </c>
    </row>
    <row r="33" spans="1:5" x14ac:dyDescent="0.25">
      <c r="A33" s="27"/>
      <c r="B33" s="35"/>
      <c r="C33" s="6" t="s">
        <v>29</v>
      </c>
      <c r="D33" s="3">
        <v>900</v>
      </c>
      <c r="E33" s="8" t="s">
        <v>49</v>
      </c>
    </row>
    <row r="34" spans="1:5" x14ac:dyDescent="0.25">
      <c r="A34" s="27"/>
      <c r="B34" s="35" t="s">
        <v>32</v>
      </c>
      <c r="C34" s="6" t="s">
        <v>33</v>
      </c>
      <c r="D34" s="3">
        <v>550</v>
      </c>
      <c r="E34" s="7" t="s">
        <v>53</v>
      </c>
    </row>
    <row r="35" spans="1:5" x14ac:dyDescent="0.25">
      <c r="A35" s="27"/>
      <c r="B35" s="35"/>
      <c r="C35" s="6" t="s">
        <v>34</v>
      </c>
      <c r="D35" s="4">
        <v>4</v>
      </c>
      <c r="E35" s="7" t="s">
        <v>53</v>
      </c>
    </row>
  </sheetData>
  <mergeCells count="9">
    <mergeCell ref="A1:C1"/>
    <mergeCell ref="A11:A35"/>
    <mergeCell ref="G1:H1"/>
    <mergeCell ref="A2:A10"/>
    <mergeCell ref="B6:B10"/>
    <mergeCell ref="B2:B5"/>
    <mergeCell ref="B11:B23"/>
    <mergeCell ref="B24:B33"/>
    <mergeCell ref="B34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5BAC-44A2-4A53-952F-F6FC5F8E2B9C}">
  <dimension ref="A1:L35"/>
  <sheetViews>
    <sheetView tabSelected="1" topLeftCell="B4" workbookViewId="0">
      <selection activeCell="H39" sqref="H39"/>
    </sheetView>
  </sheetViews>
  <sheetFormatPr defaultRowHeight="15" x14ac:dyDescent="0.25"/>
  <cols>
    <col min="1" max="1" width="16.42578125" bestFit="1" customWidth="1"/>
    <col min="2" max="2" width="14.28515625" bestFit="1" customWidth="1"/>
    <col min="3" max="3" width="11.28515625" bestFit="1" customWidth="1"/>
    <col min="4" max="4" width="11.85546875" bestFit="1" customWidth="1"/>
    <col min="5" max="5" width="8.5703125" bestFit="1" customWidth="1"/>
  </cols>
  <sheetData>
    <row r="1" spans="1:12" ht="87.75" customHeight="1" x14ac:dyDescent="0.25">
      <c r="A1" s="26" t="s">
        <v>35</v>
      </c>
      <c r="B1" s="26"/>
      <c r="C1" s="26"/>
      <c r="D1" s="2" t="s">
        <v>54</v>
      </c>
      <c r="E1" s="2" t="s">
        <v>56</v>
      </c>
      <c r="F1" s="2" t="s">
        <v>57</v>
      </c>
      <c r="G1" s="2" t="s">
        <v>59</v>
      </c>
      <c r="H1" s="2" t="s">
        <v>58</v>
      </c>
      <c r="I1" s="2" t="s">
        <v>61</v>
      </c>
      <c r="J1" s="2" t="s">
        <v>77</v>
      </c>
      <c r="K1" s="2" t="s">
        <v>78</v>
      </c>
      <c r="L1" s="2" t="s">
        <v>79</v>
      </c>
    </row>
    <row r="2" spans="1:12" x14ac:dyDescent="0.25">
      <c r="A2" s="29" t="s">
        <v>36</v>
      </c>
      <c r="B2" s="35" t="s">
        <v>4</v>
      </c>
      <c r="C2" s="6" t="s">
        <v>0</v>
      </c>
      <c r="D2" s="11">
        <v>11</v>
      </c>
      <c r="E2" s="16">
        <v>23</v>
      </c>
      <c r="F2" s="16">
        <v>22</v>
      </c>
      <c r="G2" s="16">
        <v>1</v>
      </c>
      <c r="H2" s="16">
        <v>3.3</v>
      </c>
      <c r="I2" s="16">
        <v>27.5</v>
      </c>
      <c r="J2" s="16">
        <v>13</v>
      </c>
      <c r="K2" s="11">
        <v>7.5</v>
      </c>
      <c r="L2" s="11">
        <v>57.5</v>
      </c>
    </row>
    <row r="3" spans="1:12" x14ac:dyDescent="0.25">
      <c r="A3" s="30"/>
      <c r="B3" s="35"/>
      <c r="C3" s="6" t="s">
        <v>1</v>
      </c>
      <c r="D3" s="12">
        <v>60</v>
      </c>
      <c r="E3" s="17">
        <v>0</v>
      </c>
      <c r="F3" s="17">
        <v>0</v>
      </c>
      <c r="G3" s="17">
        <v>22</v>
      </c>
      <c r="H3" s="17">
        <v>4.8</v>
      </c>
      <c r="I3" s="17">
        <v>15.6</v>
      </c>
      <c r="J3" s="17">
        <v>0</v>
      </c>
      <c r="K3" s="12">
        <v>73.599999999999994</v>
      </c>
      <c r="L3" s="12">
        <v>20.3</v>
      </c>
    </row>
    <row r="4" spans="1:12" x14ac:dyDescent="0.25">
      <c r="A4" s="30"/>
      <c r="B4" s="35"/>
      <c r="C4" s="6" t="s">
        <v>2</v>
      </c>
      <c r="D4" s="12">
        <f>ROUNDUP((D5-D2*4-D3*4)/9,2)</f>
        <v>10.119999999999999</v>
      </c>
      <c r="E4" s="12">
        <f t="shared" ref="E4:K4" si="0">ROUNDUP((E5-E2*4-E3*4)/9,2)</f>
        <v>2</v>
      </c>
      <c r="F4" s="12">
        <f t="shared" si="0"/>
        <v>4.67</v>
      </c>
      <c r="G4" s="12">
        <f t="shared" si="0"/>
        <v>0</v>
      </c>
      <c r="H4" s="12">
        <f t="shared" si="0"/>
        <v>1.52</v>
      </c>
      <c r="I4" s="12">
        <f t="shared" si="0"/>
        <v>47.85</v>
      </c>
      <c r="J4" s="12">
        <f t="shared" si="0"/>
        <v>9.7799999999999994</v>
      </c>
      <c r="K4" s="12">
        <f t="shared" si="0"/>
        <v>2.2899999999999996</v>
      </c>
      <c r="L4" s="12">
        <v>7.72</v>
      </c>
    </row>
    <row r="5" spans="1:12" x14ac:dyDescent="0.25">
      <c r="A5" s="30"/>
      <c r="B5" s="35"/>
      <c r="C5" s="6" t="s">
        <v>60</v>
      </c>
      <c r="D5" s="20">
        <v>375</v>
      </c>
      <c r="E5" s="21">
        <v>110</v>
      </c>
      <c r="F5" s="21">
        <v>130</v>
      </c>
      <c r="G5" s="21">
        <v>92</v>
      </c>
      <c r="H5" s="21">
        <v>46</v>
      </c>
      <c r="I5" s="21">
        <v>603</v>
      </c>
      <c r="J5" s="21">
        <v>140</v>
      </c>
      <c r="K5" s="20">
        <v>345</v>
      </c>
      <c r="L5" s="20">
        <v>388</v>
      </c>
    </row>
    <row r="6" spans="1:12" x14ac:dyDescent="0.25">
      <c r="A6" s="30"/>
      <c r="B6" s="32" t="s">
        <v>8</v>
      </c>
      <c r="C6" s="6" t="s">
        <v>47</v>
      </c>
      <c r="D6" s="12">
        <v>0</v>
      </c>
      <c r="E6" s="17">
        <v>0</v>
      </c>
      <c r="F6" s="17">
        <v>0</v>
      </c>
      <c r="G6" s="17">
        <v>0</v>
      </c>
      <c r="H6" s="17">
        <v>0.01</v>
      </c>
      <c r="I6" s="17">
        <v>0</v>
      </c>
      <c r="J6" s="17">
        <v>0.05</v>
      </c>
      <c r="K6" s="12">
        <v>0</v>
      </c>
      <c r="L6" s="12">
        <v>0</v>
      </c>
    </row>
    <row r="7" spans="1:12" x14ac:dyDescent="0.25">
      <c r="A7" s="30"/>
      <c r="B7" s="33"/>
      <c r="C7" s="6" t="s">
        <v>48</v>
      </c>
      <c r="D7" s="12">
        <v>0</v>
      </c>
      <c r="E7" s="17">
        <v>1</v>
      </c>
      <c r="F7" s="17">
        <v>1</v>
      </c>
      <c r="G7" s="17">
        <v>0</v>
      </c>
      <c r="H7" s="17">
        <v>0.02</v>
      </c>
      <c r="I7" s="17">
        <v>0</v>
      </c>
      <c r="J7" s="17">
        <v>1.21</v>
      </c>
      <c r="K7" s="12">
        <v>0</v>
      </c>
      <c r="L7" s="12">
        <v>0</v>
      </c>
    </row>
    <row r="8" spans="1:12" x14ac:dyDescent="0.25">
      <c r="A8" s="30"/>
      <c r="B8" s="33"/>
      <c r="C8" s="6" t="s">
        <v>3</v>
      </c>
      <c r="D8" s="12">
        <v>9</v>
      </c>
      <c r="E8" s="17">
        <v>0</v>
      </c>
      <c r="F8" s="17">
        <v>0</v>
      </c>
      <c r="G8" s="17">
        <v>2</v>
      </c>
      <c r="H8" s="17">
        <v>0</v>
      </c>
      <c r="I8" s="17">
        <v>7.9</v>
      </c>
      <c r="J8" s="17">
        <v>0</v>
      </c>
      <c r="K8" s="12">
        <v>7</v>
      </c>
      <c r="L8" s="12">
        <v>3.6</v>
      </c>
    </row>
    <row r="9" spans="1:12" x14ac:dyDescent="0.25">
      <c r="A9" s="30"/>
      <c r="B9" s="33"/>
      <c r="C9" s="6" t="s">
        <v>5</v>
      </c>
      <c r="D9" s="12">
        <v>1.1000000000000001</v>
      </c>
      <c r="E9" s="17">
        <v>0</v>
      </c>
      <c r="F9" s="17">
        <v>0</v>
      </c>
      <c r="G9" s="17">
        <v>12</v>
      </c>
      <c r="H9" s="17">
        <v>4.8</v>
      </c>
      <c r="I9" s="17">
        <v>10.3</v>
      </c>
      <c r="J9" s="17">
        <v>0</v>
      </c>
      <c r="K9" s="12">
        <v>2.2999999999999998</v>
      </c>
      <c r="L9" s="12">
        <v>3.1</v>
      </c>
    </row>
    <row r="10" spans="1:12" x14ac:dyDescent="0.25">
      <c r="A10" s="31"/>
      <c r="B10" s="34"/>
      <c r="C10" s="6" t="s">
        <v>7</v>
      </c>
      <c r="D10" s="22">
        <v>55</v>
      </c>
      <c r="E10" s="23">
        <v>0</v>
      </c>
      <c r="F10" s="23">
        <v>0</v>
      </c>
      <c r="G10" s="23">
        <v>60</v>
      </c>
      <c r="H10" s="23">
        <v>30</v>
      </c>
      <c r="I10" s="23">
        <v>0</v>
      </c>
      <c r="J10" s="23">
        <v>0</v>
      </c>
      <c r="K10" s="22">
        <v>0</v>
      </c>
      <c r="L10" s="22">
        <v>0</v>
      </c>
    </row>
    <row r="11" spans="1:12" x14ac:dyDescent="0.25">
      <c r="A11" s="27" t="s">
        <v>37</v>
      </c>
      <c r="B11" s="35" t="s">
        <v>30</v>
      </c>
      <c r="C11" s="6" t="s">
        <v>9</v>
      </c>
      <c r="D11" s="13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160</v>
      </c>
      <c r="K11" s="13">
        <v>0</v>
      </c>
      <c r="L11" s="13">
        <v>1400</v>
      </c>
    </row>
    <row r="12" spans="1:12" x14ac:dyDescent="0.25">
      <c r="A12" s="27"/>
      <c r="B12" s="35"/>
      <c r="C12" s="6" t="s">
        <v>10</v>
      </c>
      <c r="D12" s="14">
        <v>900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0.04</v>
      </c>
      <c r="K12" s="14">
        <v>0</v>
      </c>
      <c r="L12" s="14">
        <v>2.38</v>
      </c>
    </row>
    <row r="13" spans="1:12" x14ac:dyDescent="0.25">
      <c r="A13" s="27"/>
      <c r="B13" s="35"/>
      <c r="C13" s="6" t="s">
        <v>11</v>
      </c>
      <c r="D13" s="14">
        <v>0</v>
      </c>
      <c r="E13" s="19">
        <v>0</v>
      </c>
      <c r="F13" s="19">
        <v>0</v>
      </c>
      <c r="G13" s="19">
        <v>0</v>
      </c>
      <c r="H13" s="19">
        <v>0.18</v>
      </c>
      <c r="I13" s="19">
        <v>0</v>
      </c>
      <c r="J13" s="19">
        <v>0.45</v>
      </c>
      <c r="K13" s="14">
        <v>0</v>
      </c>
      <c r="L13" s="14">
        <v>3.67</v>
      </c>
    </row>
    <row r="14" spans="1:12" x14ac:dyDescent="0.25">
      <c r="A14" s="27"/>
      <c r="B14" s="35"/>
      <c r="C14" s="6" t="s">
        <v>12</v>
      </c>
      <c r="D14" s="14">
        <v>0</v>
      </c>
      <c r="E14" s="19">
        <v>10</v>
      </c>
      <c r="F14" s="19">
        <v>4</v>
      </c>
      <c r="G14" s="19">
        <v>0</v>
      </c>
      <c r="H14" s="19">
        <v>0</v>
      </c>
      <c r="I14" s="19">
        <v>0</v>
      </c>
      <c r="J14" s="19">
        <v>0.1</v>
      </c>
      <c r="K14" s="14">
        <v>0</v>
      </c>
      <c r="L14" s="14">
        <v>12.8</v>
      </c>
    </row>
    <row r="15" spans="1:12" x14ac:dyDescent="0.25">
      <c r="A15" s="27"/>
      <c r="B15" s="35"/>
      <c r="C15" s="6" t="s">
        <v>13</v>
      </c>
      <c r="D15" s="14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1.4</v>
      </c>
      <c r="K15" s="14">
        <v>0</v>
      </c>
      <c r="L15" s="14">
        <v>3.48</v>
      </c>
    </row>
    <row r="16" spans="1:12" x14ac:dyDescent="0.25">
      <c r="A16" s="27"/>
      <c r="B16" s="35"/>
      <c r="C16" s="6" t="s">
        <v>14</v>
      </c>
      <c r="D16" s="14">
        <v>0.1</v>
      </c>
      <c r="E16" s="19">
        <v>0.5</v>
      </c>
      <c r="F16" s="19">
        <v>0.3</v>
      </c>
      <c r="G16" s="19">
        <v>0.4</v>
      </c>
      <c r="H16" s="19">
        <v>0</v>
      </c>
      <c r="I16" s="19">
        <v>0</v>
      </c>
      <c r="J16" s="19">
        <v>0.12</v>
      </c>
      <c r="K16" s="14">
        <v>0.3</v>
      </c>
      <c r="L16" s="14">
        <v>0.36</v>
      </c>
    </row>
    <row r="17" spans="1:12" x14ac:dyDescent="0.25">
      <c r="A17" s="27"/>
      <c r="B17" s="35"/>
      <c r="C17" s="6" t="s">
        <v>15</v>
      </c>
      <c r="D17" s="13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3">
        <v>0</v>
      </c>
      <c r="L17" s="13">
        <v>0</v>
      </c>
    </row>
    <row r="18" spans="1:12" x14ac:dyDescent="0.25">
      <c r="A18" s="27"/>
      <c r="B18" s="35"/>
      <c r="C18" s="6" t="s">
        <v>16</v>
      </c>
      <c r="D18" s="13">
        <v>32</v>
      </c>
      <c r="E18" s="18">
        <v>0</v>
      </c>
      <c r="F18" s="18">
        <v>0</v>
      </c>
      <c r="G18" s="18">
        <v>20</v>
      </c>
      <c r="H18" s="18">
        <v>0</v>
      </c>
      <c r="I18" s="18">
        <v>0</v>
      </c>
      <c r="J18" s="18">
        <v>47</v>
      </c>
      <c r="K18" s="13">
        <v>18</v>
      </c>
      <c r="L18" s="13">
        <v>94</v>
      </c>
    </row>
    <row r="19" spans="1:12" x14ac:dyDescent="0.25">
      <c r="A19" s="27"/>
      <c r="B19" s="35"/>
      <c r="C19" s="6" t="s">
        <v>17</v>
      </c>
      <c r="D19" s="13">
        <v>0</v>
      </c>
      <c r="E19" s="18">
        <v>0.3</v>
      </c>
      <c r="F19" s="18">
        <v>2.5</v>
      </c>
      <c r="G19" s="18">
        <v>0</v>
      </c>
      <c r="H19" s="18">
        <v>0.4</v>
      </c>
      <c r="I19" s="18">
        <v>0</v>
      </c>
      <c r="J19" s="18">
        <v>1.1000000000000001</v>
      </c>
      <c r="K19" s="13">
        <v>0</v>
      </c>
      <c r="L19" s="13">
        <v>0</v>
      </c>
    </row>
    <row r="20" spans="1:12" x14ac:dyDescent="0.25">
      <c r="A20" s="27"/>
      <c r="B20" s="35"/>
      <c r="C20" s="6" t="s">
        <v>50</v>
      </c>
      <c r="D20" s="14">
        <v>0</v>
      </c>
      <c r="E20" s="19">
        <v>0</v>
      </c>
      <c r="F20" s="19">
        <v>0</v>
      </c>
      <c r="G20" s="19">
        <v>9</v>
      </c>
      <c r="H20" s="19">
        <v>0</v>
      </c>
      <c r="I20" s="19">
        <v>0</v>
      </c>
      <c r="J20" s="19">
        <v>0</v>
      </c>
      <c r="K20" s="14">
        <v>17</v>
      </c>
      <c r="L20" s="14">
        <v>10</v>
      </c>
    </row>
    <row r="21" spans="1:12" x14ac:dyDescent="0.25">
      <c r="A21" s="27"/>
      <c r="B21" s="35"/>
      <c r="C21" s="6" t="s">
        <v>18</v>
      </c>
      <c r="D21" s="13">
        <v>0</v>
      </c>
      <c r="E21" s="18">
        <v>0</v>
      </c>
      <c r="F21" s="18">
        <v>0</v>
      </c>
      <c r="G21" s="18">
        <v>0</v>
      </c>
      <c r="H21" s="18">
        <v>0.75</v>
      </c>
      <c r="I21" s="18">
        <v>0</v>
      </c>
      <c r="J21" s="18">
        <v>2</v>
      </c>
      <c r="K21" s="13">
        <v>0</v>
      </c>
      <c r="L21" s="13">
        <v>0</v>
      </c>
    </row>
    <row r="22" spans="1:12" x14ac:dyDescent="0.25">
      <c r="A22" s="27"/>
      <c r="B22" s="35"/>
      <c r="C22" s="6" t="s">
        <v>19</v>
      </c>
      <c r="D22" s="14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1.1000000000000001</v>
      </c>
      <c r="K22" s="14">
        <v>0</v>
      </c>
      <c r="L22" s="14">
        <v>5</v>
      </c>
    </row>
    <row r="23" spans="1:12" x14ac:dyDescent="0.25">
      <c r="A23" s="27"/>
      <c r="B23" s="35"/>
      <c r="C23" s="6" t="s">
        <v>20</v>
      </c>
      <c r="D23" s="13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0.3</v>
      </c>
      <c r="K23" s="13">
        <v>0</v>
      </c>
      <c r="L23" s="13">
        <v>0</v>
      </c>
    </row>
    <row r="24" spans="1:12" x14ac:dyDescent="0.25">
      <c r="A24" s="27"/>
      <c r="B24" s="35" t="s">
        <v>31</v>
      </c>
      <c r="C24" s="6" t="s">
        <v>21</v>
      </c>
      <c r="D24" s="14">
        <v>50</v>
      </c>
      <c r="E24" s="19">
        <v>0</v>
      </c>
      <c r="F24" s="19">
        <v>0</v>
      </c>
      <c r="G24" s="19">
        <v>5</v>
      </c>
      <c r="H24" s="19">
        <v>120</v>
      </c>
      <c r="I24" s="19">
        <v>0</v>
      </c>
      <c r="J24" s="19">
        <v>56</v>
      </c>
      <c r="K24" s="14">
        <v>10</v>
      </c>
      <c r="L24" s="14">
        <v>120</v>
      </c>
    </row>
    <row r="25" spans="1:12" x14ac:dyDescent="0.25">
      <c r="A25" s="27"/>
      <c r="B25" s="35"/>
      <c r="C25" s="6" t="s">
        <v>22</v>
      </c>
      <c r="D25" s="14">
        <v>3.8</v>
      </c>
      <c r="E25" s="19">
        <v>0.5</v>
      </c>
      <c r="F25" s="19">
        <v>0</v>
      </c>
      <c r="G25" s="19">
        <v>0</v>
      </c>
      <c r="H25" s="19">
        <v>0</v>
      </c>
      <c r="I25" s="19">
        <v>0</v>
      </c>
      <c r="J25" s="19">
        <v>1.8</v>
      </c>
      <c r="K25" s="14">
        <v>0.8</v>
      </c>
      <c r="L25" s="14">
        <v>28.5</v>
      </c>
    </row>
    <row r="26" spans="1:12" x14ac:dyDescent="0.25">
      <c r="A26" s="27"/>
      <c r="B26" s="35"/>
      <c r="C26" s="6" t="s">
        <v>23</v>
      </c>
      <c r="D26" s="14">
        <v>110</v>
      </c>
      <c r="E26" s="19">
        <v>20</v>
      </c>
      <c r="F26" s="19">
        <v>0</v>
      </c>
      <c r="G26" s="19">
        <v>27</v>
      </c>
      <c r="H26" s="19">
        <v>12</v>
      </c>
      <c r="I26" s="19">
        <v>0</v>
      </c>
      <c r="J26" s="19">
        <v>12</v>
      </c>
      <c r="K26" s="14">
        <v>20</v>
      </c>
      <c r="L26" s="14">
        <v>195</v>
      </c>
    </row>
    <row r="27" spans="1:12" x14ac:dyDescent="0.25">
      <c r="A27" s="27"/>
      <c r="B27" s="35"/>
      <c r="C27" s="6" t="s">
        <v>24</v>
      </c>
      <c r="D27" s="14">
        <v>3</v>
      </c>
      <c r="E27" s="19">
        <v>0</v>
      </c>
      <c r="F27" s="19">
        <v>0</v>
      </c>
      <c r="G27" s="19">
        <v>0.1</v>
      </c>
      <c r="H27" s="19">
        <v>0.4</v>
      </c>
      <c r="I27" s="19">
        <v>0</v>
      </c>
      <c r="J27" s="19">
        <v>1.3</v>
      </c>
      <c r="K27" s="14">
        <v>0</v>
      </c>
      <c r="L27" s="14">
        <v>2</v>
      </c>
    </row>
    <row r="28" spans="1:12" x14ac:dyDescent="0.25">
      <c r="A28" s="27"/>
      <c r="B28" s="35"/>
      <c r="C28" s="6" t="s">
        <v>6</v>
      </c>
      <c r="D28" s="14">
        <v>2</v>
      </c>
      <c r="E28" s="19">
        <v>50</v>
      </c>
      <c r="F28" s="19">
        <v>0</v>
      </c>
      <c r="G28" s="19">
        <v>0</v>
      </c>
      <c r="H28" s="19">
        <v>44</v>
      </c>
      <c r="I28" s="19">
        <v>328</v>
      </c>
      <c r="J28" s="19">
        <v>142</v>
      </c>
      <c r="K28" s="14">
        <v>40</v>
      </c>
      <c r="L28" s="14">
        <v>1050</v>
      </c>
    </row>
    <row r="29" spans="1:12" x14ac:dyDescent="0.25">
      <c r="A29" s="27"/>
      <c r="B29" s="35"/>
      <c r="C29" s="6" t="s">
        <v>25</v>
      </c>
      <c r="D29" s="14">
        <v>0</v>
      </c>
      <c r="E29" s="19">
        <v>300</v>
      </c>
      <c r="F29" s="19">
        <v>0</v>
      </c>
      <c r="G29" s="19">
        <v>360</v>
      </c>
      <c r="H29" s="19">
        <v>160</v>
      </c>
      <c r="I29" s="19">
        <v>0</v>
      </c>
      <c r="J29" s="19">
        <v>138</v>
      </c>
      <c r="K29" s="14">
        <v>540</v>
      </c>
      <c r="L29" s="14">
        <v>1360</v>
      </c>
    </row>
    <row r="30" spans="1:12" x14ac:dyDescent="0.25">
      <c r="A30" s="27"/>
      <c r="B30" s="35"/>
      <c r="C30" s="6" t="s">
        <v>26</v>
      </c>
      <c r="D30" s="14">
        <v>380</v>
      </c>
      <c r="E30" s="19">
        <v>200</v>
      </c>
      <c r="F30" s="19">
        <v>0</v>
      </c>
      <c r="G30" s="19">
        <v>22</v>
      </c>
      <c r="H30" s="19">
        <v>95</v>
      </c>
      <c r="I30" s="19">
        <v>0</v>
      </c>
      <c r="J30" s="19">
        <v>198</v>
      </c>
      <c r="K30" s="14">
        <v>90</v>
      </c>
      <c r="L30" s="14">
        <v>118</v>
      </c>
    </row>
    <row r="31" spans="1:12" x14ac:dyDescent="0.25">
      <c r="A31" s="27"/>
      <c r="B31" s="35"/>
      <c r="C31" s="6" t="s">
        <v>27</v>
      </c>
      <c r="D31" s="13">
        <v>0</v>
      </c>
      <c r="E31" s="18">
        <v>0</v>
      </c>
      <c r="F31" s="18">
        <v>0</v>
      </c>
      <c r="G31" s="18">
        <v>0</v>
      </c>
      <c r="H31" s="18">
        <v>15</v>
      </c>
      <c r="I31" s="18">
        <v>0</v>
      </c>
      <c r="J31" s="18">
        <v>47</v>
      </c>
      <c r="K31" s="13">
        <v>0</v>
      </c>
      <c r="L31" s="13">
        <v>0</v>
      </c>
    </row>
    <row r="32" spans="1:12" x14ac:dyDescent="0.25">
      <c r="A32" s="27"/>
      <c r="B32" s="35"/>
      <c r="C32" s="6" t="s">
        <v>28</v>
      </c>
      <c r="D32" s="13">
        <v>10</v>
      </c>
      <c r="E32" s="18">
        <v>0</v>
      </c>
      <c r="F32" s="18">
        <v>0</v>
      </c>
      <c r="G32" s="18">
        <v>0.1</v>
      </c>
      <c r="H32" s="18">
        <v>1</v>
      </c>
      <c r="I32" s="18">
        <v>0</v>
      </c>
      <c r="J32" s="18">
        <v>31.7</v>
      </c>
      <c r="K32" s="13">
        <v>0</v>
      </c>
      <c r="L32" s="13">
        <v>0</v>
      </c>
    </row>
    <row r="33" spans="1:12" x14ac:dyDescent="0.25">
      <c r="A33" s="27"/>
      <c r="B33" s="35"/>
      <c r="C33" s="6" t="s">
        <v>29</v>
      </c>
      <c r="D33" s="13">
        <v>400</v>
      </c>
      <c r="E33" s="18">
        <v>0</v>
      </c>
      <c r="F33" s="18">
        <v>0</v>
      </c>
      <c r="G33" s="18">
        <v>0.1</v>
      </c>
      <c r="H33" s="18">
        <v>0</v>
      </c>
      <c r="I33" s="18">
        <v>0</v>
      </c>
      <c r="J33" s="18">
        <v>0.02</v>
      </c>
      <c r="K33" s="13">
        <v>0</v>
      </c>
      <c r="L33" s="13">
        <v>6100</v>
      </c>
    </row>
    <row r="34" spans="1:12" x14ac:dyDescent="0.25">
      <c r="A34" s="27"/>
      <c r="B34" s="35" t="s">
        <v>32</v>
      </c>
      <c r="C34" s="6" t="s">
        <v>33</v>
      </c>
      <c r="D34" s="14">
        <v>0</v>
      </c>
      <c r="E34" s="19">
        <v>0</v>
      </c>
      <c r="F34" s="19">
        <v>0</v>
      </c>
      <c r="G34" s="19">
        <v>0</v>
      </c>
      <c r="H34" s="19">
        <v>10</v>
      </c>
      <c r="I34" s="19">
        <v>0</v>
      </c>
      <c r="J34" s="19">
        <v>251</v>
      </c>
      <c r="K34" s="14">
        <v>0</v>
      </c>
      <c r="L34" s="14">
        <v>0</v>
      </c>
    </row>
    <row r="35" spans="1:12" x14ac:dyDescent="0.25">
      <c r="A35" s="27"/>
      <c r="B35" s="35"/>
      <c r="C35" s="6" t="s">
        <v>34</v>
      </c>
      <c r="D35" s="15">
        <v>0</v>
      </c>
      <c r="E35" s="10">
        <v>0</v>
      </c>
      <c r="F35" s="10">
        <v>0</v>
      </c>
      <c r="G35" s="10">
        <v>0</v>
      </c>
      <c r="H35" s="10">
        <v>0.1</v>
      </c>
      <c r="I35" s="10">
        <v>0</v>
      </c>
      <c r="J35" s="10">
        <v>0</v>
      </c>
      <c r="K35" s="15">
        <v>0</v>
      </c>
      <c r="L35" s="15">
        <v>0</v>
      </c>
    </row>
  </sheetData>
  <mergeCells count="8">
    <mergeCell ref="A1:C1"/>
    <mergeCell ref="B2:B5"/>
    <mergeCell ref="A11:A35"/>
    <mergeCell ref="B11:B23"/>
    <mergeCell ref="B24:B33"/>
    <mergeCell ref="B34:B35"/>
    <mergeCell ref="A2:A10"/>
    <mergeCell ref="B6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8887-98E3-416F-913F-B0A09A23AA24}">
  <dimension ref="A1:F20"/>
  <sheetViews>
    <sheetView workbookViewId="0">
      <pane xSplit="1" topLeftCell="C1" activePane="topRight" state="frozen"/>
      <selection pane="topRight" activeCell="D25" sqref="D25"/>
    </sheetView>
  </sheetViews>
  <sheetFormatPr defaultRowHeight="15" x14ac:dyDescent="0.25"/>
  <cols>
    <col min="1" max="1" width="27.42578125" customWidth="1"/>
    <col min="2" max="2" width="31.42578125" customWidth="1"/>
    <col min="3" max="3" width="26.85546875" customWidth="1"/>
    <col min="4" max="4" width="19.5703125" customWidth="1"/>
    <col min="5" max="5" width="19.42578125" customWidth="1"/>
    <col min="6" max="6" width="18.140625" customWidth="1"/>
  </cols>
  <sheetData>
    <row r="1" spans="1:6" ht="63" x14ac:dyDescent="0.25">
      <c r="A1" s="36" t="s">
        <v>62</v>
      </c>
      <c r="B1" s="36" t="s">
        <v>72</v>
      </c>
      <c r="C1" s="39" t="s">
        <v>74</v>
      </c>
      <c r="D1" s="41" t="s">
        <v>73</v>
      </c>
      <c r="E1" s="41" t="s">
        <v>75</v>
      </c>
      <c r="F1" s="41" t="s">
        <v>76</v>
      </c>
    </row>
    <row r="2" spans="1:6" ht="30.75" x14ac:dyDescent="0.25">
      <c r="A2" s="36" t="s">
        <v>63</v>
      </c>
      <c r="B2" s="37">
        <v>25</v>
      </c>
      <c r="C2" s="40">
        <f>B2*Paramètres!$G$2</f>
        <v>1725</v>
      </c>
      <c r="D2" s="2">
        <v>600</v>
      </c>
      <c r="E2" s="2">
        <v>970</v>
      </c>
      <c r="F2" s="1">
        <v>650</v>
      </c>
    </row>
    <row r="3" spans="1:6" x14ac:dyDescent="0.25">
      <c r="A3" s="38" t="s">
        <v>64</v>
      </c>
      <c r="B3" s="37">
        <v>39</v>
      </c>
      <c r="C3" s="40">
        <f>B3*Paramètres!$G$2</f>
        <v>2691</v>
      </c>
      <c r="D3" s="2">
        <v>850</v>
      </c>
      <c r="E3" s="2">
        <v>1470</v>
      </c>
      <c r="F3" s="1">
        <v>1090</v>
      </c>
    </row>
    <row r="4" spans="1:6" ht="30.75" x14ac:dyDescent="0.25">
      <c r="A4" s="36" t="s">
        <v>65</v>
      </c>
      <c r="B4" s="37">
        <v>15</v>
      </c>
      <c r="C4" s="40">
        <f>B4*Paramètres!$G$2</f>
        <v>1035</v>
      </c>
      <c r="D4" s="2">
        <v>220</v>
      </c>
      <c r="E4" s="2">
        <v>300</v>
      </c>
      <c r="F4" s="1">
        <v>390</v>
      </c>
    </row>
    <row r="5" spans="1:6" x14ac:dyDescent="0.25">
      <c r="A5" s="38" t="s">
        <v>66</v>
      </c>
      <c r="B5" s="37">
        <v>30</v>
      </c>
      <c r="C5" s="40">
        <f>B5*Paramètres!$G$2</f>
        <v>2070</v>
      </c>
      <c r="D5" s="2">
        <v>450</v>
      </c>
      <c r="E5" s="2">
        <v>890</v>
      </c>
      <c r="F5" s="1">
        <v>910</v>
      </c>
    </row>
    <row r="6" spans="1:6" x14ac:dyDescent="0.25">
      <c r="A6" s="38" t="s">
        <v>67</v>
      </c>
      <c r="B6" s="37">
        <v>20</v>
      </c>
      <c r="C6" s="40">
        <f>B6*Paramètres!$G$2</f>
        <v>1380</v>
      </c>
      <c r="D6" s="2">
        <v>480</v>
      </c>
      <c r="E6" s="2">
        <v>870</v>
      </c>
      <c r="F6" s="1">
        <v>710</v>
      </c>
    </row>
    <row r="7" spans="1:6" x14ac:dyDescent="0.25">
      <c r="A7" s="38" t="s">
        <v>68</v>
      </c>
      <c r="B7" s="37">
        <v>26</v>
      </c>
      <c r="C7" s="40">
        <f>B7*Paramètres!$G$2</f>
        <v>1794</v>
      </c>
      <c r="D7" s="2">
        <v>630</v>
      </c>
      <c r="E7" s="2">
        <v>1030</v>
      </c>
      <c r="F7" s="1">
        <v>790</v>
      </c>
    </row>
    <row r="8" spans="1:6" x14ac:dyDescent="0.25">
      <c r="A8" s="38" t="s">
        <v>69</v>
      </c>
      <c r="B8" s="37">
        <v>15</v>
      </c>
      <c r="C8" s="40">
        <f>B8*Paramètres!$G$2</f>
        <v>1035</v>
      </c>
      <c r="D8" s="2">
        <v>460</v>
      </c>
      <c r="E8" s="2">
        <v>670</v>
      </c>
      <c r="F8" s="1">
        <v>610</v>
      </c>
    </row>
    <row r="9" spans="1:6" x14ac:dyDescent="0.25">
      <c r="A9" s="38" t="s">
        <v>70</v>
      </c>
      <c r="B9" s="37">
        <v>4</v>
      </c>
      <c r="C9" s="40">
        <f>B9*Paramètres!$G$2</f>
        <v>276</v>
      </c>
      <c r="D9" s="2">
        <v>180</v>
      </c>
      <c r="E9" s="2">
        <v>170</v>
      </c>
      <c r="F9" s="1">
        <v>180</v>
      </c>
    </row>
    <row r="10" spans="1:6" x14ac:dyDescent="0.25">
      <c r="A10" s="38" t="s">
        <v>71</v>
      </c>
      <c r="B10" s="37">
        <v>10</v>
      </c>
      <c r="C10" s="40">
        <f>B10*Paramètres!$G$2</f>
        <v>690</v>
      </c>
      <c r="D10" s="2">
        <v>250</v>
      </c>
      <c r="E10" s="2">
        <v>450</v>
      </c>
      <c r="F10" s="1">
        <v>320</v>
      </c>
    </row>
    <row r="11" spans="1:6" s="48" customFormat="1" x14ac:dyDescent="0.25">
      <c r="A11" s="43"/>
      <c r="B11" s="44"/>
      <c r="C11" s="45"/>
      <c r="D11" s="46"/>
      <c r="E11" s="46"/>
      <c r="F11" s="47"/>
    </row>
    <row r="12" spans="1:6" ht="30.75" x14ac:dyDescent="0.25">
      <c r="A12" s="36" t="s">
        <v>63</v>
      </c>
      <c r="D12" s="42">
        <f>D2/$C2</f>
        <v>0.34782608695652173</v>
      </c>
      <c r="E12" s="42">
        <f>E2/$C2</f>
        <v>0.56231884057971016</v>
      </c>
      <c r="F12" s="42">
        <f>F2/$C2</f>
        <v>0.37681159420289856</v>
      </c>
    </row>
    <row r="13" spans="1:6" x14ac:dyDescent="0.25">
      <c r="A13" s="38" t="s">
        <v>64</v>
      </c>
      <c r="D13" s="42">
        <f t="shared" ref="D13:E20" si="0">D3/$C3</f>
        <v>0.31586770717205498</v>
      </c>
      <c r="E13" s="42">
        <f t="shared" si="0"/>
        <v>0.54626532887402457</v>
      </c>
      <c r="F13" s="42">
        <f t="shared" ref="F13" si="1">F3/$C3</f>
        <v>0.40505388331475289</v>
      </c>
    </row>
    <row r="14" spans="1:6" ht="30.75" x14ac:dyDescent="0.25">
      <c r="A14" s="36" t="s">
        <v>65</v>
      </c>
      <c r="D14" s="42">
        <f t="shared" si="0"/>
        <v>0.21256038647342995</v>
      </c>
      <c r="E14" s="42">
        <f t="shared" si="0"/>
        <v>0.28985507246376813</v>
      </c>
      <c r="F14" s="42">
        <f t="shared" ref="F14" si="2">F4/$C4</f>
        <v>0.37681159420289856</v>
      </c>
    </row>
    <row r="15" spans="1:6" x14ac:dyDescent="0.25">
      <c r="A15" s="38" t="s">
        <v>66</v>
      </c>
      <c r="D15" s="42">
        <f t="shared" si="0"/>
        <v>0.21739130434782608</v>
      </c>
      <c r="E15" s="42">
        <f t="shared" si="0"/>
        <v>0.42995169082125606</v>
      </c>
      <c r="F15" s="42">
        <f t="shared" ref="F15" si="3">F5/$C5</f>
        <v>0.43961352657004832</v>
      </c>
    </row>
    <row r="16" spans="1:6" x14ac:dyDescent="0.25">
      <c r="A16" s="38" t="s">
        <v>67</v>
      </c>
      <c r="D16" s="42">
        <f t="shared" si="0"/>
        <v>0.34782608695652173</v>
      </c>
      <c r="E16" s="42">
        <f t="shared" si="0"/>
        <v>0.63043478260869568</v>
      </c>
      <c r="F16" s="42">
        <f t="shared" ref="F16" si="4">F6/$C6</f>
        <v>0.51449275362318836</v>
      </c>
    </row>
    <row r="17" spans="1:6" x14ac:dyDescent="0.25">
      <c r="A17" s="38" t="s">
        <v>68</v>
      </c>
      <c r="D17" s="42">
        <f t="shared" si="0"/>
        <v>0.3511705685618729</v>
      </c>
      <c r="E17" s="42">
        <f t="shared" si="0"/>
        <v>0.5741360089186176</v>
      </c>
      <c r="F17" s="42">
        <f t="shared" ref="F17" si="5">F7/$C7</f>
        <v>0.44035674470457081</v>
      </c>
    </row>
    <row r="18" spans="1:6" x14ac:dyDescent="0.25">
      <c r="A18" s="38" t="s">
        <v>69</v>
      </c>
      <c r="D18" s="42">
        <f t="shared" si="0"/>
        <v>0.44444444444444442</v>
      </c>
      <c r="E18" s="42">
        <f t="shared" si="0"/>
        <v>0.64734299516908211</v>
      </c>
      <c r="F18" s="42">
        <f t="shared" ref="F18" si="6">F8/$C8</f>
        <v>0.58937198067632846</v>
      </c>
    </row>
    <row r="19" spans="1:6" x14ac:dyDescent="0.25">
      <c r="A19" s="38" t="s">
        <v>70</v>
      </c>
      <c r="D19" s="42">
        <f t="shared" si="0"/>
        <v>0.65217391304347827</v>
      </c>
      <c r="E19" s="42">
        <f t="shared" si="0"/>
        <v>0.61594202898550721</v>
      </c>
      <c r="F19" s="42">
        <f t="shared" ref="F19" si="7">F9/$C9</f>
        <v>0.65217391304347827</v>
      </c>
    </row>
    <row r="20" spans="1:6" x14ac:dyDescent="0.25">
      <c r="A20" s="38" t="s">
        <v>71</v>
      </c>
      <c r="D20" s="42">
        <f t="shared" si="0"/>
        <v>0.36231884057971014</v>
      </c>
      <c r="E20" s="42">
        <f t="shared" si="0"/>
        <v>0.65217391304347827</v>
      </c>
      <c r="F20" s="42">
        <f t="shared" ref="F20" si="8">F10/$C10</f>
        <v>0.46376811594202899</v>
      </c>
    </row>
  </sheetData>
  <hyperlinks>
    <hyperlink ref="A3" r:id="rId1" tooltip="Leucine" display="https://fr.wikipedia.org/wiki/Leucine" xr:uid="{BD5B3D06-48A1-4EBD-9496-4CAB1B167DB7}"/>
    <hyperlink ref="A5" r:id="rId2" tooltip="Lysine" display="https://fr.wikipedia.org/wiki/Lysine" xr:uid="{A50010D6-46CD-421F-95DE-8B8360B14344}"/>
    <hyperlink ref="A6" r:id="rId3" tooltip="Isoleucine" display="https://fr.wikipedia.org/wiki/Isoleucine" xr:uid="{02D5D860-EA55-4174-BDBD-38B102A2C255}"/>
    <hyperlink ref="A7" r:id="rId4" tooltip="Valine" display="https://fr.wikipedia.org/wiki/Valine" xr:uid="{BB2A010E-8CB8-49A7-8D8A-B6FBB84B3F1C}"/>
    <hyperlink ref="A8" r:id="rId5" tooltip="Thréonine" display="https://fr.wikipedia.org/wiki/Thr%C3%A9onine" xr:uid="{F74B3519-A78B-493D-B6C9-69527FFB41D9}"/>
    <hyperlink ref="A9" r:id="rId6" tooltip="Tryptophane" display="https://fr.wikipedia.org/wiki/Tryptophane" xr:uid="{476A5E79-722C-449B-87FF-503F04FE1746}"/>
    <hyperlink ref="A10" r:id="rId7" tooltip="Histidine" display="https://fr.wikipedia.org/wiki/Histidine" xr:uid="{3E9268B9-9EC1-4892-8CE4-B1837B854DD3}"/>
    <hyperlink ref="A13" r:id="rId8" tooltip="Leucine" display="https://fr.wikipedia.org/wiki/Leucine" xr:uid="{C62F7C6A-F45A-425A-916E-EC366A3FDF0B}"/>
    <hyperlink ref="A15" r:id="rId9" tooltip="Lysine" display="https://fr.wikipedia.org/wiki/Lysine" xr:uid="{116C8918-AB2E-4CC4-8C58-3CB70F36023C}"/>
    <hyperlink ref="A16" r:id="rId10" tooltip="Isoleucine" display="https://fr.wikipedia.org/wiki/Isoleucine" xr:uid="{9E938AC4-F236-4DB5-A36B-3F17944DF9CB}"/>
    <hyperlink ref="A17" r:id="rId11" tooltip="Valine" display="https://fr.wikipedia.org/wiki/Valine" xr:uid="{81459A22-BB23-45AD-97DE-342BD90B9E51}"/>
    <hyperlink ref="A18" r:id="rId12" tooltip="Thréonine" display="https://fr.wikipedia.org/wiki/Thr%C3%A9onine" xr:uid="{9BA38AE7-B91A-4361-84A8-9EDF8D00E7BA}"/>
    <hyperlink ref="A19" r:id="rId13" tooltip="Tryptophane" display="https://fr.wikipedia.org/wiki/Tryptophane" xr:uid="{E33BCBCC-C429-4EA0-8BE3-899667C5A4FA}"/>
    <hyperlink ref="A20" r:id="rId14" tooltip="Histidine" display="https://fr.wikipedia.org/wiki/Histidine" xr:uid="{111BEC2E-DDC2-4C70-B1AD-B010DDBD34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Paramètres</vt:lpstr>
      <vt:lpstr>Produits</vt:lpstr>
      <vt:lpstr>Acides aminés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sam</dc:creator>
  <cp:lastModifiedBy>max sam</cp:lastModifiedBy>
  <dcterms:created xsi:type="dcterms:W3CDTF">2024-10-16T22:01:50Z</dcterms:created>
  <dcterms:modified xsi:type="dcterms:W3CDTF">2024-10-17T15:14:33Z</dcterms:modified>
</cp:coreProperties>
</file>